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Volumes/JARVIS/ALVIN DESKTOP FILES/Research/VacAlloProg/"/>
    </mc:Choice>
  </mc:AlternateContent>
  <xr:revisionPtr revIDLastSave="0" documentId="13_ncr:1_{CE652FBC-5417-7A46-9F8C-7D2C09078E44}" xr6:coauthVersionLast="47" xr6:coauthVersionMax="47" xr10:uidLastSave="{00000000-0000-0000-0000-000000000000}"/>
  <bookViews>
    <workbookView xWindow="0" yWindow="500" windowWidth="20740" windowHeight="11160" xr2:uid="{00000000-000D-0000-FFFF-FFFF00000000}"/>
  </bookViews>
  <sheets>
    <sheet name="EXPERIMENT" sheetId="7" r:id="rId1"/>
    <sheet name="LINKS" sheetId="1" r:id="rId2"/>
    <sheet name="PROVINCIAL DATA" sheetId="2" r:id="rId3"/>
    <sheet name="OTHER DATA" sheetId="5" r:id="rId4"/>
    <sheet name="Sheet2" sheetId="6" r:id="rId5"/>
  </sheets>
  <definedNames>
    <definedName name="solver_adj" localSheetId="0" hidden="1">EXPERIMENT!$BH$3:$BH$119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EXPERIMENT!$BH$120</definedName>
    <definedName name="solver_lhs2" localSheetId="0" hidden="1">EXPERIMENT!$BH$3:$BH$119</definedName>
    <definedName name="solver_lhs3" localSheetId="0" hidden="1">EXPERIMENT!$BH$3:$BH$119</definedName>
    <definedName name="solver_lhs4" localSheetId="0" hidden="1">EXPERIMENT!$BH$3:$BH$119</definedName>
    <definedName name="solver_lhs5" localSheetId="0" hidden="1">EXPERIMENT!$BH$3:$BH$119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EXPERIMENT!$BI$2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3</definedName>
    <definedName name="solver_rhs1" localSheetId="0" hidden="1">EXPERIMENT!$BI$120</definedName>
    <definedName name="solver_rhs2" localSheetId="0" hidden="1">EXPERIMENT!$BE$3:$BE$119</definedName>
    <definedName name="solver_rhs3" localSheetId="0" hidden="1">integer</definedName>
    <definedName name="solver_rhs4" localSheetId="0" hidden="1">EXPERIMENT!$BF$3:$BF$119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Yn+05eWSufu3LoKmf7CMDynUNoA=="/>
    </ext>
  </extLst>
</workbook>
</file>

<file path=xl/calcChain.xml><?xml version="1.0" encoding="utf-8"?>
<calcChain xmlns="http://schemas.openxmlformats.org/spreadsheetml/2006/main">
  <c r="BI4" i="7" l="1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42" i="7"/>
  <c r="BI43" i="7"/>
  <c r="BI44" i="7"/>
  <c r="BI45" i="7"/>
  <c r="BI46" i="7"/>
  <c r="BI47" i="7"/>
  <c r="BI48" i="7"/>
  <c r="BI49" i="7"/>
  <c r="BI50" i="7"/>
  <c r="BI51" i="7"/>
  <c r="BI52" i="7"/>
  <c r="BI53" i="7"/>
  <c r="BI54" i="7"/>
  <c r="BI55" i="7"/>
  <c r="BI56" i="7"/>
  <c r="BI57" i="7"/>
  <c r="BI58" i="7"/>
  <c r="BI59" i="7"/>
  <c r="BI60" i="7"/>
  <c r="BI61" i="7"/>
  <c r="BI62" i="7"/>
  <c r="BI63" i="7"/>
  <c r="BI64" i="7"/>
  <c r="BI65" i="7"/>
  <c r="BI66" i="7"/>
  <c r="BI67" i="7"/>
  <c r="BI68" i="7"/>
  <c r="BI69" i="7"/>
  <c r="BI70" i="7"/>
  <c r="BI71" i="7"/>
  <c r="BI72" i="7"/>
  <c r="BI73" i="7"/>
  <c r="BI74" i="7"/>
  <c r="BI75" i="7"/>
  <c r="BI76" i="7"/>
  <c r="BI77" i="7"/>
  <c r="BI78" i="7"/>
  <c r="BI79" i="7"/>
  <c r="BI80" i="7"/>
  <c r="BI81" i="7"/>
  <c r="BI82" i="7"/>
  <c r="BI83" i="7"/>
  <c r="BI84" i="7"/>
  <c r="BI85" i="7"/>
  <c r="BI86" i="7"/>
  <c r="BI87" i="7"/>
  <c r="BI88" i="7"/>
  <c r="BI89" i="7"/>
  <c r="BI90" i="7"/>
  <c r="BI91" i="7"/>
  <c r="BI92" i="7"/>
  <c r="BI93" i="7"/>
  <c r="BI94" i="7"/>
  <c r="BI95" i="7"/>
  <c r="BI96" i="7"/>
  <c r="BI97" i="7"/>
  <c r="BI98" i="7"/>
  <c r="BI99" i="7"/>
  <c r="BI100" i="7"/>
  <c r="BI101" i="7"/>
  <c r="BI102" i="7"/>
  <c r="BI103" i="7"/>
  <c r="BI104" i="7"/>
  <c r="BI105" i="7"/>
  <c r="BI106" i="7"/>
  <c r="BI107" i="7"/>
  <c r="BI108" i="7"/>
  <c r="BI109" i="7"/>
  <c r="BI110" i="7"/>
  <c r="BI111" i="7"/>
  <c r="BI112" i="7"/>
  <c r="BI113" i="7"/>
  <c r="BI114" i="7"/>
  <c r="BI115" i="7"/>
  <c r="BI116" i="7"/>
  <c r="BI117" i="7"/>
  <c r="BI118" i="7"/>
  <c r="BI119" i="7"/>
  <c r="BI3" i="7"/>
  <c r="BY4" i="7" l="1"/>
  <c r="BY5" i="7"/>
  <c r="BY6" i="7"/>
  <c r="BY7" i="7"/>
  <c r="BY8" i="7"/>
  <c r="BY9" i="7"/>
  <c r="BY10" i="7"/>
  <c r="BY11" i="7"/>
  <c r="BY12" i="7"/>
  <c r="BY13" i="7"/>
  <c r="BY14" i="7"/>
  <c r="BY15" i="7"/>
  <c r="BY16" i="7"/>
  <c r="BY17" i="7"/>
  <c r="BY18" i="7"/>
  <c r="BY19" i="7"/>
  <c r="BY20" i="7"/>
  <c r="BY21" i="7"/>
  <c r="BY22" i="7"/>
  <c r="BY23" i="7"/>
  <c r="BY24" i="7"/>
  <c r="BY25" i="7"/>
  <c r="BY26" i="7"/>
  <c r="BY27" i="7"/>
  <c r="BY28" i="7"/>
  <c r="BY29" i="7"/>
  <c r="BY30" i="7"/>
  <c r="BY31" i="7"/>
  <c r="BY32" i="7"/>
  <c r="BY33" i="7"/>
  <c r="BY34" i="7"/>
  <c r="BY35" i="7"/>
  <c r="BY36" i="7"/>
  <c r="BY37" i="7"/>
  <c r="BY38" i="7"/>
  <c r="BY39" i="7"/>
  <c r="BY40" i="7"/>
  <c r="BY41" i="7"/>
  <c r="BY42" i="7"/>
  <c r="BY43" i="7"/>
  <c r="BY44" i="7"/>
  <c r="BY45" i="7"/>
  <c r="BY46" i="7"/>
  <c r="BY47" i="7"/>
  <c r="BY48" i="7"/>
  <c r="BY49" i="7"/>
  <c r="BY50" i="7"/>
  <c r="BY51" i="7"/>
  <c r="BY52" i="7"/>
  <c r="BY53" i="7"/>
  <c r="BY54" i="7"/>
  <c r="BY55" i="7"/>
  <c r="BY56" i="7"/>
  <c r="BY57" i="7"/>
  <c r="BY58" i="7"/>
  <c r="BY59" i="7"/>
  <c r="BY60" i="7"/>
  <c r="BY61" i="7"/>
  <c r="BY62" i="7"/>
  <c r="BY63" i="7"/>
  <c r="BY64" i="7"/>
  <c r="BY65" i="7"/>
  <c r="BY66" i="7"/>
  <c r="BY67" i="7"/>
  <c r="BY68" i="7"/>
  <c r="BY69" i="7"/>
  <c r="BY70" i="7"/>
  <c r="BY71" i="7"/>
  <c r="BY72" i="7"/>
  <c r="BY73" i="7"/>
  <c r="BY74" i="7"/>
  <c r="BY75" i="7"/>
  <c r="BY76" i="7"/>
  <c r="BY77" i="7"/>
  <c r="BY78" i="7"/>
  <c r="BY79" i="7"/>
  <c r="BY80" i="7"/>
  <c r="BY81" i="7"/>
  <c r="BY82" i="7"/>
  <c r="BY83" i="7"/>
  <c r="BY84" i="7"/>
  <c r="BY85" i="7"/>
  <c r="BY86" i="7"/>
  <c r="BY87" i="7"/>
  <c r="BY88" i="7"/>
  <c r="BY89" i="7"/>
  <c r="BY90" i="7"/>
  <c r="BY91" i="7"/>
  <c r="BY92" i="7"/>
  <c r="BY93" i="7"/>
  <c r="BY94" i="7"/>
  <c r="BY95" i="7"/>
  <c r="BY96" i="7"/>
  <c r="BY97" i="7"/>
  <c r="BY98" i="7"/>
  <c r="BY99" i="7"/>
  <c r="BY100" i="7"/>
  <c r="BY101" i="7"/>
  <c r="BY102" i="7"/>
  <c r="BY103" i="7"/>
  <c r="BY104" i="7"/>
  <c r="BY105" i="7"/>
  <c r="BY106" i="7"/>
  <c r="BY107" i="7"/>
  <c r="BY108" i="7"/>
  <c r="BY109" i="7"/>
  <c r="BY110" i="7"/>
  <c r="BY111" i="7"/>
  <c r="BY112" i="7"/>
  <c r="BY113" i="7"/>
  <c r="BY114" i="7"/>
  <c r="BY115" i="7"/>
  <c r="BY116" i="7"/>
  <c r="BY117" i="7"/>
  <c r="BY118" i="7"/>
  <c r="BY119" i="7"/>
  <c r="BY3" i="7"/>
  <c r="BX4" i="7"/>
  <c r="BX5" i="7"/>
  <c r="BX6" i="7"/>
  <c r="BX7" i="7"/>
  <c r="BX8" i="7"/>
  <c r="BX9" i="7"/>
  <c r="BX10" i="7"/>
  <c r="BX11" i="7"/>
  <c r="BX12" i="7"/>
  <c r="BX13" i="7"/>
  <c r="BX14" i="7"/>
  <c r="BX15" i="7"/>
  <c r="BX16" i="7"/>
  <c r="BX17" i="7"/>
  <c r="BX18" i="7"/>
  <c r="BX19" i="7"/>
  <c r="BX20" i="7"/>
  <c r="BX21" i="7"/>
  <c r="BX22" i="7"/>
  <c r="BX23" i="7"/>
  <c r="BX24" i="7"/>
  <c r="BX25" i="7"/>
  <c r="BX26" i="7"/>
  <c r="BX27" i="7"/>
  <c r="BX28" i="7"/>
  <c r="BX29" i="7"/>
  <c r="BX30" i="7"/>
  <c r="BX31" i="7"/>
  <c r="BX32" i="7"/>
  <c r="BX33" i="7"/>
  <c r="BX34" i="7"/>
  <c r="BX35" i="7"/>
  <c r="BX36" i="7"/>
  <c r="BX37" i="7"/>
  <c r="BX38" i="7"/>
  <c r="BX39" i="7"/>
  <c r="BX40" i="7"/>
  <c r="BX41" i="7"/>
  <c r="BX42" i="7"/>
  <c r="BX43" i="7"/>
  <c r="BX44" i="7"/>
  <c r="BX45" i="7"/>
  <c r="BX46" i="7"/>
  <c r="BX47" i="7"/>
  <c r="BX48" i="7"/>
  <c r="BX49" i="7"/>
  <c r="BX50" i="7"/>
  <c r="BX51" i="7"/>
  <c r="BX52" i="7"/>
  <c r="BX53" i="7"/>
  <c r="BX54" i="7"/>
  <c r="BX55" i="7"/>
  <c r="BX56" i="7"/>
  <c r="BX57" i="7"/>
  <c r="BX58" i="7"/>
  <c r="BX59" i="7"/>
  <c r="BX60" i="7"/>
  <c r="BX61" i="7"/>
  <c r="BX62" i="7"/>
  <c r="BX63" i="7"/>
  <c r="BX64" i="7"/>
  <c r="BX65" i="7"/>
  <c r="BX66" i="7"/>
  <c r="BX67" i="7"/>
  <c r="BX68" i="7"/>
  <c r="BX69" i="7"/>
  <c r="BX70" i="7"/>
  <c r="BX71" i="7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3" i="7"/>
  <c r="BQ120" i="7"/>
  <c r="BN120" i="7"/>
  <c r="BW4" i="7"/>
  <c r="BW5" i="7"/>
  <c r="BW6" i="7"/>
  <c r="BW7" i="7"/>
  <c r="BW8" i="7"/>
  <c r="BW9" i="7"/>
  <c r="BW10" i="7"/>
  <c r="BW11" i="7"/>
  <c r="BW12" i="7"/>
  <c r="BW13" i="7"/>
  <c r="BW14" i="7"/>
  <c r="BW15" i="7"/>
  <c r="BW16" i="7"/>
  <c r="BW17" i="7"/>
  <c r="BW18" i="7"/>
  <c r="BW19" i="7"/>
  <c r="BW20" i="7"/>
  <c r="BW21" i="7"/>
  <c r="BW22" i="7"/>
  <c r="BW23" i="7"/>
  <c r="BW24" i="7"/>
  <c r="BW25" i="7"/>
  <c r="BW26" i="7"/>
  <c r="BW27" i="7"/>
  <c r="BW28" i="7"/>
  <c r="BW29" i="7"/>
  <c r="BW30" i="7"/>
  <c r="BW31" i="7"/>
  <c r="BW32" i="7"/>
  <c r="BW33" i="7"/>
  <c r="BW34" i="7"/>
  <c r="BW35" i="7"/>
  <c r="BW36" i="7"/>
  <c r="BW37" i="7"/>
  <c r="BW38" i="7"/>
  <c r="BW39" i="7"/>
  <c r="BW40" i="7"/>
  <c r="BW41" i="7"/>
  <c r="BW42" i="7"/>
  <c r="BW43" i="7"/>
  <c r="BW44" i="7"/>
  <c r="BW45" i="7"/>
  <c r="BW46" i="7"/>
  <c r="BW47" i="7"/>
  <c r="BW48" i="7"/>
  <c r="BW49" i="7"/>
  <c r="BW50" i="7"/>
  <c r="BW51" i="7"/>
  <c r="BW52" i="7"/>
  <c r="BW53" i="7"/>
  <c r="BW54" i="7"/>
  <c r="BW55" i="7"/>
  <c r="BW56" i="7"/>
  <c r="BW57" i="7"/>
  <c r="BW58" i="7"/>
  <c r="BW59" i="7"/>
  <c r="BW60" i="7"/>
  <c r="BW61" i="7"/>
  <c r="BW62" i="7"/>
  <c r="BW63" i="7"/>
  <c r="BW64" i="7"/>
  <c r="BW65" i="7"/>
  <c r="BW66" i="7"/>
  <c r="BW67" i="7"/>
  <c r="BW68" i="7"/>
  <c r="BW69" i="7"/>
  <c r="BW70" i="7"/>
  <c r="BW71" i="7"/>
  <c r="BW72" i="7"/>
  <c r="BW73" i="7"/>
  <c r="BW74" i="7"/>
  <c r="BW75" i="7"/>
  <c r="BW76" i="7"/>
  <c r="BW77" i="7"/>
  <c r="BW78" i="7"/>
  <c r="BW79" i="7"/>
  <c r="BW80" i="7"/>
  <c r="BW81" i="7"/>
  <c r="BW82" i="7"/>
  <c r="BW83" i="7"/>
  <c r="BW84" i="7"/>
  <c r="BW85" i="7"/>
  <c r="BW86" i="7"/>
  <c r="BW87" i="7"/>
  <c r="BW88" i="7"/>
  <c r="BW89" i="7"/>
  <c r="BW90" i="7"/>
  <c r="BW91" i="7"/>
  <c r="BW92" i="7"/>
  <c r="BW93" i="7"/>
  <c r="BW94" i="7"/>
  <c r="BW95" i="7"/>
  <c r="BW96" i="7"/>
  <c r="BW97" i="7"/>
  <c r="BW98" i="7"/>
  <c r="BW99" i="7"/>
  <c r="BW100" i="7"/>
  <c r="BW101" i="7"/>
  <c r="BW102" i="7"/>
  <c r="BW103" i="7"/>
  <c r="BW104" i="7"/>
  <c r="BW105" i="7"/>
  <c r="BW106" i="7"/>
  <c r="BW107" i="7"/>
  <c r="BW108" i="7"/>
  <c r="BW109" i="7"/>
  <c r="BW110" i="7"/>
  <c r="BW111" i="7"/>
  <c r="BW112" i="7"/>
  <c r="BW113" i="7"/>
  <c r="BW114" i="7"/>
  <c r="BW115" i="7"/>
  <c r="BW116" i="7"/>
  <c r="BW117" i="7"/>
  <c r="BW118" i="7"/>
  <c r="BW119" i="7"/>
  <c r="BW3" i="7"/>
  <c r="BQ119" i="7"/>
  <c r="BQ118" i="7"/>
  <c r="BQ117" i="7"/>
  <c r="BQ116" i="7"/>
  <c r="BQ115" i="7"/>
  <c r="BQ114" i="7"/>
  <c r="BQ113" i="7"/>
  <c r="BQ112" i="7"/>
  <c r="BQ111" i="7"/>
  <c r="BQ110" i="7"/>
  <c r="BQ109" i="7"/>
  <c r="BQ108" i="7"/>
  <c r="BQ107" i="7"/>
  <c r="BQ106" i="7"/>
  <c r="BQ105" i="7"/>
  <c r="BQ104" i="7"/>
  <c r="BQ103" i="7"/>
  <c r="BQ102" i="7"/>
  <c r="BQ101" i="7"/>
  <c r="BQ100" i="7"/>
  <c r="BQ99" i="7"/>
  <c r="BQ98" i="7"/>
  <c r="BQ97" i="7"/>
  <c r="BQ96" i="7"/>
  <c r="BQ95" i="7"/>
  <c r="BQ94" i="7"/>
  <c r="BQ93" i="7"/>
  <c r="BQ92" i="7"/>
  <c r="BQ91" i="7"/>
  <c r="BQ90" i="7"/>
  <c r="BQ89" i="7"/>
  <c r="BQ88" i="7"/>
  <c r="BQ87" i="7"/>
  <c r="BQ86" i="7"/>
  <c r="BQ85" i="7"/>
  <c r="BQ84" i="7"/>
  <c r="BQ83" i="7"/>
  <c r="BQ82" i="7"/>
  <c r="BQ81" i="7"/>
  <c r="BQ80" i="7"/>
  <c r="BQ79" i="7"/>
  <c r="BQ78" i="7"/>
  <c r="BQ77" i="7"/>
  <c r="BQ76" i="7"/>
  <c r="BQ75" i="7"/>
  <c r="BQ74" i="7"/>
  <c r="BQ73" i="7"/>
  <c r="BQ72" i="7"/>
  <c r="BQ71" i="7"/>
  <c r="BQ70" i="7"/>
  <c r="BQ69" i="7"/>
  <c r="BQ68" i="7"/>
  <c r="BQ67" i="7"/>
  <c r="BQ66" i="7"/>
  <c r="BQ65" i="7"/>
  <c r="BQ64" i="7"/>
  <c r="BQ63" i="7"/>
  <c r="BQ62" i="7"/>
  <c r="BQ61" i="7"/>
  <c r="BQ60" i="7"/>
  <c r="BQ59" i="7"/>
  <c r="BQ58" i="7"/>
  <c r="BQ57" i="7"/>
  <c r="BQ56" i="7"/>
  <c r="BQ55" i="7"/>
  <c r="BQ54" i="7"/>
  <c r="BQ53" i="7"/>
  <c r="BQ52" i="7"/>
  <c r="BQ51" i="7"/>
  <c r="BQ50" i="7"/>
  <c r="BQ49" i="7"/>
  <c r="BQ48" i="7"/>
  <c r="BQ47" i="7"/>
  <c r="BQ46" i="7"/>
  <c r="BQ45" i="7"/>
  <c r="BQ44" i="7"/>
  <c r="BQ43" i="7"/>
  <c r="BQ42" i="7"/>
  <c r="BQ41" i="7"/>
  <c r="BQ40" i="7"/>
  <c r="BQ39" i="7"/>
  <c r="BQ38" i="7"/>
  <c r="BQ37" i="7"/>
  <c r="BQ36" i="7"/>
  <c r="BQ35" i="7"/>
  <c r="BQ34" i="7"/>
  <c r="BQ33" i="7"/>
  <c r="BQ32" i="7"/>
  <c r="BQ31" i="7"/>
  <c r="BQ30" i="7"/>
  <c r="BQ29" i="7"/>
  <c r="BQ28" i="7"/>
  <c r="BQ27" i="7"/>
  <c r="BQ26" i="7"/>
  <c r="BQ25" i="7"/>
  <c r="BQ24" i="7"/>
  <c r="BQ23" i="7"/>
  <c r="BQ22" i="7"/>
  <c r="BQ21" i="7"/>
  <c r="BQ20" i="7"/>
  <c r="BQ19" i="7"/>
  <c r="BQ18" i="7"/>
  <c r="BQ17" i="7"/>
  <c r="BQ16" i="7"/>
  <c r="BQ15" i="7"/>
  <c r="BQ14" i="7"/>
  <c r="BQ13" i="7"/>
  <c r="BQ12" i="7"/>
  <c r="BQ11" i="7"/>
  <c r="BQ10" i="7"/>
  <c r="BQ9" i="7"/>
  <c r="BQ8" i="7"/>
  <c r="BQ7" i="7"/>
  <c r="BQ6" i="7"/>
  <c r="BQ5" i="7"/>
  <c r="BQ4" i="7"/>
  <c r="BN119" i="7"/>
  <c r="BN118" i="7"/>
  <c r="BN117" i="7"/>
  <c r="BN116" i="7"/>
  <c r="BN115" i="7"/>
  <c r="BN114" i="7"/>
  <c r="BN113" i="7"/>
  <c r="BN112" i="7"/>
  <c r="BN111" i="7"/>
  <c r="BN110" i="7"/>
  <c r="BN109" i="7"/>
  <c r="BN108" i="7"/>
  <c r="BN107" i="7"/>
  <c r="BN106" i="7"/>
  <c r="BN105" i="7"/>
  <c r="BN104" i="7"/>
  <c r="BN103" i="7"/>
  <c r="BN102" i="7"/>
  <c r="BN101" i="7"/>
  <c r="BN100" i="7"/>
  <c r="BN99" i="7"/>
  <c r="BN98" i="7"/>
  <c r="BN97" i="7"/>
  <c r="BN96" i="7"/>
  <c r="BN95" i="7"/>
  <c r="BN94" i="7"/>
  <c r="BN93" i="7"/>
  <c r="BN92" i="7"/>
  <c r="BN91" i="7"/>
  <c r="BN90" i="7"/>
  <c r="BN89" i="7"/>
  <c r="BN88" i="7"/>
  <c r="BN87" i="7"/>
  <c r="BN86" i="7"/>
  <c r="BN85" i="7"/>
  <c r="BN84" i="7"/>
  <c r="BN83" i="7"/>
  <c r="BN82" i="7"/>
  <c r="BN81" i="7"/>
  <c r="BN80" i="7"/>
  <c r="BN79" i="7"/>
  <c r="BN78" i="7"/>
  <c r="BN77" i="7"/>
  <c r="BN76" i="7"/>
  <c r="BN75" i="7"/>
  <c r="BN74" i="7"/>
  <c r="BN73" i="7"/>
  <c r="BN72" i="7"/>
  <c r="BN71" i="7"/>
  <c r="BN70" i="7"/>
  <c r="BN69" i="7"/>
  <c r="BN68" i="7"/>
  <c r="BN67" i="7"/>
  <c r="BN66" i="7"/>
  <c r="BN65" i="7"/>
  <c r="BN64" i="7"/>
  <c r="BN63" i="7"/>
  <c r="BN62" i="7"/>
  <c r="BN61" i="7"/>
  <c r="BN60" i="7"/>
  <c r="BN59" i="7"/>
  <c r="BN58" i="7"/>
  <c r="BN57" i="7"/>
  <c r="BN56" i="7"/>
  <c r="BN55" i="7"/>
  <c r="BN54" i="7"/>
  <c r="BN53" i="7"/>
  <c r="BN52" i="7"/>
  <c r="BN51" i="7"/>
  <c r="BN50" i="7"/>
  <c r="BN49" i="7"/>
  <c r="BN48" i="7"/>
  <c r="BN47" i="7"/>
  <c r="BN46" i="7"/>
  <c r="BN45" i="7"/>
  <c r="BN44" i="7"/>
  <c r="BN43" i="7"/>
  <c r="BN42" i="7"/>
  <c r="BN41" i="7"/>
  <c r="BN40" i="7"/>
  <c r="BN39" i="7"/>
  <c r="BN38" i="7"/>
  <c r="BN37" i="7"/>
  <c r="BN36" i="7"/>
  <c r="BN35" i="7"/>
  <c r="BN34" i="7"/>
  <c r="BN33" i="7"/>
  <c r="BN32" i="7"/>
  <c r="BN31" i="7"/>
  <c r="BN30" i="7"/>
  <c r="BN29" i="7"/>
  <c r="BN28" i="7"/>
  <c r="BN27" i="7"/>
  <c r="BN26" i="7"/>
  <c r="BN25" i="7"/>
  <c r="BN24" i="7"/>
  <c r="BN23" i="7"/>
  <c r="BN22" i="7"/>
  <c r="BN21" i="7"/>
  <c r="BN20" i="7"/>
  <c r="BN19" i="7"/>
  <c r="BN18" i="7"/>
  <c r="BN17" i="7"/>
  <c r="BN16" i="7"/>
  <c r="BN15" i="7"/>
  <c r="BN14" i="7"/>
  <c r="BN13" i="7"/>
  <c r="BN12" i="7"/>
  <c r="BN11" i="7"/>
  <c r="BN10" i="7"/>
  <c r="BN9" i="7"/>
  <c r="BN8" i="7"/>
  <c r="BN7" i="7"/>
  <c r="BN6" i="7"/>
  <c r="BN5" i="7"/>
  <c r="BN4" i="7"/>
  <c r="BK119" i="7"/>
  <c r="BK118" i="7"/>
  <c r="BK117" i="7"/>
  <c r="BK116" i="7"/>
  <c r="BK115" i="7"/>
  <c r="BK114" i="7"/>
  <c r="BK113" i="7"/>
  <c r="BK112" i="7"/>
  <c r="BK111" i="7"/>
  <c r="BK110" i="7"/>
  <c r="BK109" i="7"/>
  <c r="BK108" i="7"/>
  <c r="BK107" i="7"/>
  <c r="BK106" i="7"/>
  <c r="BK105" i="7"/>
  <c r="BK104" i="7"/>
  <c r="BK103" i="7"/>
  <c r="BK102" i="7"/>
  <c r="BK101" i="7"/>
  <c r="BK100" i="7"/>
  <c r="BK99" i="7"/>
  <c r="BK98" i="7"/>
  <c r="BK97" i="7"/>
  <c r="BK96" i="7"/>
  <c r="BK95" i="7"/>
  <c r="BK94" i="7"/>
  <c r="BK93" i="7"/>
  <c r="BK92" i="7"/>
  <c r="BK91" i="7"/>
  <c r="BK90" i="7"/>
  <c r="BK89" i="7"/>
  <c r="BK88" i="7"/>
  <c r="BK87" i="7"/>
  <c r="BK86" i="7"/>
  <c r="BK85" i="7"/>
  <c r="BK84" i="7"/>
  <c r="BK83" i="7"/>
  <c r="BK82" i="7"/>
  <c r="BK81" i="7"/>
  <c r="BK80" i="7"/>
  <c r="BK79" i="7"/>
  <c r="BK78" i="7"/>
  <c r="BK77" i="7"/>
  <c r="BK76" i="7"/>
  <c r="BK75" i="7"/>
  <c r="BK74" i="7"/>
  <c r="BK73" i="7"/>
  <c r="BK72" i="7"/>
  <c r="BK71" i="7"/>
  <c r="BK70" i="7"/>
  <c r="BK69" i="7"/>
  <c r="BK68" i="7"/>
  <c r="BK67" i="7"/>
  <c r="BK66" i="7"/>
  <c r="BK65" i="7"/>
  <c r="BK64" i="7"/>
  <c r="BK63" i="7"/>
  <c r="BK62" i="7"/>
  <c r="BK61" i="7"/>
  <c r="BK60" i="7"/>
  <c r="BK59" i="7"/>
  <c r="BK58" i="7"/>
  <c r="BK57" i="7"/>
  <c r="BK56" i="7"/>
  <c r="BK55" i="7"/>
  <c r="BK54" i="7"/>
  <c r="BK53" i="7"/>
  <c r="BK52" i="7"/>
  <c r="BK51" i="7"/>
  <c r="BK50" i="7"/>
  <c r="BK49" i="7"/>
  <c r="BK48" i="7"/>
  <c r="BK47" i="7"/>
  <c r="BK46" i="7"/>
  <c r="BK45" i="7"/>
  <c r="BK44" i="7"/>
  <c r="BK43" i="7"/>
  <c r="BK42" i="7"/>
  <c r="BK41" i="7"/>
  <c r="BK40" i="7"/>
  <c r="BK39" i="7"/>
  <c r="BK38" i="7"/>
  <c r="BK37" i="7"/>
  <c r="BK36" i="7"/>
  <c r="BK35" i="7"/>
  <c r="BK34" i="7"/>
  <c r="BK33" i="7"/>
  <c r="BK32" i="7"/>
  <c r="BK31" i="7"/>
  <c r="BK30" i="7"/>
  <c r="BK29" i="7"/>
  <c r="BK28" i="7"/>
  <c r="BK27" i="7"/>
  <c r="BK26" i="7"/>
  <c r="BK25" i="7"/>
  <c r="BK24" i="7"/>
  <c r="BK23" i="7"/>
  <c r="BK22" i="7"/>
  <c r="BK21" i="7"/>
  <c r="BK20" i="7"/>
  <c r="BK19" i="7"/>
  <c r="BK18" i="7"/>
  <c r="BK17" i="7"/>
  <c r="BK16" i="7"/>
  <c r="BK15" i="7"/>
  <c r="BK14" i="7"/>
  <c r="BK13" i="7"/>
  <c r="BK12" i="7"/>
  <c r="BK11" i="7"/>
  <c r="BK10" i="7"/>
  <c r="BK9" i="7"/>
  <c r="BK8" i="7"/>
  <c r="BK7" i="7"/>
  <c r="BK6" i="7"/>
  <c r="BK5" i="7"/>
  <c r="BK4" i="7"/>
  <c r="BQ3" i="7"/>
  <c r="BN3" i="7"/>
  <c r="BK3" i="7"/>
  <c r="BI120" i="7"/>
  <c r="BW1" i="7"/>
  <c r="BU77" i="7" l="1"/>
  <c r="BU91" i="7"/>
  <c r="BU112" i="7"/>
  <c r="BE4" i="7" l="1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48" i="7"/>
  <c r="BE49" i="7"/>
  <c r="BE50" i="7"/>
  <c r="BE51" i="7"/>
  <c r="BE52" i="7"/>
  <c r="BE53" i="7"/>
  <c r="BE54" i="7"/>
  <c r="BE55" i="7"/>
  <c r="BE56" i="7"/>
  <c r="BE57" i="7"/>
  <c r="BE58" i="7"/>
  <c r="BE59" i="7"/>
  <c r="BE60" i="7"/>
  <c r="BE61" i="7"/>
  <c r="BE62" i="7"/>
  <c r="BE63" i="7"/>
  <c r="BE64" i="7"/>
  <c r="BE65" i="7"/>
  <c r="BE66" i="7"/>
  <c r="BE67" i="7"/>
  <c r="BE68" i="7"/>
  <c r="BE69" i="7"/>
  <c r="BE70" i="7"/>
  <c r="BE71" i="7"/>
  <c r="BE72" i="7"/>
  <c r="BE73" i="7"/>
  <c r="BE74" i="7"/>
  <c r="BE75" i="7"/>
  <c r="BE76" i="7"/>
  <c r="BE77" i="7"/>
  <c r="BE78" i="7"/>
  <c r="BE79" i="7"/>
  <c r="BE80" i="7"/>
  <c r="BE81" i="7"/>
  <c r="BE82" i="7"/>
  <c r="BE83" i="7"/>
  <c r="BE84" i="7"/>
  <c r="BE85" i="7"/>
  <c r="BE86" i="7"/>
  <c r="BE87" i="7"/>
  <c r="BE88" i="7"/>
  <c r="BE89" i="7"/>
  <c r="BE90" i="7"/>
  <c r="BE91" i="7"/>
  <c r="BE92" i="7"/>
  <c r="BE93" i="7"/>
  <c r="BE94" i="7"/>
  <c r="BE95" i="7"/>
  <c r="BE96" i="7"/>
  <c r="BE97" i="7"/>
  <c r="BE98" i="7"/>
  <c r="BE99" i="7"/>
  <c r="BE100" i="7"/>
  <c r="BE101" i="7"/>
  <c r="BE102" i="7"/>
  <c r="BE103" i="7"/>
  <c r="BE104" i="7"/>
  <c r="BE105" i="7"/>
  <c r="BE106" i="7"/>
  <c r="BE107" i="7"/>
  <c r="BE108" i="7"/>
  <c r="BE109" i="7"/>
  <c r="BE110" i="7"/>
  <c r="BE111" i="7"/>
  <c r="BE112" i="7"/>
  <c r="BE113" i="7"/>
  <c r="BE114" i="7"/>
  <c r="BE115" i="7"/>
  <c r="BE116" i="7"/>
  <c r="BE117" i="7"/>
  <c r="BE118" i="7"/>
  <c r="BE119" i="7"/>
  <c r="BE3" i="7"/>
  <c r="BH120" i="7"/>
  <c r="BV11" i="7" l="1"/>
  <c r="BV19" i="7"/>
  <c r="BV27" i="7"/>
  <c r="BV35" i="7"/>
  <c r="BV43" i="7"/>
  <c r="BV51" i="7"/>
  <c r="BV59" i="7"/>
  <c r="BV67" i="7"/>
  <c r="BV75" i="7"/>
  <c r="BV83" i="7"/>
  <c r="BV91" i="7"/>
  <c r="BV99" i="7"/>
  <c r="BV107" i="7"/>
  <c r="BV115" i="7"/>
  <c r="BV41" i="7"/>
  <c r="BV81" i="7"/>
  <c r="BV42" i="7"/>
  <c r="BV66" i="7"/>
  <c r="BV98" i="7"/>
  <c r="BV4" i="7"/>
  <c r="BV12" i="7"/>
  <c r="BV20" i="7"/>
  <c r="BV28" i="7"/>
  <c r="BV36" i="7"/>
  <c r="BV44" i="7"/>
  <c r="BV52" i="7"/>
  <c r="BV60" i="7"/>
  <c r="BV68" i="7"/>
  <c r="BV76" i="7"/>
  <c r="BV84" i="7"/>
  <c r="BV92" i="7"/>
  <c r="BV100" i="7"/>
  <c r="BV108" i="7"/>
  <c r="BV116" i="7"/>
  <c r="BV17" i="7"/>
  <c r="BV57" i="7"/>
  <c r="BV105" i="7"/>
  <c r="BV34" i="7"/>
  <c r="BV82" i="7"/>
  <c r="BV5" i="7"/>
  <c r="BV13" i="7"/>
  <c r="BV21" i="7"/>
  <c r="BV29" i="7"/>
  <c r="BV37" i="7"/>
  <c r="BV45" i="7"/>
  <c r="BV53" i="7"/>
  <c r="BV61" i="7"/>
  <c r="BV69" i="7"/>
  <c r="BV77" i="7"/>
  <c r="BV85" i="7"/>
  <c r="BV93" i="7"/>
  <c r="BV101" i="7"/>
  <c r="BV109" i="7"/>
  <c r="BV117" i="7"/>
  <c r="BV65" i="7"/>
  <c r="BV50" i="7"/>
  <c r="BV90" i="7"/>
  <c r="BV6" i="7"/>
  <c r="BV14" i="7"/>
  <c r="BV22" i="7"/>
  <c r="BV30" i="7"/>
  <c r="BV38" i="7"/>
  <c r="BV46" i="7"/>
  <c r="BV54" i="7"/>
  <c r="BV62" i="7"/>
  <c r="BV70" i="7"/>
  <c r="BV78" i="7"/>
  <c r="BV86" i="7"/>
  <c r="BV94" i="7"/>
  <c r="BV102" i="7"/>
  <c r="BV110" i="7"/>
  <c r="BV118" i="7"/>
  <c r="BV25" i="7"/>
  <c r="BV73" i="7"/>
  <c r="BV113" i="7"/>
  <c r="BV26" i="7"/>
  <c r="BV58" i="7"/>
  <c r="BV114" i="7"/>
  <c r="BV7" i="7"/>
  <c r="BV15" i="7"/>
  <c r="BV23" i="7"/>
  <c r="BV31" i="7"/>
  <c r="BV39" i="7"/>
  <c r="BV47" i="7"/>
  <c r="BV55" i="7"/>
  <c r="BV63" i="7"/>
  <c r="BV71" i="7"/>
  <c r="BV79" i="7"/>
  <c r="BV87" i="7"/>
  <c r="BV95" i="7"/>
  <c r="BV103" i="7"/>
  <c r="BV111" i="7"/>
  <c r="BV119" i="7"/>
  <c r="BV9" i="7"/>
  <c r="BV97" i="7"/>
  <c r="BV10" i="7"/>
  <c r="BV106" i="7"/>
  <c r="BV8" i="7"/>
  <c r="BV16" i="7"/>
  <c r="BV24" i="7"/>
  <c r="BV32" i="7"/>
  <c r="BV40" i="7"/>
  <c r="BV48" i="7"/>
  <c r="BV56" i="7"/>
  <c r="BV64" i="7"/>
  <c r="BV72" i="7"/>
  <c r="BV80" i="7"/>
  <c r="BV88" i="7"/>
  <c r="BV96" i="7"/>
  <c r="BV104" i="7"/>
  <c r="BV112" i="7"/>
  <c r="BV3" i="7"/>
  <c r="BV33" i="7"/>
  <c r="BV49" i="7"/>
  <c r="BV89" i="7"/>
  <c r="BV18" i="7"/>
  <c r="BV74" i="7"/>
  <c r="BC3" i="7"/>
  <c r="C120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BC70" i="7"/>
  <c r="BC71" i="7"/>
  <c r="BC72" i="7"/>
  <c r="BC73" i="7"/>
  <c r="BC74" i="7"/>
  <c r="BC75" i="7"/>
  <c r="BC76" i="7"/>
  <c r="BC77" i="7"/>
  <c r="BC78" i="7"/>
  <c r="BC79" i="7"/>
  <c r="BC80" i="7"/>
  <c r="BC81" i="7"/>
  <c r="BC82" i="7"/>
  <c r="BC83" i="7"/>
  <c r="BC84" i="7"/>
  <c r="BC85" i="7"/>
  <c r="BC86" i="7"/>
  <c r="BC87" i="7"/>
  <c r="BC88" i="7"/>
  <c r="BC89" i="7"/>
  <c r="BC90" i="7"/>
  <c r="BC91" i="7"/>
  <c r="BC92" i="7"/>
  <c r="BC93" i="7"/>
  <c r="BC94" i="7"/>
  <c r="BC95" i="7"/>
  <c r="BC96" i="7"/>
  <c r="BC97" i="7"/>
  <c r="BC98" i="7"/>
  <c r="BC99" i="7"/>
  <c r="BC100" i="7"/>
  <c r="BC101" i="7"/>
  <c r="BC102" i="7"/>
  <c r="BC103" i="7"/>
  <c r="BC104" i="7"/>
  <c r="BC105" i="7"/>
  <c r="BC106" i="7"/>
  <c r="BC107" i="7"/>
  <c r="BC108" i="7"/>
  <c r="BC109" i="7"/>
  <c r="BC110" i="7"/>
  <c r="BC111" i="7"/>
  <c r="BC112" i="7"/>
  <c r="BC113" i="7"/>
  <c r="BC114" i="7"/>
  <c r="BC115" i="7"/>
  <c r="BC116" i="7"/>
  <c r="BC117" i="7"/>
  <c r="BC118" i="7"/>
  <c r="BC119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D22" i="7"/>
  <c r="D120" i="7" s="1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BO7" i="7" l="1"/>
  <c r="BO11" i="7"/>
  <c r="BO15" i="7"/>
  <c r="BO19" i="7"/>
  <c r="BO23" i="7"/>
  <c r="BO27" i="7"/>
  <c r="BO31" i="7"/>
  <c r="BO35" i="7"/>
  <c r="BO39" i="7"/>
  <c r="BO43" i="7"/>
  <c r="BO47" i="7"/>
  <c r="BO51" i="7"/>
  <c r="BO55" i="7"/>
  <c r="BO59" i="7"/>
  <c r="BO63" i="7"/>
  <c r="BO67" i="7"/>
  <c r="BO71" i="7"/>
  <c r="BO75" i="7"/>
  <c r="BO79" i="7"/>
  <c r="BO83" i="7"/>
  <c r="BO87" i="7"/>
  <c r="BO91" i="7"/>
  <c r="BO95" i="7"/>
  <c r="BO99" i="7"/>
  <c r="BO103" i="7"/>
  <c r="BO107" i="7"/>
  <c r="BO111" i="7"/>
  <c r="BO115" i="7"/>
  <c r="BO119" i="7"/>
  <c r="BO4" i="7"/>
  <c r="BO8" i="7"/>
  <c r="BO12" i="7"/>
  <c r="BO16" i="7"/>
  <c r="BO20" i="7"/>
  <c r="BO24" i="7"/>
  <c r="BO28" i="7"/>
  <c r="BO32" i="7"/>
  <c r="BO36" i="7"/>
  <c r="BO40" i="7"/>
  <c r="BO44" i="7"/>
  <c r="BO48" i="7"/>
  <c r="BO52" i="7"/>
  <c r="BO56" i="7"/>
  <c r="BO60" i="7"/>
  <c r="BO64" i="7"/>
  <c r="BO68" i="7"/>
  <c r="BO72" i="7"/>
  <c r="BO76" i="7"/>
  <c r="BO80" i="7"/>
  <c r="BO84" i="7"/>
  <c r="BO88" i="7"/>
  <c r="BO92" i="7"/>
  <c r="BO96" i="7"/>
  <c r="BO100" i="7"/>
  <c r="BO104" i="7"/>
  <c r="BO108" i="7"/>
  <c r="BO112" i="7"/>
  <c r="BO116" i="7"/>
  <c r="BO3" i="7"/>
  <c r="BO5" i="7"/>
  <c r="BO9" i="7"/>
  <c r="BO13" i="7"/>
  <c r="BO17" i="7"/>
  <c r="BO21" i="7"/>
  <c r="BO25" i="7"/>
  <c r="BO29" i="7"/>
  <c r="BO33" i="7"/>
  <c r="BO37" i="7"/>
  <c r="BO41" i="7"/>
  <c r="BO45" i="7"/>
  <c r="BO49" i="7"/>
  <c r="BO53" i="7"/>
  <c r="BO57" i="7"/>
  <c r="BO61" i="7"/>
  <c r="BO65" i="7"/>
  <c r="BO69" i="7"/>
  <c r="BO73" i="7"/>
  <c r="BO77" i="7"/>
  <c r="BO81" i="7"/>
  <c r="BO85" i="7"/>
  <c r="BO89" i="7"/>
  <c r="BO93" i="7"/>
  <c r="BO97" i="7"/>
  <c r="BO101" i="7"/>
  <c r="BO105" i="7"/>
  <c r="BO109" i="7"/>
  <c r="BO113" i="7"/>
  <c r="BO117" i="7"/>
  <c r="BO6" i="7"/>
  <c r="BO10" i="7"/>
  <c r="BO14" i="7"/>
  <c r="BO18" i="7"/>
  <c r="BO26" i="7"/>
  <c r="BO30" i="7"/>
  <c r="BO34" i="7"/>
  <c r="BO38" i="7"/>
  <c r="BO42" i="7"/>
  <c r="BO46" i="7"/>
  <c r="BO50" i="7"/>
  <c r="BO54" i="7"/>
  <c r="BO58" i="7"/>
  <c r="BO62" i="7"/>
  <c r="BO66" i="7"/>
  <c r="BO70" i="7"/>
  <c r="BO74" i="7"/>
  <c r="BO78" i="7"/>
  <c r="BO82" i="7"/>
  <c r="BO86" i="7"/>
  <c r="BO90" i="7"/>
  <c r="BO94" i="7"/>
  <c r="BO98" i="7"/>
  <c r="BO102" i="7"/>
  <c r="BO106" i="7"/>
  <c r="BO110" i="7"/>
  <c r="BO114" i="7"/>
  <c r="BO118" i="7"/>
  <c r="BU19" i="7"/>
  <c r="BU21" i="7"/>
  <c r="BU25" i="7"/>
  <c r="BU27" i="7"/>
  <c r="BU31" i="7"/>
  <c r="BU33" i="7"/>
  <c r="BU37" i="7"/>
  <c r="BU41" i="7"/>
  <c r="BU45" i="7"/>
  <c r="BU49" i="7"/>
  <c r="BU53" i="7"/>
  <c r="BU4" i="7"/>
  <c r="BU6" i="7"/>
  <c r="BU8" i="7"/>
  <c r="BU10" i="7"/>
  <c r="BU12" i="7"/>
  <c r="BU14" i="7"/>
  <c r="BU16" i="7"/>
  <c r="BU18" i="7"/>
  <c r="BU20" i="7"/>
  <c r="BU22" i="7"/>
  <c r="BU24" i="7"/>
  <c r="BU26" i="7"/>
  <c r="BU28" i="7"/>
  <c r="BU30" i="7"/>
  <c r="BU32" i="7"/>
  <c r="BU34" i="7"/>
  <c r="BU36" i="7"/>
  <c r="BU38" i="7"/>
  <c r="BU40" i="7"/>
  <c r="BU42" i="7"/>
  <c r="BU44" i="7"/>
  <c r="BU46" i="7"/>
  <c r="BU48" i="7"/>
  <c r="BU50" i="7"/>
  <c r="BU52" i="7"/>
  <c r="BU54" i="7"/>
  <c r="BU56" i="7"/>
  <c r="BU58" i="7"/>
  <c r="BU60" i="7"/>
  <c r="BU62" i="7"/>
  <c r="BU64" i="7"/>
  <c r="BU66" i="7"/>
  <c r="BU68" i="7"/>
  <c r="BU70" i="7"/>
  <c r="BU72" i="7"/>
  <c r="BU74" i="7"/>
  <c r="BU76" i="7"/>
  <c r="BU93" i="7"/>
  <c r="BU95" i="7"/>
  <c r="BU97" i="7"/>
  <c r="BU99" i="7"/>
  <c r="BU101" i="7"/>
  <c r="BU103" i="7"/>
  <c r="BU105" i="7"/>
  <c r="BU107" i="7"/>
  <c r="BU109" i="7"/>
  <c r="BU111" i="7"/>
  <c r="BL6" i="7"/>
  <c r="BL10" i="7"/>
  <c r="BL14" i="7"/>
  <c r="BL18" i="7"/>
  <c r="BL22" i="7"/>
  <c r="BL26" i="7"/>
  <c r="BL30" i="7"/>
  <c r="BL34" i="7"/>
  <c r="BL38" i="7"/>
  <c r="BL42" i="7"/>
  <c r="BL46" i="7"/>
  <c r="BL50" i="7"/>
  <c r="BL54" i="7"/>
  <c r="BL58" i="7"/>
  <c r="BL62" i="7"/>
  <c r="BL66" i="7"/>
  <c r="BL70" i="7"/>
  <c r="BL74" i="7"/>
  <c r="BL78" i="7"/>
  <c r="BL82" i="7"/>
  <c r="BL86" i="7"/>
  <c r="BL90" i="7"/>
  <c r="BL94" i="7"/>
  <c r="BL98" i="7"/>
  <c r="BL102" i="7"/>
  <c r="BL106" i="7"/>
  <c r="BL110" i="7"/>
  <c r="BL114" i="7"/>
  <c r="BL118" i="7"/>
  <c r="BL7" i="7"/>
  <c r="BL11" i="7"/>
  <c r="BL15" i="7"/>
  <c r="BL19" i="7"/>
  <c r="BL23" i="7"/>
  <c r="BL27" i="7"/>
  <c r="BL31" i="7"/>
  <c r="BL4" i="7"/>
  <c r="BL8" i="7"/>
  <c r="BL12" i="7"/>
  <c r="BL16" i="7"/>
  <c r="BL20" i="7"/>
  <c r="BL24" i="7"/>
  <c r="BL28" i="7"/>
  <c r="BL32" i="7"/>
  <c r="BL36" i="7"/>
  <c r="BL40" i="7"/>
  <c r="BL44" i="7"/>
  <c r="BL48" i="7"/>
  <c r="BL52" i="7"/>
  <c r="BL56" i="7"/>
  <c r="BL60" i="7"/>
  <c r="BL64" i="7"/>
  <c r="BL68" i="7"/>
  <c r="BL72" i="7"/>
  <c r="BL76" i="7"/>
  <c r="BL80" i="7"/>
  <c r="BL84" i="7"/>
  <c r="BL88" i="7"/>
  <c r="BL92" i="7"/>
  <c r="BL96" i="7"/>
  <c r="BL100" i="7"/>
  <c r="BL104" i="7"/>
  <c r="BL108" i="7"/>
  <c r="BL112" i="7"/>
  <c r="BL116" i="7"/>
  <c r="BL5" i="7"/>
  <c r="BL9" i="7"/>
  <c r="BL13" i="7"/>
  <c r="BL17" i="7"/>
  <c r="BL21" i="7"/>
  <c r="BL25" i="7"/>
  <c r="BL29" i="7"/>
  <c r="BL33" i="7"/>
  <c r="BL37" i="7"/>
  <c r="BL41" i="7"/>
  <c r="BL45" i="7"/>
  <c r="BL49" i="7"/>
  <c r="BL53" i="7"/>
  <c r="BL57" i="7"/>
  <c r="BL61" i="7"/>
  <c r="BL65" i="7"/>
  <c r="BL69" i="7"/>
  <c r="BL73" i="7"/>
  <c r="BL77" i="7"/>
  <c r="BL81" i="7"/>
  <c r="BL85" i="7"/>
  <c r="BL89" i="7"/>
  <c r="BL93" i="7"/>
  <c r="BL97" i="7"/>
  <c r="BL101" i="7"/>
  <c r="BL35" i="7"/>
  <c r="BL51" i="7"/>
  <c r="BL67" i="7"/>
  <c r="BL83" i="7"/>
  <c r="BL99" i="7"/>
  <c r="BL109" i="7"/>
  <c r="BL117" i="7"/>
  <c r="BL55" i="7"/>
  <c r="BL87" i="7"/>
  <c r="BL111" i="7"/>
  <c r="BL43" i="7"/>
  <c r="BL59" i="7"/>
  <c r="BL75" i="7"/>
  <c r="BL91" i="7"/>
  <c r="BL105" i="7"/>
  <c r="BL113" i="7"/>
  <c r="BL47" i="7"/>
  <c r="BL63" i="7"/>
  <c r="BL79" i="7"/>
  <c r="BL95" i="7"/>
  <c r="BL107" i="7"/>
  <c r="BL115" i="7"/>
  <c r="BL39" i="7"/>
  <c r="BL71" i="7"/>
  <c r="BL103" i="7"/>
  <c r="BL119" i="7"/>
  <c r="BU79" i="7"/>
  <c r="BU81" i="7"/>
  <c r="BU83" i="7"/>
  <c r="BU85" i="7"/>
  <c r="BU87" i="7"/>
  <c r="BU89" i="7"/>
  <c r="BU114" i="7"/>
  <c r="BU116" i="7"/>
  <c r="BU118" i="7"/>
  <c r="BU3" i="7"/>
  <c r="BU5" i="7"/>
  <c r="BU7" i="7"/>
  <c r="BU9" i="7"/>
  <c r="BU11" i="7"/>
  <c r="BU13" i="7"/>
  <c r="BU15" i="7"/>
  <c r="BU17" i="7"/>
  <c r="BU23" i="7"/>
  <c r="BU29" i="7"/>
  <c r="BU35" i="7"/>
  <c r="BU39" i="7"/>
  <c r="BU43" i="7"/>
  <c r="BU47" i="7"/>
  <c r="BU51" i="7"/>
  <c r="BU55" i="7"/>
  <c r="BU57" i="7"/>
  <c r="BU59" i="7"/>
  <c r="BU61" i="7"/>
  <c r="BU63" i="7"/>
  <c r="BU65" i="7"/>
  <c r="BU67" i="7"/>
  <c r="BU69" i="7"/>
  <c r="BU71" i="7"/>
  <c r="BU73" i="7"/>
  <c r="BU75" i="7"/>
  <c r="BU92" i="7"/>
  <c r="BU94" i="7"/>
  <c r="BU96" i="7"/>
  <c r="BU98" i="7"/>
  <c r="BU100" i="7"/>
  <c r="BU102" i="7"/>
  <c r="BU104" i="7"/>
  <c r="BU106" i="7"/>
  <c r="BU108" i="7"/>
  <c r="BU110" i="7"/>
  <c r="BC120" i="7"/>
  <c r="E22" i="7"/>
  <c r="BO22" i="7"/>
  <c r="BU78" i="7"/>
  <c r="BU80" i="7"/>
  <c r="BU82" i="7"/>
  <c r="BU84" i="7"/>
  <c r="BU86" i="7"/>
  <c r="BU88" i="7"/>
  <c r="BU90" i="7"/>
  <c r="BU113" i="7"/>
  <c r="BU115" i="7"/>
  <c r="BU117" i="7"/>
  <c r="BU119" i="7"/>
  <c r="X137" i="2"/>
  <c r="E137" i="2"/>
  <c r="X136" i="2"/>
  <c r="E136" i="2"/>
  <c r="X135" i="2"/>
  <c r="E135" i="2"/>
  <c r="X134" i="2"/>
  <c r="E134" i="2"/>
  <c r="X133" i="2"/>
  <c r="E133" i="2"/>
  <c r="X132" i="2"/>
  <c r="E132" i="2"/>
  <c r="C132" i="2"/>
  <c r="X131" i="2"/>
  <c r="E131" i="2"/>
  <c r="X130" i="2"/>
  <c r="E130" i="2"/>
  <c r="E129" i="2"/>
  <c r="X128" i="2"/>
  <c r="E128" i="2"/>
  <c r="X127" i="2"/>
  <c r="E127" i="2"/>
  <c r="X126" i="2"/>
  <c r="E126" i="2"/>
  <c r="X125" i="2"/>
  <c r="E125" i="2"/>
  <c r="C125" i="2"/>
  <c r="X124" i="2"/>
  <c r="E124" i="2"/>
  <c r="X123" i="2"/>
  <c r="E123" i="2"/>
  <c r="X122" i="2"/>
  <c r="E122" i="2"/>
  <c r="X121" i="2"/>
  <c r="E121" i="2"/>
  <c r="X120" i="2"/>
  <c r="E120" i="2"/>
  <c r="X119" i="2"/>
  <c r="E119" i="2"/>
  <c r="X118" i="2"/>
  <c r="E118" i="2"/>
  <c r="C118" i="2"/>
  <c r="X117" i="2"/>
  <c r="E117" i="2"/>
  <c r="X116" i="2"/>
  <c r="E116" i="2"/>
  <c r="X115" i="2"/>
  <c r="E115" i="2"/>
  <c r="X114" i="2"/>
  <c r="E114" i="2"/>
  <c r="X113" i="2"/>
  <c r="E113" i="2"/>
  <c r="X112" i="2"/>
  <c r="E112" i="2"/>
  <c r="X111" i="2"/>
  <c r="E111" i="2"/>
  <c r="C111" i="2"/>
  <c r="X110" i="2"/>
  <c r="E110" i="2"/>
  <c r="X109" i="2"/>
  <c r="E109" i="2"/>
  <c r="X108" i="2"/>
  <c r="E108" i="2"/>
  <c r="X107" i="2"/>
  <c r="E107" i="2"/>
  <c r="X106" i="2"/>
  <c r="E106" i="2"/>
  <c r="E105" i="2"/>
  <c r="X104" i="2"/>
  <c r="E104" i="2"/>
  <c r="X103" i="2"/>
  <c r="E103" i="2"/>
  <c r="C103" i="2"/>
  <c r="X102" i="2"/>
  <c r="E102" i="2"/>
  <c r="X101" i="2"/>
  <c r="E101" i="2"/>
  <c r="X100" i="2"/>
  <c r="E100" i="2"/>
  <c r="X99" i="2"/>
  <c r="E99" i="2"/>
  <c r="X98" i="2"/>
  <c r="E98" i="2"/>
  <c r="X97" i="2"/>
  <c r="E97" i="2"/>
  <c r="C97" i="2"/>
  <c r="X96" i="2"/>
  <c r="E96" i="2"/>
  <c r="X95" i="2"/>
  <c r="E95" i="2"/>
  <c r="X94" i="2"/>
  <c r="E94" i="2"/>
  <c r="X93" i="2"/>
  <c r="E93" i="2"/>
  <c r="X92" i="2"/>
  <c r="E92" i="2"/>
  <c r="X91" i="2"/>
  <c r="E91" i="2"/>
  <c r="X90" i="2"/>
  <c r="E90" i="2"/>
  <c r="X89" i="2"/>
  <c r="E89" i="2"/>
  <c r="C89" i="2"/>
  <c r="E88" i="2"/>
  <c r="X87" i="2"/>
  <c r="E87" i="2"/>
  <c r="X86" i="2"/>
  <c r="E86" i="2"/>
  <c r="X85" i="2"/>
  <c r="E85" i="2"/>
  <c r="X84" i="2"/>
  <c r="E84" i="2"/>
  <c r="X83" i="2"/>
  <c r="E83" i="2"/>
  <c r="X82" i="2"/>
  <c r="E82" i="2"/>
  <c r="X81" i="2"/>
  <c r="E81" i="2"/>
  <c r="C81" i="2"/>
  <c r="X80" i="2"/>
  <c r="E80" i="2"/>
  <c r="X79" i="2"/>
  <c r="E79" i="2"/>
  <c r="X78" i="2"/>
  <c r="E78" i="2"/>
  <c r="X77" i="2"/>
  <c r="E77" i="2"/>
  <c r="X76" i="2"/>
  <c r="E76" i="2"/>
  <c r="X75" i="2"/>
  <c r="E75" i="2"/>
  <c r="X74" i="2"/>
  <c r="E74" i="2"/>
  <c r="X73" i="2"/>
  <c r="E73" i="2"/>
  <c r="X72" i="2"/>
  <c r="E72" i="2"/>
  <c r="C72" i="2"/>
  <c r="X71" i="2"/>
  <c r="E71" i="2"/>
  <c r="X70" i="2"/>
  <c r="E70" i="2"/>
  <c r="X69" i="2"/>
  <c r="E69" i="2"/>
  <c r="X68" i="2"/>
  <c r="E68" i="2"/>
  <c r="X67" i="2"/>
  <c r="E67" i="2"/>
  <c r="X66" i="2"/>
  <c r="E66" i="2"/>
  <c r="X65" i="2"/>
  <c r="E65" i="2"/>
  <c r="C65" i="2"/>
  <c r="X64" i="2"/>
  <c r="E64" i="2"/>
  <c r="X63" i="2"/>
  <c r="E63" i="2"/>
  <c r="X62" i="2"/>
  <c r="E62" i="2"/>
  <c r="X61" i="2"/>
  <c r="E61" i="2"/>
  <c r="X60" i="2"/>
  <c r="E60" i="2"/>
  <c r="X59" i="2"/>
  <c r="E59" i="2"/>
  <c r="X58" i="2"/>
  <c r="E58" i="2"/>
  <c r="C58" i="2"/>
  <c r="X57" i="2"/>
  <c r="E57" i="2"/>
  <c r="X56" i="2"/>
  <c r="E56" i="2"/>
  <c r="X55" i="2"/>
  <c r="E55" i="2"/>
  <c r="X54" i="2"/>
  <c r="E54" i="2"/>
  <c r="X53" i="2"/>
  <c r="E53" i="2"/>
  <c r="X52" i="2"/>
  <c r="E52" i="2"/>
  <c r="X51" i="2"/>
  <c r="E51" i="2"/>
  <c r="C51" i="2"/>
  <c r="X50" i="2"/>
  <c r="E50" i="2"/>
  <c r="X49" i="2"/>
  <c r="E49" i="2"/>
  <c r="X48" i="2"/>
  <c r="E48" i="2"/>
  <c r="X47" i="2"/>
  <c r="E47" i="2"/>
  <c r="X46" i="2"/>
  <c r="E46" i="2"/>
  <c r="X45" i="2"/>
  <c r="E45" i="2"/>
  <c r="X44" i="2"/>
  <c r="E44" i="2"/>
  <c r="X43" i="2"/>
  <c r="E43" i="2"/>
  <c r="X42" i="2"/>
  <c r="E42" i="2"/>
  <c r="X41" i="2"/>
  <c r="E41" i="2"/>
  <c r="C41" i="2"/>
  <c r="X40" i="2"/>
  <c r="E40" i="2"/>
  <c r="X39" i="2"/>
  <c r="E39" i="2"/>
  <c r="X38" i="2"/>
  <c r="E38" i="2"/>
  <c r="X37" i="2"/>
  <c r="E37" i="2"/>
  <c r="X36" i="2"/>
  <c r="E36" i="2"/>
  <c r="X35" i="2"/>
  <c r="E35" i="2"/>
  <c r="C35" i="2"/>
  <c r="X34" i="2"/>
  <c r="E34" i="2"/>
  <c r="X33" i="2"/>
  <c r="E33" i="2"/>
  <c r="X32" i="2"/>
  <c r="E32" i="2"/>
  <c r="X31" i="2"/>
  <c r="E31" i="2"/>
  <c r="X30" i="2"/>
  <c r="E30" i="2"/>
  <c r="C30" i="2"/>
  <c r="X29" i="2"/>
  <c r="E29" i="2"/>
  <c r="X28" i="2"/>
  <c r="E28" i="2"/>
  <c r="X27" i="2"/>
  <c r="E27" i="2"/>
  <c r="X26" i="2"/>
  <c r="E26" i="2"/>
  <c r="X25" i="2"/>
  <c r="D25" i="2"/>
  <c r="E25" i="2" s="1"/>
  <c r="X24" i="2"/>
  <c r="E24" i="2"/>
  <c r="X23" i="2"/>
  <c r="E23" i="2"/>
  <c r="W22" i="2"/>
  <c r="X22" i="2" s="1"/>
  <c r="E22" i="2"/>
  <c r="C22" i="2"/>
  <c r="X21" i="2"/>
  <c r="E21" i="2"/>
  <c r="X20" i="2"/>
  <c r="E20" i="2"/>
  <c r="X19" i="2"/>
  <c r="E19" i="2"/>
  <c r="X18" i="2"/>
  <c r="E18" i="2"/>
  <c r="X17" i="2"/>
  <c r="E17" i="2"/>
  <c r="X16" i="2"/>
  <c r="E16" i="2"/>
  <c r="X15" i="2"/>
  <c r="E15" i="2"/>
  <c r="X14" i="2"/>
  <c r="E14" i="2"/>
  <c r="X13" i="2"/>
  <c r="E13" i="2"/>
  <c r="X12" i="2"/>
  <c r="E12" i="2"/>
  <c r="X11" i="2"/>
  <c r="E11" i="2"/>
  <c r="X10" i="2"/>
  <c r="E10" i="2"/>
  <c r="X9" i="2"/>
  <c r="E9" i="2"/>
  <c r="X8" i="2"/>
  <c r="E8" i="2"/>
  <c r="X7" i="2"/>
  <c r="E7" i="2"/>
  <c r="X6" i="2"/>
  <c r="E6" i="2"/>
  <c r="X5" i="2"/>
  <c r="E5" i="2"/>
  <c r="E4" i="2"/>
  <c r="C4" i="2"/>
  <c r="E3" i="2"/>
  <c r="BO2" i="7" l="1"/>
  <c r="C3" i="2"/>
  <c r="BI2" i="7"/>
  <c r="BR119" i="7"/>
  <c r="BU2" i="7"/>
  <c r="BL3" i="7"/>
  <c r="BL2" i="7" s="1"/>
  <c r="BK120" i="7"/>
  <c r="BR8" i="7"/>
  <c r="BR24" i="7"/>
  <c r="BR40" i="7"/>
  <c r="BR56" i="7"/>
  <c r="BR72" i="7"/>
  <c r="BR88" i="7"/>
  <c r="BR104" i="7"/>
  <c r="BR71" i="7" l="1"/>
  <c r="BR58" i="7"/>
  <c r="BR45" i="7"/>
  <c r="BR103" i="7"/>
  <c r="BR39" i="7"/>
  <c r="BR90" i="7"/>
  <c r="BR26" i="7"/>
  <c r="BR77" i="7"/>
  <c r="BR13" i="7"/>
  <c r="BR68" i="7"/>
  <c r="BR4" i="7"/>
  <c r="BR67" i="7"/>
  <c r="BR118" i="7"/>
  <c r="BR54" i="7"/>
  <c r="BR105" i="7"/>
  <c r="BR41" i="7"/>
  <c r="BR96" i="7"/>
  <c r="BR32" i="7"/>
  <c r="BR91" i="7"/>
  <c r="BR27" i="7"/>
  <c r="BR78" i="7"/>
  <c r="BR14" i="7"/>
  <c r="BR65" i="7"/>
  <c r="BR79" i="7"/>
  <c r="BR15" i="7"/>
  <c r="BR98" i="7"/>
  <c r="BR34" i="7"/>
  <c r="BR101" i="7"/>
  <c r="BR37" i="7"/>
  <c r="BR92" i="7"/>
  <c r="BR28" i="7"/>
  <c r="BR87" i="7"/>
  <c r="BR23" i="7"/>
  <c r="BR74" i="7"/>
  <c r="BR10" i="7"/>
  <c r="BR61" i="7"/>
  <c r="BR116" i="7"/>
  <c r="BR52" i="7"/>
  <c r="BR115" i="7"/>
  <c r="BR51" i="7"/>
  <c r="BR102" i="7"/>
  <c r="BR38" i="7"/>
  <c r="BR89" i="7"/>
  <c r="BR25" i="7"/>
  <c r="BR80" i="7"/>
  <c r="BR16" i="7"/>
  <c r="BR75" i="7"/>
  <c r="BR11" i="7"/>
  <c r="BR62" i="7"/>
  <c r="BR113" i="7"/>
  <c r="BR49" i="7"/>
  <c r="BR63" i="7"/>
  <c r="BR82" i="7"/>
  <c r="BR18" i="7"/>
  <c r="BR85" i="7"/>
  <c r="BR21" i="7"/>
  <c r="BR76" i="7"/>
  <c r="BR12" i="7"/>
  <c r="BR7" i="7"/>
  <c r="BR109" i="7"/>
  <c r="BR100" i="7"/>
  <c r="BR36" i="7"/>
  <c r="BR99" i="7"/>
  <c r="BR35" i="7"/>
  <c r="BR86" i="7"/>
  <c r="BR22" i="7"/>
  <c r="BR73" i="7"/>
  <c r="BR9" i="7"/>
  <c r="BR64" i="7"/>
  <c r="BR3" i="7"/>
  <c r="BR59" i="7"/>
  <c r="BR110" i="7"/>
  <c r="BR46" i="7"/>
  <c r="BR97" i="7"/>
  <c r="BR33" i="7"/>
  <c r="BR111" i="7"/>
  <c r="BR47" i="7"/>
  <c r="BR66" i="7"/>
  <c r="BR69" i="7"/>
  <c r="BR5" i="7"/>
  <c r="BR60" i="7"/>
  <c r="BR55" i="7"/>
  <c r="BR106" i="7"/>
  <c r="BR42" i="7"/>
  <c r="BR93" i="7"/>
  <c r="BR29" i="7"/>
  <c r="BR84" i="7"/>
  <c r="BR20" i="7"/>
  <c r="BR83" i="7"/>
  <c r="BR19" i="7"/>
  <c r="BR70" i="7"/>
  <c r="BR6" i="7"/>
  <c r="BR57" i="7"/>
  <c r="BR112" i="7"/>
  <c r="BR48" i="7"/>
  <c r="BR107" i="7"/>
  <c r="BR43" i="7"/>
  <c r="BR94" i="7"/>
  <c r="BR30" i="7"/>
  <c r="BR81" i="7"/>
  <c r="BR17" i="7"/>
  <c r="BR95" i="7"/>
  <c r="BR31" i="7"/>
  <c r="BR114" i="7"/>
  <c r="BR50" i="7"/>
  <c r="BR117" i="7"/>
  <c r="BR53" i="7"/>
  <c r="BR108" i="7"/>
  <c r="BR44" i="7"/>
  <c r="BR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ID#AAAAKr-eETM
tc={06C2A63F-8B83-457D-A936-47907F7FCE78}    (2020-11-28 17:09:34)
[Threaded comment]
Your version of Excel allows you to read this threaded comment; however, any edits to it will get removed if the file is opened in a newer version of Excel. Learn more: https://go.microsoft.com/fwlink/?linkid=870924
Comment:
    FROM INITIAL PH ESTIMATES</t>
        </r>
      </text>
    </comment>
    <comment ref="Q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ID#AAAAKr-eES8
tc={335DC67C-DBE4-4061-BE32-B207A38B5865}    (2020-11-28 17:09:34)
[Threaded comment]
Your version of Excel allows you to read this threaded comment; however, any edits to it will get removed if the file is opened in a newer version of Excel. Learn more: https://go.microsoft.com/fwlink/?linkid=870924
Comment:
    Mocs eto na lang sayo. Kukunin mo lang lahat ng data dito https://datastudio.google.com/u/0/reporting/128a3245-a456-4c7f-be93-6f15d87892d1?s=rWhJ8gT9g7U
Reply:
    Pinattern ko na din yan based dyan sa link, salamat.</t>
        </r>
      </text>
    </comment>
    <comment ref="AS1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ID#AAAAKr-eETI
tc={5AD8B1D9-F014-4868-9452-85853BDCA12D}    (2020-11-28 17:09:34)
[Threaded comment]
Your version of Excel allows you to read this threaded comment; however, any edits to it will get removed if the file is opened in a newer version of Excel. Learn more: https://go.microsoft.com/fwlink/?linkid=870924
Comment:
    KEMUEL HELP, ADD KA N ALNG IF KULANG COLUMNS, pero per job category nyo, tapos kahit per region lang lagyan mo oks lang. salamat. palabel din properly hehe</t>
        </r>
      </text>
    </comment>
    <comment ref="AG2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ID#AAAAKr-eES4
tc={1BE9E1AF-95EC-48C2-9C1D-37D700F1DD4D}    (2020-11-28 17:09:34)
[Threaded comment]
Your version of Excel allows you to read this threaded comment; however, any edits to it will get removed if the file is opened in a newer version of Excel. Learn more: https://go.microsoft.com/fwlink/?linkid=870924
Comment:
    FROM PH DATA DEMOGRAPHY
Reply:
    ASK IF MAY PER PROVINCE OR MULTIPLY NA LANG?</t>
        </r>
      </text>
    </comment>
    <comment ref="AH2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ID#AAAAKr-eETY
tc={A092DCE2-FA45-475C-A134-B2E341C50ABE}    (2020-11-28 17:09:34)
[Threaded comment]
Your version of Excel allows you to read this threaded comment; however, any edits to it will get removed if the file is opened in a newer version of Excel. Learn more: https://go.microsoft.com/fwlink/?linkid=870924
Comment:
    UPDATE JFR FOR PROVINCIAL DATA ON THIS</t>
        </r>
      </text>
    </comment>
    <comment ref="AK2" authorId="0" shapeId="0" xr:uid="{00000000-0006-0000-0000-000006000000}">
      <text>
        <r>
          <rPr>
            <sz val="11"/>
            <color theme="1"/>
            <rFont val="Arial"/>
            <family val="2"/>
          </rPr>
          <t>======
ID#AAAAKr-eETQ
tc={C5DD5C84-FBF1-4AE4-AEE5-502D0E11635E}    (2020-11-28 17:09:34)
[Threaded comment]
Your version of Excel allows you to read this threaded comment; however, any edits to it will get removed if the file is opened in a newer version of Excel. Learn more: https://go.microsoft.com/fwlink/?linkid=870924
Comment:
    UPDATE JFR FOR PROVINCIAL DATA ON THIS</t>
        </r>
      </text>
    </comment>
    <comment ref="AO2" authorId="0" shapeId="0" xr:uid="{00000000-0006-0000-0000-000007000000}">
      <text>
        <r>
          <rPr>
            <sz val="11"/>
            <color theme="1"/>
            <rFont val="Arial"/>
            <family val="2"/>
          </rPr>
          <t>======
ID#AAAAKr-eETA
tc={F1FFEE90-42C0-4985-8390-DF3295ADD639}    (2020-11-28 17:09:34)
[Threaded comment]
Your version of Excel allows you to read this threaded comment; however, any edits to it will get removed if the file is opened in a newer version of Excel. Learn more: https://go.microsoft.com/fwlink/?linkid=870924
Comment:
    where to get?</t>
        </r>
      </text>
    </comment>
    <comment ref="AP2" authorId="0" shapeId="0" xr:uid="{00000000-0006-0000-0000-000008000000}">
      <text>
        <r>
          <rPr>
            <sz val="11"/>
            <color theme="1"/>
            <rFont val="Arial"/>
            <family val="2"/>
          </rPr>
          <t>======
ID#AAAAKr-eETU
tc={F74D97FD-B009-46E7-915E-FF7F29503053}    (2020-11-28 17:09:34)
[Threaded comment]
Your version of Excel allows you to read this threaded comment; however, any edits to it will get removed if the file is opened in a newer version of Excel. Learn more: https://go.microsoft.com/fwlink/?linkid=870924
Comment:
    where to get?</t>
        </r>
      </text>
    </comment>
    <comment ref="AQ2" authorId="0" shapeId="0" xr:uid="{00000000-0006-0000-0000-000009000000}">
      <text>
        <r>
          <rPr>
            <sz val="11"/>
            <color theme="1"/>
            <rFont val="Arial"/>
            <family val="2"/>
          </rPr>
          <t>======
ID#AAAAKr-eETE
tc={7CC1BDF2-F8B5-49E6-9525-AAB4E7627AFF}    (2020-11-28 17:09:34)
[Threaded comment]
Your version of Excel allows you to read this threaded comment; however, any edits to it will get removed if the file is opened in a newer version of Excel. Learn more: https://go.microsoft.com/fwlink/?linkid=870924
Comment:
    wait for sir JFR. and what probability? 99? 90?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200-000001000000}">
      <text>
        <r>
          <rPr>
            <sz val="11"/>
            <color theme="1"/>
            <rFont val="Arial"/>
            <family val="2"/>
          </rPr>
          <t>======
ID#AAAAKr-eETM
tc={06C2A63F-8B83-457D-A936-47907F7FCE78}    (2020-11-28 17:09:34)
[Threaded comment]
Your version of Excel allows you to read this threaded comment; however, any edits to it will get removed if the file is opened in a newer version of Excel. Learn more: https://go.microsoft.com/fwlink/?linkid=870924
Comment:
    FROM INITIAL PH ESTIMATES</t>
        </r>
      </text>
    </comment>
    <comment ref="Q1" authorId="0" shapeId="0" xr:uid="{00000000-0006-0000-0200-000002000000}">
      <text>
        <r>
          <rPr>
            <sz val="11"/>
            <color theme="1"/>
            <rFont val="Arial"/>
            <family val="2"/>
          </rPr>
          <t>======
ID#AAAAKr-eES8
tc={335DC67C-DBE4-4061-BE32-B207A38B5865}    (2020-11-28 17:09:34)
[Threaded comment]
Your version of Excel allows you to read this threaded comment; however, any edits to it will get removed if the file is opened in a newer version of Excel. Learn more: https://go.microsoft.com/fwlink/?linkid=870924
Comment:
    Mocs eto na lang sayo. Kukunin mo lang lahat ng data dito https://datastudio.google.com/u/0/reporting/128a3245-a456-4c7f-be93-6f15d87892d1?s=rWhJ8gT9g7U
Reply:
    Pinattern ko na din yan based dyan sa link, salamat.</t>
        </r>
      </text>
    </comment>
    <comment ref="AS1" authorId="0" shapeId="0" xr:uid="{00000000-0006-0000-0200-000003000000}">
      <text>
        <r>
          <rPr>
            <sz val="11"/>
            <color theme="1"/>
            <rFont val="Arial"/>
            <family val="2"/>
          </rPr>
          <t>======
ID#AAAAKr-eETI
tc={5AD8B1D9-F014-4868-9452-85853BDCA12D}    (2020-11-28 17:09:34)
[Threaded comment]
Your version of Excel allows you to read this threaded comment; however, any edits to it will get removed if the file is opened in a newer version of Excel. Learn more: https://go.microsoft.com/fwlink/?linkid=870924
Comment:
    KEMUEL HELP, ADD KA N ALNG IF KULANG COLUMNS, pero per job category nyo, tapos kahit per region lang lagyan mo oks lang. salamat. palabel din properly hehe</t>
        </r>
      </text>
    </comment>
    <comment ref="AG2" authorId="0" shapeId="0" xr:uid="{00000000-0006-0000-0200-000004000000}">
      <text>
        <r>
          <rPr>
            <sz val="11"/>
            <color theme="1"/>
            <rFont val="Arial"/>
            <family val="2"/>
          </rPr>
          <t>======
ID#AAAAKr-eES4
tc={1BE9E1AF-95EC-48C2-9C1D-37D700F1DD4D}    (2020-11-28 17:09:34)
[Threaded comment]
Your version of Excel allows you to read this threaded comment; however, any edits to it will get removed if the file is opened in a newer version of Excel. Learn more: https://go.microsoft.com/fwlink/?linkid=870924
Comment:
    FROM PH DATA DEMOGRAPHY
Reply:
    ASK IF MAY PER PROVINCE OR MULTIPLY NA LANG?</t>
        </r>
      </text>
    </comment>
    <comment ref="AH2" authorId="0" shapeId="0" xr:uid="{00000000-0006-0000-0200-000005000000}">
      <text>
        <r>
          <rPr>
            <sz val="11"/>
            <color theme="1"/>
            <rFont val="Arial"/>
            <family val="2"/>
          </rPr>
          <t>======
ID#AAAAKr-eETY
tc={A092DCE2-FA45-475C-A134-B2E341C50ABE}    (2020-11-28 17:09:34)
[Threaded comment]
Your version of Excel allows you to read this threaded comment; however, any edits to it will get removed if the file is opened in a newer version of Excel. Learn more: https://go.microsoft.com/fwlink/?linkid=870924
Comment:
    UPDATE JFR FOR PROVINCIAL DATA ON THIS</t>
        </r>
      </text>
    </comment>
    <comment ref="AK2" authorId="0" shapeId="0" xr:uid="{00000000-0006-0000-0200-000006000000}">
      <text>
        <r>
          <rPr>
            <sz val="11"/>
            <color theme="1"/>
            <rFont val="Arial"/>
            <family val="2"/>
          </rPr>
          <t>======
ID#AAAAKr-eETQ
tc={C5DD5C84-FBF1-4AE4-AEE5-502D0E11635E}    (2020-11-28 17:09:34)
[Threaded comment]
Your version of Excel allows you to read this threaded comment; however, any edits to it will get removed if the file is opened in a newer version of Excel. Learn more: https://go.microsoft.com/fwlink/?linkid=870924
Comment:
    UPDATE JFR FOR PROVINCIAL DATA ON THIS</t>
        </r>
      </text>
    </comment>
    <comment ref="AO2" authorId="0" shapeId="0" xr:uid="{00000000-0006-0000-0200-000007000000}">
      <text>
        <r>
          <rPr>
            <sz val="11"/>
            <color theme="1"/>
            <rFont val="Arial"/>
            <family val="2"/>
          </rPr>
          <t>======
ID#AAAAKr-eETA
tc={F1FFEE90-42C0-4985-8390-DF3295ADD639}    (2020-11-28 17:09:34)
[Threaded comment]
Your version of Excel allows you to read this threaded comment; however, any edits to it will get removed if the file is opened in a newer version of Excel. Learn more: https://go.microsoft.com/fwlink/?linkid=870924
Comment:
    where to get?</t>
        </r>
      </text>
    </comment>
    <comment ref="AP2" authorId="0" shapeId="0" xr:uid="{00000000-0006-0000-0200-000008000000}">
      <text>
        <r>
          <rPr>
            <sz val="11"/>
            <color theme="1"/>
            <rFont val="Arial"/>
            <family val="2"/>
          </rPr>
          <t>======
ID#AAAAKr-eETU
tc={F74D97FD-B009-46E7-915E-FF7F29503053}    (2020-11-28 17:09:34)
[Threaded comment]
Your version of Excel allows you to read this threaded comment; however, any edits to it will get removed if the file is opened in a newer version of Excel. Learn more: https://go.microsoft.com/fwlink/?linkid=870924
Comment:
    where to get?</t>
        </r>
      </text>
    </comment>
    <comment ref="AQ2" authorId="0" shapeId="0" xr:uid="{00000000-0006-0000-0200-000009000000}">
      <text>
        <r>
          <rPr>
            <sz val="11"/>
            <color theme="1"/>
            <rFont val="Arial"/>
            <family val="2"/>
          </rPr>
          <t>======
ID#AAAAKr-eETE
tc={7CC1BDF2-F8B5-49E6-9525-AAB4E7627AFF}    (2020-11-28 17:09:34)
[Threaded comment]
Your version of Excel allows you to read this threaded comment; however, any edits to it will get removed if the file is opened in a newer version of Excel. Learn more: https://go.microsoft.com/fwlink/?linkid=870924
Comment:
    wait for sir JFR. and what probability? 99? 90?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JiGvpPk+LWNwe3omB4AdmqmSwHw=="/>
    </ext>
  </extLst>
</comments>
</file>

<file path=xl/sharedStrings.xml><?xml version="1.0" encoding="utf-8"?>
<sst xmlns="http://schemas.openxmlformats.org/spreadsheetml/2006/main" count="531" uniqueCount="230">
  <si>
    <t>INCLUDED? (Y/N)</t>
  </si>
  <si>
    <t>DATA</t>
  </si>
  <si>
    <t>LINK</t>
  </si>
  <si>
    <t>DOH DATA DROP</t>
  </si>
  <si>
    <t>https://www.doh.gov.ph/covid19tracker</t>
  </si>
  <si>
    <t>ALMOST</t>
  </si>
  <si>
    <t>PH INITIAL ESTIMATES BY BIOMATH</t>
  </si>
  <si>
    <t>https://sites.google.com/up.edu.ph/initialcovid19phestimates</t>
  </si>
  <si>
    <t>JOBS RISK PROFILING: PHILIPPINES</t>
  </si>
  <si>
    <t>https://datastudio.google.com/u/0/reporting/1uGMQnM_ky_NQ_mnA7tiQ118wYIxQ_wMR/page/k4rNB?s=k7oCwwwSfe8</t>
  </si>
  <si>
    <t>Y</t>
  </si>
  <si>
    <t>PH DATA: DEMOGRAPH</t>
  </si>
  <si>
    <t>https://datastudio.google.com/u/0/reporting/17RgSEu_tfrrIru0rxj5qvBXwajWusbR0/page/XsdRB?s=q9kyT6qdM8U</t>
  </si>
  <si>
    <t>UNFPA PROJECT (NATIONAL W/ EARLY PEAK)</t>
  </si>
  <si>
    <t>https://datastudio.google.com/u/0/reporting/c858ea7e-39ab-4b4a-b0ee-db9de8a83e15/page/ii2eB</t>
  </si>
  <si>
    <t>UNFPA PROJECT (REGULAR PROJECTIONS)</t>
  </si>
  <si>
    <t>https://datastudio.google.com/u/0/reporting/7f2b3897-3870-4a28-8597-c2cd92033bca/page/ii2eB</t>
  </si>
  <si>
    <t>NEW COVID-19 DASHBOARD</t>
  </si>
  <si>
    <t>https://datastudio.google.com/u/0/reporting/128a3245-a456-4c7f-be93-6f15d87892d1?s=rWhJ8gT9g7U</t>
  </si>
  <si>
    <t>ENDCOV</t>
  </si>
  <si>
    <t>https://endcov.ph</t>
  </si>
  <si>
    <t>HEALTH FACILITIES</t>
  </si>
  <si>
    <t>https://nhfr.doh.gov.ph/rfacilities2list.php?cmd=resetall</t>
  </si>
  <si>
    <t>Region, Province/Highly Urbanized City,
and City/Municipality</t>
  </si>
  <si>
    <t>Projected Population (2019)</t>
  </si>
  <si>
    <t>Population Density
(persons per km^2)</t>
  </si>
  <si>
    <t>1M DISTANCING (/250K)</t>
  </si>
  <si>
    <t>AGE DISTRIBUTION PER PROVINCE</t>
  </si>
  <si>
    <t>INFECTION DATA (AS OF NOV 10)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</si>
  <si>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</si>
  <si>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</si>
  <si>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</si>
  <si>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</si>
  <si>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</si>
  <si>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</si>
  <si>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</si>
  <si>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</si>
  <si>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</si>
  <si>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ESTIMATED INFECTION WITH R0=2.5</t>
  </si>
  <si>
    <t>CUMULATIVE CASES (CC)</t>
  </si>
  <si>
    <t>CC MALE</t>
  </si>
  <si>
    <t>CC FEMALE</t>
  </si>
  <si>
    <t>RECOVERED</t>
  </si>
  <si>
    <t>MILD</t>
  </si>
  <si>
    <t>DIED</t>
  </si>
  <si>
    <t>CASE FATALITY RATE</t>
  </si>
  <si>
    <t>ASYMPTOMATIC</t>
  </si>
  <si>
    <t>CRITICAL</t>
  </si>
  <si>
    <t xml:space="preserve">SEVERE </t>
  </si>
  <si>
    <t>MODERATE</t>
  </si>
  <si>
    <t>CURRENT Rt 
( 11-22-2020)</t>
  </si>
  <si>
    <t>MAX Rt</t>
  </si>
  <si>
    <t>FAMILY POVERTY INCIDENCE</t>
  </si>
  <si>
    <t>FRONTLINERS ON QUARANTINE 
(DOCTORS, NURSES, OTHERS) (NOV 10 2020)</t>
  </si>
  <si>
    <t>HEALTHCARE CAPACITY (BED, WARD, ICU, VENTILATOR)</t>
  </si>
  <si>
    <t>NUMBER OF TESTS</t>
  </si>
  <si>
    <t>INDIVIDUALS TESTED</t>
  </si>
  <si>
    <t>OUTBREAK TRESHOLD PROBABILITY</t>
  </si>
  <si>
    <r>
      <rPr>
        <b/>
        <sz val="11"/>
        <color rgb="FF000000"/>
        <rFont val="Calibri"/>
        <family val="2"/>
      </rPr>
      <t>No. of Barangay Health Station</t>
    </r>
  </si>
  <si>
    <r>
      <rPr>
        <b/>
        <sz val="11"/>
        <color rgb="FF000000"/>
        <rFont val="Calibri"/>
        <family val="2"/>
      </rPr>
      <t>No. of Rural Health Unit</t>
    </r>
  </si>
  <si>
    <r>
      <rPr>
        <b/>
        <sz val="11"/>
        <color rgb="FF000000"/>
        <rFont val="Calibri"/>
        <family val="2"/>
      </rPr>
      <t>No. of City Health Office</t>
    </r>
  </si>
  <si>
    <r>
      <rPr>
        <b/>
        <sz val="11"/>
        <color rgb="FF000000"/>
        <rFont val="Calibri"/>
        <family val="2"/>
      </rPr>
      <t>No. of Hospitals</t>
    </r>
  </si>
  <si>
    <r>
      <rPr>
        <b/>
        <sz val="11"/>
        <color rgb="FF000000"/>
        <rFont val="Calibri"/>
        <family val="2"/>
      </rPr>
      <t>No. of Government Hospitals</t>
    </r>
  </si>
  <si>
    <r>
      <rPr>
        <b/>
        <sz val="11"/>
        <color rgb="FF000000"/>
        <rFont val="Calibri"/>
        <family val="2"/>
      </rPr>
      <t>No. of Private Hospitals</t>
    </r>
  </si>
  <si>
    <r>
      <rPr>
        <b/>
        <sz val="11"/>
        <color rgb="FF000000"/>
        <rFont val="Calibri"/>
        <family val="2"/>
      </rPr>
      <t>Without License</t>
    </r>
  </si>
  <si>
    <r>
      <rPr>
        <b/>
        <sz val="11"/>
        <color rgb="FF000000"/>
        <rFont val="Calibri"/>
        <family val="2"/>
      </rPr>
      <t>With License</t>
    </r>
  </si>
  <si>
    <r>
      <rPr>
        <b/>
        <sz val="11"/>
        <color rgb="FF000000"/>
        <rFont val="Calibri"/>
        <family val="2"/>
      </rPr>
      <t>TOTAL</t>
    </r>
  </si>
  <si>
    <t>PHILIPPINES</t>
  </si>
  <si>
    <t>National Capital Region (NCR)</t>
  </si>
  <si>
    <t>City of Manila *</t>
  </si>
  <si>
    <t>Quezon City **</t>
  </si>
  <si>
    <t>Caloocan City *</t>
  </si>
  <si>
    <t>Pasay City *</t>
  </si>
  <si>
    <t>City of Las Piñas *</t>
  </si>
  <si>
    <t>City of Makati *</t>
  </si>
  <si>
    <t>City of Malabon **</t>
  </si>
  <si>
    <t>City of Mandaluyong *</t>
  </si>
  <si>
    <t>City of Marikina *</t>
  </si>
  <si>
    <t>City of Muntinlupa *</t>
  </si>
  <si>
    <t>City of Navotas *</t>
  </si>
  <si>
    <t>City of Parañaque*</t>
  </si>
  <si>
    <t>City of Pasig **</t>
  </si>
  <si>
    <t>City of San Juan *</t>
  </si>
  <si>
    <t>Taguig City *</t>
  </si>
  <si>
    <t>City of Valenzuela *</t>
  </si>
  <si>
    <t>Municipality of Pateros *</t>
  </si>
  <si>
    <t>Cordillera Administrative Region (CAR)</t>
  </si>
  <si>
    <t>Abra</t>
  </si>
  <si>
    <t>Apayao</t>
  </si>
  <si>
    <t>Benguet (excluding Baguio City)</t>
  </si>
  <si>
    <t xml:space="preserve"> </t>
  </si>
  <si>
    <t>Baguio City **</t>
  </si>
  <si>
    <t>Ifugao</t>
  </si>
  <si>
    <t>Kalinga</t>
  </si>
  <si>
    <t>Mountain Province</t>
  </si>
  <si>
    <t xml:space="preserve">Region I – Ilocos </t>
  </si>
  <si>
    <t>Ilocos Norte</t>
  </si>
  <si>
    <t>Ilocos Sur</t>
  </si>
  <si>
    <t>La Union</t>
  </si>
  <si>
    <t>Pangasinan</t>
  </si>
  <si>
    <t>Region II – Cagayan Valley</t>
  </si>
  <si>
    <t>Batanes</t>
  </si>
  <si>
    <t>Cagayan</t>
  </si>
  <si>
    <t>Isabela</t>
  </si>
  <si>
    <t>Nueva Vizcaya</t>
  </si>
  <si>
    <t>Quirino</t>
  </si>
  <si>
    <t xml:space="preserve">Region III – Central Luzon </t>
  </si>
  <si>
    <t>Aurora</t>
  </si>
  <si>
    <t>Bataan</t>
  </si>
  <si>
    <t>Bulacan</t>
  </si>
  <si>
    <t>Nueva Ecija</t>
  </si>
  <si>
    <t>Pampanga (excluding Angeles City)</t>
  </si>
  <si>
    <t>Angeles City *</t>
  </si>
  <si>
    <t>Tarlac</t>
  </si>
  <si>
    <t>Zambales (excluding Olongapo City)</t>
  </si>
  <si>
    <t>Olongapo City **</t>
  </si>
  <si>
    <t>Region IV-A – CALABARZON</t>
  </si>
  <si>
    <t>Batangas</t>
  </si>
  <si>
    <t>Cavite</t>
  </si>
  <si>
    <t>Laguna</t>
  </si>
  <si>
    <t>Quezon (excluding Lucena City)</t>
  </si>
  <si>
    <r>
      <rPr>
        <i/>
        <sz val="10"/>
        <color rgb="FF000000"/>
        <rFont val="Arial"/>
        <family val="2"/>
      </rPr>
      <t>Lucena City</t>
    </r>
    <r>
      <rPr>
        <sz val="10"/>
        <color rgb="FF000000"/>
        <rFont val="Arial"/>
        <family val="2"/>
      </rPr>
      <t xml:space="preserve"> (Capital) *</t>
    </r>
  </si>
  <si>
    <t>Rizal</t>
  </si>
  <si>
    <t>Region IV-B – MIMAROPA</t>
  </si>
  <si>
    <t>Marinduque</t>
  </si>
  <si>
    <t>Occidental Mindoro</t>
  </si>
  <si>
    <t>Oriental Mindoro</t>
  </si>
  <si>
    <t>Palawan (excluding Puerto Princesa City)</t>
  </si>
  <si>
    <r>
      <rPr>
        <i/>
        <sz val="10"/>
        <color rgb="FF000000"/>
        <rFont val="Arial"/>
        <family val="2"/>
      </rPr>
      <t>Puerto Princesa City</t>
    </r>
    <r>
      <rPr>
        <sz val="10"/>
        <color rgb="FF000000"/>
        <rFont val="Arial"/>
        <family val="2"/>
      </rPr>
      <t xml:space="preserve"> (Capital) *</t>
    </r>
  </si>
  <si>
    <t>Romblon</t>
  </si>
  <si>
    <t>Region V – Bicol</t>
  </si>
  <si>
    <t>Albay</t>
  </si>
  <si>
    <t>Camarines Norte</t>
  </si>
  <si>
    <t>Camarines Sur</t>
  </si>
  <si>
    <t>Catanduanes</t>
  </si>
  <si>
    <t>Masbate</t>
  </si>
  <si>
    <t>Sorsogon</t>
  </si>
  <si>
    <t>Region VI – Western Visayas</t>
  </si>
  <si>
    <t>Aklan</t>
  </si>
  <si>
    <t>Antique</t>
  </si>
  <si>
    <t>Capiz</t>
  </si>
  <si>
    <t>Guimaras</t>
  </si>
  <si>
    <t>Iloilo (excluding Iloilo City)</t>
  </si>
  <si>
    <r>
      <rPr>
        <i/>
        <sz val="10"/>
        <color rgb="FF000000"/>
        <rFont val="Arial"/>
        <family val="2"/>
      </rPr>
      <t>Iloilo City</t>
    </r>
    <r>
      <rPr>
        <sz val="10"/>
        <color rgb="FF000000"/>
        <rFont val="Arial"/>
        <family val="2"/>
      </rPr>
      <t xml:space="preserve"> (Capital) *</t>
    </r>
  </si>
  <si>
    <r>
      <t xml:space="preserve">Negros Occidental (excluding Bacolod City) </t>
    </r>
    <r>
      <rPr>
        <i/>
        <vertAlign val="superscript"/>
        <sz val="10"/>
        <color theme="1"/>
        <rFont val="Arial"/>
        <family val="2"/>
      </rPr>
      <t>9</t>
    </r>
  </si>
  <si>
    <r>
      <rPr>
        <i/>
        <sz val="10"/>
        <color rgb="FF000000"/>
        <rFont val="Arial"/>
        <family val="2"/>
      </rPr>
      <t>Bacolod City</t>
    </r>
    <r>
      <rPr>
        <sz val="10"/>
        <color rgb="FF000000"/>
        <rFont val="Arial"/>
        <family val="2"/>
      </rPr>
      <t xml:space="preserve"> (Capital) * </t>
    </r>
    <r>
      <rPr>
        <i/>
        <vertAlign val="superscript"/>
        <sz val="10"/>
        <color rgb="FF000000"/>
        <rFont val="Arial"/>
        <family val="2"/>
      </rPr>
      <t>10</t>
    </r>
  </si>
  <si>
    <t>Region VII – Central Visayas</t>
  </si>
  <si>
    <t>Bohol</t>
  </si>
  <si>
    <t>Cebu (excluding Cebu City, Lapu-Lapu City, and Mandaue City)</t>
  </si>
  <si>
    <r>
      <rPr>
        <i/>
        <sz val="10"/>
        <color rgb="FF000000"/>
        <rFont val="Arial"/>
        <family val="2"/>
      </rPr>
      <t>Cebu City</t>
    </r>
    <r>
      <rPr>
        <sz val="10"/>
        <color rgb="FF000000"/>
        <rFont val="Arial"/>
        <family val="2"/>
      </rPr>
      <t xml:space="preserve"> (Capital) **</t>
    </r>
  </si>
  <si>
    <r>
      <t>Lapu-lapu City</t>
    </r>
    <r>
      <rPr>
        <sz val="10"/>
        <color rgb="FF000000"/>
        <rFont val="Arial"/>
        <family val="2"/>
      </rPr>
      <t xml:space="preserve"> *</t>
    </r>
  </si>
  <si>
    <r>
      <t>Mandaue City</t>
    </r>
    <r>
      <rPr>
        <sz val="10"/>
        <color rgb="FF000000"/>
        <rFont val="Arial"/>
        <family val="2"/>
      </rPr>
      <t xml:space="preserve"> **</t>
    </r>
  </si>
  <si>
    <r>
      <t xml:space="preserve">Negros Oriental </t>
    </r>
    <r>
      <rPr>
        <i/>
        <vertAlign val="superscript"/>
        <sz val="10"/>
        <color theme="1"/>
        <rFont val="Arial"/>
        <family val="2"/>
      </rPr>
      <t>11</t>
    </r>
  </si>
  <si>
    <t>Siquijor</t>
  </si>
  <si>
    <t>Region VIII – Eastern Visayas</t>
  </si>
  <si>
    <t>Biliran</t>
  </si>
  <si>
    <t>Eastern Samar</t>
  </si>
  <si>
    <t>Leyte (excluding Tacloban City)</t>
  </si>
  <si>
    <r>
      <rPr>
        <i/>
        <sz val="10"/>
        <color rgb="FF000000"/>
        <rFont val="Arial"/>
        <family val="2"/>
      </rPr>
      <t>Tacloban City</t>
    </r>
    <r>
      <rPr>
        <sz val="10"/>
        <color rgb="FF000000"/>
        <rFont val="Arial"/>
        <family val="2"/>
      </rPr>
      <t xml:space="preserve"> (Capital) *</t>
    </r>
  </si>
  <si>
    <t>Northern Samar</t>
  </si>
  <si>
    <t>Samar (Western Samar)</t>
  </si>
  <si>
    <t>Southern Leyte</t>
  </si>
  <si>
    <t>Region IX – Zamboanga Peninsula</t>
  </si>
  <si>
    <t>Zamboanga del Norte</t>
  </si>
  <si>
    <t>Zamboanga del Sur</t>
  </si>
  <si>
    <t>Zamboanga City **</t>
  </si>
  <si>
    <t>Zamboanga Sibugay</t>
  </si>
  <si>
    <r>
      <rPr>
        <i/>
        <sz val="10"/>
        <color rgb="FF000000"/>
        <rFont val="Arial"/>
        <family val="2"/>
      </rPr>
      <t xml:space="preserve">City of Isabela </t>
    </r>
    <r>
      <rPr>
        <sz val="10"/>
        <color rgb="FF000000"/>
        <rFont val="Arial"/>
        <family val="2"/>
      </rPr>
      <t>(Capital of Basilan) **</t>
    </r>
  </si>
  <si>
    <t>Region X – Northern Mindanao</t>
  </si>
  <si>
    <t>Bukidnon</t>
  </si>
  <si>
    <t>Camiguin</t>
  </si>
  <si>
    <t>Lanao del Norte (excluding Iligan City)</t>
  </si>
  <si>
    <t>Iligan City **</t>
  </si>
  <si>
    <t>Misamis Occidental</t>
  </si>
  <si>
    <t>Misamis Oriental (excluding Cagayan de Oro City)</t>
  </si>
  <si>
    <r>
      <rPr>
        <i/>
        <sz val="10"/>
        <color rgb="FF000000"/>
        <rFont val="Arial"/>
        <family val="2"/>
      </rPr>
      <t>Cagayan de Oro City</t>
    </r>
    <r>
      <rPr>
        <sz val="10"/>
        <color rgb="FF000000"/>
        <rFont val="Arial"/>
        <family val="2"/>
      </rPr>
      <t xml:space="preserve"> (Capital) **</t>
    </r>
  </si>
  <si>
    <t xml:space="preserve">Region XI – Davao </t>
  </si>
  <si>
    <t>Compostela Valley</t>
  </si>
  <si>
    <t>Davao del Norte</t>
  </si>
  <si>
    <t>Davao del Sur (excluding Davao City)</t>
  </si>
  <si>
    <t>Davao City *</t>
  </si>
  <si>
    <t>Davao Occidental</t>
  </si>
  <si>
    <t>Davao Oriental</t>
  </si>
  <si>
    <t>Region XII – SOCCSKSARGEN</t>
  </si>
  <si>
    <t>Cotabato (North Cotabato)</t>
  </si>
  <si>
    <t>Sarangani</t>
  </si>
  <si>
    <t>South Cotabato (excluding General Santos City)</t>
  </si>
  <si>
    <r>
      <rPr>
        <i/>
        <sz val="10"/>
        <color rgb="FF000000"/>
        <rFont val="Arial"/>
        <family val="2"/>
      </rPr>
      <t>General Santos City</t>
    </r>
    <r>
      <rPr>
        <sz val="10"/>
        <color rgb="FF000000"/>
        <rFont val="Arial"/>
        <family val="2"/>
      </rPr>
      <t xml:space="preserve">  **</t>
    </r>
  </si>
  <si>
    <t>Sultan Kudarat</t>
  </si>
  <si>
    <r>
      <t xml:space="preserve">Cotabato City </t>
    </r>
    <r>
      <rPr>
        <sz val="10"/>
        <color rgb="FF000000"/>
        <rFont val="Arial"/>
        <family val="2"/>
      </rPr>
      <t>**</t>
    </r>
  </si>
  <si>
    <t>Region XIII - Caraga</t>
  </si>
  <si>
    <t>Agusan del Norte (excluding Butuan City)</t>
  </si>
  <si>
    <r>
      <rPr>
        <i/>
        <sz val="10"/>
        <color rgb="FF000000"/>
        <rFont val="Arial"/>
        <family val="2"/>
      </rPr>
      <t xml:space="preserve">Butuan City </t>
    </r>
    <r>
      <rPr>
        <sz val="10"/>
        <color rgb="FF000000"/>
        <rFont val="Arial"/>
        <family val="2"/>
      </rPr>
      <t>(Capital) **</t>
    </r>
  </si>
  <si>
    <t>Agusan del Sur</t>
  </si>
  <si>
    <t>Dinagat Islands</t>
  </si>
  <si>
    <t>Surigao del Norte</t>
  </si>
  <si>
    <t>Surigao del Sur</t>
  </si>
  <si>
    <t>Autonomous Region in Muslim Mindanao (ARMM)</t>
  </si>
  <si>
    <t>Basilan (excluding the City of Isabela)</t>
  </si>
  <si>
    <t>Lanao del Sur</t>
  </si>
  <si>
    <t>Maguindanao (excluding Cotabato City)</t>
  </si>
  <si>
    <t>Sulu</t>
  </si>
  <si>
    <t>Tawi-Tawi</t>
  </si>
  <si>
    <t>Age</t>
  </si>
  <si>
    <t xml:space="preserve">Fatality rate </t>
  </si>
  <si>
    <t>JOB RISKS???</t>
  </si>
  <si>
    <r>
      <rPr>
        <i/>
        <sz val="10"/>
        <color rgb="FF000000"/>
        <rFont val="Arial"/>
        <family val="2"/>
      </rPr>
      <t>Lucena City</t>
    </r>
    <r>
      <rPr>
        <sz val="10"/>
        <color rgb="FF000000"/>
        <rFont val="Arial"/>
        <family val="2"/>
      </rPr>
      <t xml:space="preserve"> (Capital) *</t>
    </r>
  </si>
  <si>
    <r>
      <rPr>
        <i/>
        <sz val="10"/>
        <color rgb="FF000000"/>
        <rFont val="Arial"/>
        <family val="2"/>
      </rPr>
      <t>Puerto Princesa City</t>
    </r>
    <r>
      <rPr>
        <sz val="10"/>
        <color rgb="FF000000"/>
        <rFont val="Arial"/>
        <family val="2"/>
      </rPr>
      <t xml:space="preserve"> (Capital) *</t>
    </r>
  </si>
  <si>
    <r>
      <rPr>
        <i/>
        <sz val="10"/>
        <color rgb="FF000000"/>
        <rFont val="Arial"/>
        <family val="2"/>
      </rPr>
      <t>Iloilo City</t>
    </r>
    <r>
      <rPr>
        <sz val="10"/>
        <color rgb="FF000000"/>
        <rFont val="Arial"/>
        <family val="2"/>
      </rPr>
      <t xml:space="preserve"> (Capital) *</t>
    </r>
  </si>
  <si>
    <r>
      <t xml:space="preserve">Negros Occidental (excluding Bacolod City) </t>
    </r>
    <r>
      <rPr>
        <i/>
        <vertAlign val="superscript"/>
        <sz val="10"/>
        <color theme="1"/>
        <rFont val="Arial"/>
        <family val="2"/>
      </rPr>
      <t>9</t>
    </r>
  </si>
  <si>
    <r>
      <rPr>
        <i/>
        <sz val="10"/>
        <color rgb="FF000000"/>
        <rFont val="Arial"/>
        <family val="2"/>
      </rPr>
      <t>Bacolod City</t>
    </r>
    <r>
      <rPr>
        <sz val="10"/>
        <color rgb="FF000000"/>
        <rFont val="Arial"/>
        <family val="2"/>
      </rPr>
      <t xml:space="preserve"> (Capital) * </t>
    </r>
    <r>
      <rPr>
        <i/>
        <vertAlign val="superscript"/>
        <sz val="10"/>
        <color rgb="FF000000"/>
        <rFont val="Arial"/>
        <family val="2"/>
      </rPr>
      <t>10</t>
    </r>
  </si>
  <si>
    <r>
      <rPr>
        <i/>
        <sz val="10"/>
        <color rgb="FF000000"/>
        <rFont val="Arial"/>
        <family val="2"/>
      </rPr>
      <t>Cebu City</t>
    </r>
    <r>
      <rPr>
        <sz val="10"/>
        <color rgb="FF000000"/>
        <rFont val="Arial"/>
        <family val="2"/>
      </rPr>
      <t xml:space="preserve"> (Capital) **</t>
    </r>
  </si>
  <si>
    <r>
      <t>Lapu-lapu City</t>
    </r>
    <r>
      <rPr>
        <sz val="10"/>
        <color rgb="FF000000"/>
        <rFont val="Arial"/>
        <family val="2"/>
      </rPr>
      <t xml:space="preserve"> *</t>
    </r>
  </si>
  <si>
    <r>
      <t>Mandaue City</t>
    </r>
    <r>
      <rPr>
        <sz val="10"/>
        <color rgb="FF000000"/>
        <rFont val="Arial"/>
        <family val="2"/>
      </rPr>
      <t xml:space="preserve"> **</t>
    </r>
  </si>
  <si>
    <r>
      <t xml:space="preserve">Negros Oriental </t>
    </r>
    <r>
      <rPr>
        <i/>
        <vertAlign val="superscript"/>
        <sz val="10"/>
        <color theme="1"/>
        <rFont val="Arial"/>
        <family val="2"/>
      </rPr>
      <t>11</t>
    </r>
  </si>
  <si>
    <r>
      <rPr>
        <i/>
        <sz val="10"/>
        <color rgb="FF000000"/>
        <rFont val="Arial"/>
        <family val="2"/>
      </rPr>
      <t>Tacloban City</t>
    </r>
    <r>
      <rPr>
        <sz val="10"/>
        <color rgb="FF000000"/>
        <rFont val="Arial"/>
        <family val="2"/>
      </rPr>
      <t xml:space="preserve"> (Capital) *</t>
    </r>
  </si>
  <si>
    <r>
      <rPr>
        <i/>
        <sz val="10"/>
        <color rgb="FF000000"/>
        <rFont val="Arial"/>
        <family val="2"/>
      </rPr>
      <t xml:space="preserve">City of Isabela </t>
    </r>
    <r>
      <rPr>
        <sz val="10"/>
        <color rgb="FF000000"/>
        <rFont val="Arial"/>
        <family val="2"/>
      </rPr>
      <t>(Capital of Basilan) **</t>
    </r>
  </si>
  <si>
    <r>
      <rPr>
        <i/>
        <sz val="10"/>
        <color rgb="FF000000"/>
        <rFont val="Arial"/>
        <family val="2"/>
      </rPr>
      <t>Cagayan de Oro City</t>
    </r>
    <r>
      <rPr>
        <sz val="10"/>
        <color rgb="FF000000"/>
        <rFont val="Arial"/>
        <family val="2"/>
      </rPr>
      <t xml:space="preserve"> (Capital) **</t>
    </r>
  </si>
  <si>
    <r>
      <rPr>
        <i/>
        <sz val="10"/>
        <color rgb="FF000000"/>
        <rFont val="Arial"/>
        <family val="2"/>
      </rPr>
      <t>General Santos City</t>
    </r>
    <r>
      <rPr>
        <sz val="10"/>
        <color rgb="FF000000"/>
        <rFont val="Arial"/>
        <family val="2"/>
      </rPr>
      <t xml:space="preserve">  **</t>
    </r>
  </si>
  <si>
    <r>
      <t xml:space="preserve">Cotabato City </t>
    </r>
    <r>
      <rPr>
        <sz val="10"/>
        <color rgb="FF000000"/>
        <rFont val="Arial"/>
        <family val="2"/>
      </rPr>
      <t>**</t>
    </r>
  </si>
  <si>
    <r>
      <rPr>
        <i/>
        <sz val="10"/>
        <color rgb="FF000000"/>
        <rFont val="Arial"/>
        <family val="2"/>
      </rPr>
      <t xml:space="preserve">Butuan City </t>
    </r>
    <r>
      <rPr>
        <sz val="10"/>
        <color rgb="FF000000"/>
        <rFont val="Arial"/>
        <family val="2"/>
      </rPr>
      <t>(Capital) **</t>
    </r>
  </si>
  <si>
    <t>Objective Function Value =</t>
  </si>
  <si>
    <t>WP</t>
  </si>
  <si>
    <t>N-c</t>
  </si>
  <si>
    <t>New constraint (40% of working population)</t>
  </si>
  <si>
    <t>NEW LP RESULT (50% Complete Vaccination)</t>
  </si>
  <si>
    <t>RATIO wrt POPULATION (50% Vaccination)</t>
  </si>
  <si>
    <t>RATIO wrt POPULATION DENSITY (50% Vaccination)</t>
  </si>
  <si>
    <t>RATIO wrt WORKING POPULATION, (20 - 49) (50% Vaccination)</t>
  </si>
  <si>
    <t>Original LP  (50% Vaccination)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</si>
</sst>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i/>
      <vertAlign val="superscript"/>
      <sz val="10"/>
      <color theme="1"/>
      <name val="Arial"/>
      <family val="2"/>
    </font>
    <font>
      <i/>
      <vertAlign val="superscript"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15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7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" fontId="1" fillId="0" borderId="0" xfId="0" quotePrefix="1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7" fillId="0" borderId="0" xfId="0" applyFont="1"/>
    <xf numFmtId="10" fontId="1" fillId="0" borderId="0" xfId="0" applyNumberFormat="1" applyFont="1"/>
    <xf numFmtId="0" fontId="3" fillId="3" borderId="1" xfId="0" applyFont="1" applyFill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3" fillId="3" borderId="1" xfId="0" applyFont="1" applyFill="1" applyBorder="1"/>
    <xf numFmtId="0" fontId="9" fillId="0" borderId="0" xfId="0" applyFont="1" applyAlignment="1">
      <alignment horizontal="left"/>
    </xf>
    <xf numFmtId="0" fontId="1" fillId="5" borderId="1" xfId="0" applyFont="1" applyFill="1" applyBorder="1"/>
    <xf numFmtId="0" fontId="3" fillId="3" borderId="1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5" fillId="5" borderId="0" xfId="0" applyFont="1" applyFill="1" applyAlignment="1">
      <alignment horizontal="right"/>
    </xf>
    <xf numFmtId="3" fontId="9" fillId="0" borderId="0" xfId="0" applyNumberFormat="1" applyFont="1" applyAlignment="1">
      <alignment vertical="center"/>
    </xf>
    <xf numFmtId="2" fontId="1" fillId="0" borderId="0" xfId="0" quotePrefix="1" applyNumberFormat="1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3" borderId="1" xfId="1" applyFill="1" applyBorder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right"/>
    </xf>
    <xf numFmtId="0" fontId="5" fillId="6" borderId="0" xfId="0" applyFont="1" applyFill="1" applyAlignment="1"/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/>
    <xf numFmtId="10" fontId="1" fillId="6" borderId="0" xfId="0" applyNumberFormat="1" applyFont="1" applyFill="1"/>
    <xf numFmtId="1" fontId="1" fillId="6" borderId="0" xfId="0" applyNumberFormat="1" applyFont="1" applyFill="1"/>
    <xf numFmtId="3" fontId="9" fillId="6" borderId="0" xfId="0" applyNumberFormat="1" applyFont="1" applyFill="1" applyAlignment="1">
      <alignment vertical="center"/>
    </xf>
    <xf numFmtId="0" fontId="0" fillId="6" borderId="0" xfId="0" applyFont="1" applyFill="1" applyAlignment="1"/>
    <xf numFmtId="0" fontId="9" fillId="6" borderId="0" xfId="0" applyFont="1" applyFill="1" applyAlignment="1">
      <alignment vertical="center"/>
    </xf>
    <xf numFmtId="0" fontId="1" fillId="7" borderId="0" xfId="0" applyFont="1" applyFill="1"/>
    <xf numFmtId="0" fontId="0" fillId="7" borderId="0" xfId="0" applyFont="1" applyFill="1" applyAlignment="1"/>
    <xf numFmtId="10" fontId="1" fillId="7" borderId="0" xfId="0" applyNumberFormat="1" applyFont="1" applyFill="1"/>
    <xf numFmtId="1" fontId="0" fillId="7" borderId="0" xfId="0" applyNumberFormat="1" applyFont="1" applyFill="1" applyAlignment="1"/>
    <xf numFmtId="0" fontId="0" fillId="0" borderId="3" xfId="0" applyFont="1" applyBorder="1" applyAlignment="1">
      <alignment horizontal="center" vertical="center" wrapText="1"/>
    </xf>
    <xf numFmtId="1" fontId="0" fillId="0" borderId="0" xfId="0" applyNumberFormat="1" applyFont="1" applyAlignment="1"/>
    <xf numFmtId="0" fontId="0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164" fontId="0" fillId="6" borderId="3" xfId="2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right"/>
    </xf>
    <xf numFmtId="0" fontId="16" fillId="8" borderId="0" xfId="0" applyFont="1" applyFill="1" applyAlignment="1">
      <alignment horizontal="center" vertical="center" wrapText="1"/>
    </xf>
    <xf numFmtId="0" fontId="0" fillId="0" borderId="3" xfId="0" applyFont="1" applyBorder="1" applyAlignment="1"/>
    <xf numFmtId="1" fontId="0" fillId="0" borderId="3" xfId="0" applyNumberFormat="1" applyFont="1" applyBorder="1" applyAlignment="1"/>
    <xf numFmtId="0" fontId="14" fillId="0" borderId="3" xfId="0" applyFont="1" applyBorder="1" applyAlignment="1"/>
    <xf numFmtId="0" fontId="18" fillId="0" borderId="0" xfId="0" applyFont="1" applyAlignment="1">
      <alignment wrapText="1"/>
    </xf>
    <xf numFmtId="0" fontId="0" fillId="0" borderId="0" xfId="0" applyFont="1" applyAlignment="1"/>
    <xf numFmtId="43" fontId="0" fillId="7" borderId="3" xfId="2" applyFont="1" applyFill="1" applyBorder="1" applyAlignment="1"/>
    <xf numFmtId="43" fontId="14" fillId="0" borderId="3" xfId="2" applyFont="1" applyBorder="1" applyAlignment="1"/>
    <xf numFmtId="10" fontId="0" fillId="0" borderId="0" xfId="3" applyNumberFormat="1" applyFont="1" applyAlignment="1"/>
    <xf numFmtId="0" fontId="0" fillId="0" borderId="0" xfId="0"/>
    <xf numFmtId="1" fontId="0" fillId="0" borderId="0" xfId="0" applyNumberFormat="1"/>
    <xf numFmtId="0" fontId="15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0" xfId="0" applyFont="1" applyFill="1" applyAlignment="1"/>
    <xf numFmtId="0" fontId="1" fillId="0" borderId="0" xfId="0" applyFont="1" applyAlignment="1">
      <alignment horizontal="center" vertic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3">
    <dxf>
      <fill>
        <patternFill patternType="solid">
          <fgColor theme="9"/>
          <bgColor theme="9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D0CECE"/>
          <bgColor rgb="FFD0CE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tudio.google.com/u/0/reporting/17RgSEu_tfrrIru0rxj5qvBXwajWusbR0/page/XsdRB?s=q9kyT6qdM8U" TargetMode="External"/><Relationship Id="rId2" Type="http://schemas.openxmlformats.org/officeDocument/2006/relationships/hyperlink" Target="https://datastudio.google.com/u/0/reporting/1uGMQnM_ky_NQ_mnA7tiQ118wYIxQ_wMR/page/k4rNB?s=k7oCwwwSfe8" TargetMode="External"/><Relationship Id="rId1" Type="http://schemas.openxmlformats.org/officeDocument/2006/relationships/hyperlink" Target="https://sites.google.com/up.edu.ph/initialcovid19phestimates" TargetMode="External"/><Relationship Id="rId5" Type="http://schemas.openxmlformats.org/officeDocument/2006/relationships/hyperlink" Target="https://datastudio.google.com/u/0/reporting/128a3245-a456-4c7f-be93-6f15d87892d1?s=rWhJ8gT9g7U" TargetMode="External"/><Relationship Id="rId4" Type="http://schemas.openxmlformats.org/officeDocument/2006/relationships/hyperlink" Target="https://datastudio.google.com/u/0/reporting/7f2b3897-3870-4a28-8597-c2cd92033bca/page/ii2e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001"/>
  <sheetViews>
    <sheetView tabSelected="1" zoomScale="70" zoomScaleNormal="70" workbookViewId="0">
      <pane xSplit="2" topLeftCell="C1" activePane="topRight" state="frozen"/>
      <selection pane="topRight" activeCell="BF3" sqref="BF3:BF119"/>
    </sheetView>
  </sheetViews>
  <sheetFormatPr baseColWidth="10" defaultColWidth="12.6640625" defaultRowHeight="15" customHeight="1" x14ac:dyDescent="0.15"/>
  <cols>
    <col min="1" max="1" width="3.6640625" style="31" customWidth="1"/>
    <col min="2" max="2" width="31.83203125" style="31" customWidth="1"/>
    <col min="3" max="3" width="10" style="42" customWidth="1"/>
    <col min="4" max="4" width="9.6640625" style="31" customWidth="1"/>
    <col min="5" max="5" width="11.1640625" style="31" hidden="1" customWidth="1"/>
    <col min="6" max="6" width="3.83203125" style="31" customWidth="1"/>
    <col min="7" max="8" width="7.6640625" style="31" hidden="1" customWidth="1"/>
    <col min="9" max="11" width="7.6640625" style="31" customWidth="1"/>
    <col min="12" max="15" width="7.6640625" style="31" hidden="1" customWidth="1"/>
    <col min="16" max="16" width="3.6640625" style="31" hidden="1" customWidth="1"/>
    <col min="17" max="17" width="11.6640625" style="31" hidden="1" customWidth="1"/>
    <col min="18" max="18" width="11.1640625" style="42" customWidth="1"/>
    <col min="19" max="20" width="11.1640625" style="31" hidden="1" customWidth="1"/>
    <col min="21" max="21" width="10" style="31" hidden="1" customWidth="1"/>
    <col min="22" max="23" width="7.6640625" style="31" hidden="1" customWidth="1"/>
    <col min="24" max="24" width="8" style="31" customWidth="1"/>
    <col min="25" max="28" width="4.33203125" style="31" hidden="1" customWidth="1"/>
    <col min="29" max="29" width="3.6640625" style="31" hidden="1" customWidth="1"/>
    <col min="30" max="30" width="11.6640625" style="31" hidden="1" customWidth="1"/>
    <col min="31" max="31" width="11.6640625" style="31" customWidth="1"/>
    <col min="32" max="32" width="11.6640625" style="31" hidden="1" customWidth="1"/>
    <col min="33" max="35" width="10.33203125" style="31" hidden="1" customWidth="1"/>
    <col min="36" max="42" width="14" style="31" hidden="1" customWidth="1"/>
    <col min="43" max="43" width="12.1640625" style="31" hidden="1" customWidth="1"/>
    <col min="44" max="44" width="7.6640625" style="31" hidden="1" customWidth="1"/>
    <col min="45" max="45" width="8.6640625" style="31" hidden="1" customWidth="1"/>
    <col min="46" max="47" width="6.1640625" style="31" hidden="1" customWidth="1"/>
    <col min="48" max="48" width="7.6640625" style="31" hidden="1" customWidth="1"/>
    <col min="49" max="49" width="10.1640625" style="31" hidden="1" customWidth="1"/>
    <col min="50" max="50" width="8.33203125" style="31" hidden="1" customWidth="1"/>
    <col min="51" max="51" width="7.5" style="31" hidden="1" customWidth="1"/>
    <col min="52" max="53" width="7.6640625" style="31" hidden="1" customWidth="1"/>
    <col min="54" max="54" width="0" style="31" hidden="1" customWidth="1"/>
    <col min="55" max="55" width="12.6640625" style="31"/>
    <col min="56" max="57" width="12.6640625" style="52"/>
    <col min="58" max="58" width="12.6640625" style="31"/>
    <col min="59" max="59" width="10.6640625" style="31" customWidth="1"/>
    <col min="60" max="60" width="14.1640625" style="31" bestFit="1" customWidth="1"/>
    <col min="61" max="61" width="16.33203125" style="31" customWidth="1"/>
    <col min="62" max="62" width="2.1640625" style="31" customWidth="1"/>
    <col min="63" max="64" width="15.83203125" style="31" customWidth="1"/>
    <col min="65" max="65" width="2.83203125" style="31" customWidth="1"/>
    <col min="66" max="67" width="16.83203125" style="31" customWidth="1"/>
    <col min="68" max="68" width="2.5" style="31" customWidth="1"/>
    <col min="69" max="70" width="16.83203125" style="31" customWidth="1"/>
    <col min="71" max="71" width="2.1640625" style="31" customWidth="1"/>
    <col min="72" max="72" width="12.6640625" style="31"/>
    <col min="73" max="73" width="20.6640625" style="31" customWidth="1"/>
    <col min="74" max="16384" width="12.6640625" style="31"/>
  </cols>
  <sheetData>
    <row r="1" spans="1:77" ht="35.25" customHeight="1" x14ac:dyDescent="0.2">
      <c r="A1" s="9"/>
      <c r="B1" s="73" t="s">
        <v>23</v>
      </c>
      <c r="C1" s="74" t="s">
        <v>24</v>
      </c>
      <c r="D1" s="73" t="s">
        <v>25</v>
      </c>
      <c r="E1" s="73" t="s">
        <v>26</v>
      </c>
      <c r="F1" s="9"/>
      <c r="G1" s="70" t="s">
        <v>27</v>
      </c>
      <c r="H1" s="69"/>
      <c r="I1" s="69"/>
      <c r="J1" s="69"/>
      <c r="K1" s="69"/>
      <c r="L1" s="69"/>
      <c r="M1" s="69"/>
      <c r="N1" s="69"/>
      <c r="O1" s="69"/>
      <c r="Q1" s="70" t="s">
        <v>28</v>
      </c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S1" s="68" t="s">
        <v>21</v>
      </c>
      <c r="AT1" s="69"/>
      <c r="AU1" s="69"/>
      <c r="AV1" s="69"/>
      <c r="AW1" s="69"/>
      <c r="AX1" s="69"/>
      <c r="AY1" s="69"/>
      <c r="AZ1" s="69"/>
      <c r="BA1" s="69"/>
      <c r="BH1" s="71" t="s">
        <v>225</v>
      </c>
      <c r="BI1" s="72"/>
      <c r="BK1" s="67" t="s">
        <v>226</v>
      </c>
      <c r="BL1" s="67"/>
      <c r="BN1" s="67" t="s">
        <v>227</v>
      </c>
      <c r="BO1" s="67"/>
      <c r="BQ1" s="66" t="s">
        <v>228</v>
      </c>
      <c r="BR1" s="67"/>
      <c r="BT1" s="66" t="s">
        <v>229</v>
      </c>
      <c r="BU1" s="67"/>
      <c r="BW1" s="31">
        <f>0.5*1.1</f>
        <v>0.55000000000000004</v>
      </c>
    </row>
    <row r="2" spans="1:77" ht="45" customHeight="1" x14ac:dyDescent="0.2">
      <c r="A2" s="32"/>
      <c r="B2" s="69"/>
      <c r="C2" s="75"/>
      <c r="D2" s="69"/>
      <c r="E2" s="69"/>
      <c r="F2" s="32"/>
      <c r="G2" s="32" t="s">
        <v>29</v>
      </c>
      <c r="H2" s="12" t="s">
        <v>30</v>
      </c>
      <c r="I2" s="32" t="s">
        <v>31</v>
      </c>
      <c r="J2" s="32" t="s">
        <v>32</v>
      </c>
      <c r="K2" s="32" t="s">
        <v>33</v>
      </c>
      <c r="L2" s="32" t="s">
        <v>34</v>
      </c>
      <c r="M2" s="32" t="s">
        <v>35</v>
      </c>
      <c r="N2" s="32" t="s">
        <v>36</v>
      </c>
      <c r="O2" s="32" t="s">
        <v>37</v>
      </c>
      <c r="P2" s="32"/>
      <c r="Q2" s="30" t="s">
        <v>38</v>
      </c>
      <c r="R2" s="37" t="s">
        <v>39</v>
      </c>
      <c r="S2" s="30" t="s">
        <v>40</v>
      </c>
      <c r="T2" s="30" t="s">
        <v>41</v>
      </c>
      <c r="U2" s="32" t="s">
        <v>42</v>
      </c>
      <c r="V2" s="32" t="s">
        <v>43</v>
      </c>
      <c r="W2" s="32" t="s">
        <v>44</v>
      </c>
      <c r="X2" s="37" t="s">
        <v>45</v>
      </c>
      <c r="Y2" s="30" t="s">
        <v>46</v>
      </c>
      <c r="Z2" s="30" t="s">
        <v>47</v>
      </c>
      <c r="AA2" s="30" t="s">
        <v>48</v>
      </c>
      <c r="AB2" s="30" t="s">
        <v>49</v>
      </c>
      <c r="AC2" s="32"/>
      <c r="AD2" s="30" t="s">
        <v>50</v>
      </c>
      <c r="AE2" s="34" t="s">
        <v>51</v>
      </c>
      <c r="AF2" s="30" t="s">
        <v>21</v>
      </c>
      <c r="AG2" s="13" t="s">
        <v>52</v>
      </c>
      <c r="AH2" s="68" t="s">
        <v>53</v>
      </c>
      <c r="AI2" s="69"/>
      <c r="AJ2" s="69"/>
      <c r="AK2" s="68" t="s">
        <v>54</v>
      </c>
      <c r="AL2" s="69"/>
      <c r="AM2" s="69"/>
      <c r="AN2" s="69"/>
      <c r="AO2" s="30" t="s">
        <v>55</v>
      </c>
      <c r="AP2" s="30" t="s">
        <v>56</v>
      </c>
      <c r="AQ2" s="30" t="s">
        <v>57</v>
      </c>
      <c r="AR2" s="32"/>
      <c r="AS2" s="30" t="s">
        <v>58</v>
      </c>
      <c r="AT2" s="30" t="s">
        <v>59</v>
      </c>
      <c r="AU2" s="30" t="s">
        <v>60</v>
      </c>
      <c r="AV2" s="30" t="s">
        <v>61</v>
      </c>
      <c r="AW2" s="30" t="s">
        <v>62</v>
      </c>
      <c r="AX2" s="30" t="s">
        <v>63</v>
      </c>
      <c r="AY2" s="30" t="s">
        <v>64</v>
      </c>
      <c r="AZ2" s="30" t="s">
        <v>65</v>
      </c>
      <c r="BA2" s="30" t="s">
        <v>66</v>
      </c>
      <c r="BC2" s="30" t="s">
        <v>222</v>
      </c>
      <c r="BD2" s="51"/>
      <c r="BE2" s="55" t="s">
        <v>223</v>
      </c>
      <c r="BF2" s="59" t="s">
        <v>224</v>
      </c>
      <c r="BH2" s="48" t="s">
        <v>221</v>
      </c>
      <c r="BI2" s="53">
        <f>SUM(BI3:BI119)</f>
        <v>17218.10434792699</v>
      </c>
      <c r="BK2" s="48" t="s">
        <v>221</v>
      </c>
      <c r="BL2" s="53">
        <f>SUM(BL3:BL119)</f>
        <v>468744.52978831803</v>
      </c>
      <c r="BN2" s="48" t="s">
        <v>221</v>
      </c>
      <c r="BO2" s="53">
        <f>SUM(BO3:BO119)</f>
        <v>851938.56432959531</v>
      </c>
      <c r="BQ2" s="48" t="s">
        <v>221</v>
      </c>
      <c r="BR2" s="53">
        <f>SUM(BR3:BR119)</f>
        <v>473934.8932680742</v>
      </c>
      <c r="BT2" s="50" t="s">
        <v>221</v>
      </c>
      <c r="BU2" s="53">
        <f>SUM(BU3:BU119)</f>
        <v>850390.69926422648</v>
      </c>
    </row>
    <row r="3" spans="1:77" x14ac:dyDescent="0.2">
      <c r="A3" s="9">
        <v>3</v>
      </c>
      <c r="B3" s="18" t="s">
        <v>69</v>
      </c>
      <c r="C3" s="40">
        <v>1938253.9636780815</v>
      </c>
      <c r="D3" s="15">
        <v>77592.232332989646</v>
      </c>
      <c r="E3" s="15">
        <f t="shared" ref="E3:E119" si="0">D3/250000</f>
        <v>0.31036892933195859</v>
      </c>
      <c r="G3" s="19">
        <v>0.19388973199094442</v>
      </c>
      <c r="H3" s="19">
        <v>0.19277330659756273</v>
      </c>
      <c r="I3" s="19">
        <v>0.20490301891409674</v>
      </c>
      <c r="J3" s="19">
        <v>0.15174923892538272</v>
      </c>
      <c r="K3" s="19">
        <v>0.11514582621870859</v>
      </c>
      <c r="L3" s="19">
        <v>7.9299074779195525E-2</v>
      </c>
      <c r="M3" s="19">
        <v>3.9088889741122013E-2</v>
      </c>
      <c r="N3" s="19">
        <v>1.7311898452770761E-2</v>
      </c>
      <c r="O3" s="19">
        <v>5.8390143802165041E-3</v>
      </c>
      <c r="Q3" s="15">
        <v>360944.28448811464</v>
      </c>
      <c r="R3" s="38">
        <v>24810</v>
      </c>
      <c r="W3" s="9">
        <v>513</v>
      </c>
      <c r="X3" s="39">
        <v>2.0677146311970981E-2</v>
      </c>
      <c r="AD3" s="9">
        <v>0.96</v>
      </c>
      <c r="AE3" s="35">
        <v>2.54</v>
      </c>
      <c r="AF3" s="9"/>
      <c r="AG3" s="16"/>
      <c r="AH3" s="9"/>
      <c r="AI3" s="9"/>
      <c r="AK3" s="9"/>
      <c r="AL3" s="9"/>
      <c r="AM3" s="9"/>
      <c r="AO3" s="9"/>
      <c r="BC3" s="31">
        <f>SUM(I3:K3)*C3</f>
        <v>914464.50648150756</v>
      </c>
      <c r="BE3" s="49">
        <f>C3-R3</f>
        <v>1913443.9636780815</v>
      </c>
      <c r="BF3" s="31">
        <v>148195.75836455653</v>
      </c>
      <c r="BG3" s="64"/>
      <c r="BH3" s="62">
        <v>1913443</v>
      </c>
      <c r="BI3" s="57">
        <f>($C3-BH3-$R3)*(1-(1+LOG10($AE3))/($AE3))*$X3*(1-EXP(-D3/MAX($D$3:$D$119)))</f>
        <v>5.6292205455948149E-3</v>
      </c>
      <c r="BK3" s="56">
        <f>ROUND(C3/$C$120*$C$120*$BW$1,0)</f>
        <v>1066040</v>
      </c>
      <c r="BL3" s="57">
        <f>($C3-BK3-$R3)*(1-(1+LOG10($AE3))/($AE3))*$X3</f>
        <v>7830.813097471495</v>
      </c>
      <c r="BN3" s="56">
        <f>ROUND(D3/$D$120*$C$120*$BW$1,0)</f>
        <v>8742975</v>
      </c>
      <c r="BO3" s="57">
        <f>IF(($C3-BN3-$R3)*(1-(1+LOG10($AE3))/($AE3))*$X3&lt;=0,0,($C3-BN3-$R3)*(1-(1+LOG10($AE3))/($AE3))*$X3)</f>
        <v>0</v>
      </c>
      <c r="BQ3" s="56">
        <f>ROUND(BC3/$BC$120*$C$120*$BW$1,0)</f>
        <v>1208932</v>
      </c>
      <c r="BR3" s="57">
        <f>($C3-BQ3-$R3)*(1-(1+LOG10($AE3))/($AE3))*$X3</f>
        <v>6510.3560391080337</v>
      </c>
      <c r="BT3" s="58">
        <v>1000</v>
      </c>
      <c r="BU3" s="57">
        <f>($C3-BT3-$R3)*(1-(1+LOG10($AE3))/($AE3))*$X3</f>
        <v>17672.78875348737</v>
      </c>
      <c r="BV3" s="63">
        <f>BH3/$BH$120</f>
        <v>3.1642143894765364E-2</v>
      </c>
      <c r="BW3" s="63">
        <f>BK3/$BK$120</f>
        <v>1.7628844947012674E-2</v>
      </c>
      <c r="BX3" s="63">
        <f>BN3/$BN$120</f>
        <v>0.14458045964447361</v>
      </c>
      <c r="BY3" s="63">
        <f>BQ3/$BQ$120</f>
        <v>1.9991816289050893E-2</v>
      </c>
    </row>
    <row r="4" spans="1:77" x14ac:dyDescent="0.2">
      <c r="A4" s="9">
        <v>4</v>
      </c>
      <c r="B4" s="18" t="s">
        <v>70</v>
      </c>
      <c r="C4" s="40">
        <v>3196890.6376428446</v>
      </c>
      <c r="D4" s="15">
        <v>18617.964228308454</v>
      </c>
      <c r="E4" s="15">
        <f t="shared" si="0"/>
        <v>7.4471856913233811E-2</v>
      </c>
      <c r="G4" s="19">
        <v>0.19641049739077091</v>
      </c>
      <c r="H4" s="19">
        <v>0.19608959074044394</v>
      </c>
      <c r="I4" s="19">
        <v>0.20201382551618544</v>
      </c>
      <c r="J4" s="19">
        <v>0.15755680647366477</v>
      </c>
      <c r="K4" s="19">
        <v>0.11701935506848976</v>
      </c>
      <c r="L4" s="19">
        <v>7.5681272462102669E-2</v>
      </c>
      <c r="M4" s="19">
        <v>3.4729513490254139E-2</v>
      </c>
      <c r="N4" s="19">
        <v>1.4924521520188954E-2</v>
      </c>
      <c r="O4" s="19">
        <v>5.5746173378994389E-3</v>
      </c>
      <c r="Q4" s="15">
        <v>142847.02928027682</v>
      </c>
      <c r="R4" s="38">
        <v>35950</v>
      </c>
      <c r="W4" s="9">
        <v>643</v>
      </c>
      <c r="X4" s="39">
        <v>1.7885952712100139E-2</v>
      </c>
      <c r="AD4" s="9">
        <v>0.96</v>
      </c>
      <c r="AE4" s="35">
        <v>2.54</v>
      </c>
      <c r="AF4" s="9"/>
      <c r="AG4" s="16"/>
      <c r="AH4" s="9"/>
      <c r="AI4" s="9"/>
      <c r="AK4" s="9"/>
      <c r="AL4" s="9"/>
      <c r="AM4" s="9"/>
      <c r="AO4" s="9"/>
      <c r="BC4" s="31">
        <f t="shared" ref="BC4:BC67" si="1">SUM(I4:K4)*C4</f>
        <v>1523606.0676211314</v>
      </c>
      <c r="BD4" s="60"/>
      <c r="BE4" s="49">
        <f t="shared" ref="BE4:BE67" si="2">C4-R4</f>
        <v>3160940.6376428446</v>
      </c>
      <c r="BF4" s="52">
        <v>223044.78949195135</v>
      </c>
      <c r="BG4" s="64"/>
      <c r="BH4" s="62">
        <v>223045</v>
      </c>
      <c r="BI4" s="57">
        <f t="shared" ref="BI4:BI67" si="3">($C4-BH4-$R4)*(1-(1+LOG10($AE4))/($AE4))*$X4*(1-EXP(-D4/MAX($D$3:$D$119)))</f>
        <v>5009.8627826003567</v>
      </c>
      <c r="BK4" s="56">
        <f t="shared" ref="BK4:BK67" si="4">ROUND(C4/$C$120*$C$120*$BW$1,0)</f>
        <v>1758290</v>
      </c>
      <c r="BL4" s="57">
        <f t="shared" ref="BL4:BL67" si="5">($C4-BK4-$R4)*(1-(1+LOG10($AE4))/($AE4))*$X4</f>
        <v>11212.110217717196</v>
      </c>
      <c r="BN4" s="56">
        <f t="shared" ref="BN4:BN67" si="6">ROUND(D4/$D$120*$C$120*$BW$1,0)</f>
        <v>2097844</v>
      </c>
      <c r="BO4" s="57">
        <f t="shared" ref="BO4:BO67" si="7">IF(($C4-BN4-$R4)*(1-(1+LOG10($AE4))/($AE4))*$X4&lt;=0,0,($C4-BN4-$R4)*(1-(1+LOG10($AE4))/($AE4))*$X4)</f>
        <v>8497.8799092601967</v>
      </c>
      <c r="BQ4" s="56">
        <f t="shared" ref="BQ4:BQ67" si="8">ROUND(BC4/$BC$120*$C$120*$BW$1,0)</f>
        <v>2014225</v>
      </c>
      <c r="BR4" s="57">
        <f t="shared" ref="BR4:BR67" si="9">($C4-BQ4-$R4)*(1-(1+LOG10($AE4))/($AE4))*$X4</f>
        <v>9166.2897178999592</v>
      </c>
      <c r="BT4" s="58">
        <v>1000</v>
      </c>
      <c r="BU4" s="57">
        <f t="shared" ref="BU4:BU67" si="10">($C4-BT4-$R4)*(1-(1+LOG10($AE4))/($AE4))*$X4</f>
        <v>25259.03582821921</v>
      </c>
      <c r="BV4" s="63">
        <f t="shared" ref="BV4:BV67" si="11">BH4/$BH$120</f>
        <v>3.6884411947510016E-3</v>
      </c>
      <c r="BW4" s="63">
        <f t="shared" ref="BW4:BW67" si="12">BK4/$BK$120</f>
        <v>2.9076415314512508E-2</v>
      </c>
      <c r="BX4" s="63">
        <f t="shared" ref="BX4:BX67" si="13">BN4/$BN$120</f>
        <v>3.4691538038528195E-2</v>
      </c>
      <c r="BY4" s="63">
        <f t="shared" ref="BY4:BY67" si="14">BQ4/$BQ$120</f>
        <v>3.3308751993340845E-2</v>
      </c>
    </row>
    <row r="5" spans="1:77" x14ac:dyDescent="0.2">
      <c r="A5" s="9">
        <v>5</v>
      </c>
      <c r="B5" s="18" t="s">
        <v>71</v>
      </c>
      <c r="C5" s="40">
        <v>1724660.8916106303</v>
      </c>
      <c r="D5" s="15">
        <v>30907.901283344632</v>
      </c>
      <c r="E5" s="15">
        <f t="shared" si="0"/>
        <v>0.12363160513337852</v>
      </c>
      <c r="G5" s="19">
        <v>0.21235774872331056</v>
      </c>
      <c r="H5" s="19">
        <v>0.20503481269057888</v>
      </c>
      <c r="I5" s="19">
        <v>0.18696784995074786</v>
      </c>
      <c r="J5" s="19">
        <v>0.15155472030499345</v>
      </c>
      <c r="K5" s="19">
        <v>0.11711856486322025</v>
      </c>
      <c r="L5" s="19">
        <v>7.5097915945254487E-2</v>
      </c>
      <c r="M5" s="19">
        <v>3.4386399012940036E-2</v>
      </c>
      <c r="N5" s="19">
        <v>1.3565350698775252E-2</v>
      </c>
      <c r="O5" s="19">
        <v>3.9166378101792238E-3</v>
      </c>
      <c r="Q5" s="15">
        <v>127933.55660435159</v>
      </c>
      <c r="R5" s="38">
        <v>13773</v>
      </c>
      <c r="W5" s="9">
        <v>270</v>
      </c>
      <c r="X5" s="39">
        <v>1.9603572206490959E-2</v>
      </c>
      <c r="AD5" s="9">
        <v>0.96</v>
      </c>
      <c r="AE5" s="35">
        <v>2.54</v>
      </c>
      <c r="AF5" s="9"/>
      <c r="AG5" s="16"/>
      <c r="AH5" s="9"/>
      <c r="AI5" s="9"/>
      <c r="AK5" s="9"/>
      <c r="AL5" s="9"/>
      <c r="AM5" s="9"/>
      <c r="AO5" s="9"/>
      <c r="BC5" s="31">
        <f t="shared" si="1"/>
        <v>785826.44634874794</v>
      </c>
      <c r="BD5" s="60"/>
      <c r="BE5" s="49">
        <f t="shared" si="2"/>
        <v>1710887.8916106303</v>
      </c>
      <c r="BF5" s="52">
        <v>113715.3799471707</v>
      </c>
      <c r="BG5" s="64"/>
      <c r="BH5" s="62">
        <v>700678</v>
      </c>
      <c r="BI5" s="57">
        <f t="shared" si="3"/>
        <v>2907.9936828384489</v>
      </c>
      <c r="BK5" s="56">
        <f t="shared" si="4"/>
        <v>948563</v>
      </c>
      <c r="BL5" s="57">
        <f t="shared" si="5"/>
        <v>6678.8406840495263</v>
      </c>
      <c r="BN5" s="56">
        <f t="shared" si="6"/>
        <v>3482656</v>
      </c>
      <c r="BO5" s="57">
        <f t="shared" si="7"/>
        <v>0</v>
      </c>
      <c r="BQ5" s="56">
        <f t="shared" si="8"/>
        <v>1038871</v>
      </c>
      <c r="BR5" s="57">
        <f t="shared" si="9"/>
        <v>5887.6389915260006</v>
      </c>
      <c r="BT5" s="58">
        <v>1000</v>
      </c>
      <c r="BU5" s="57">
        <f t="shared" si="10"/>
        <v>14980.579725692241</v>
      </c>
      <c r="BV5" s="63">
        <f t="shared" si="11"/>
        <v>1.1586942542786175E-2</v>
      </c>
      <c r="BW5" s="63">
        <f t="shared" si="12"/>
        <v>1.5686156288200425E-2</v>
      </c>
      <c r="BX5" s="63">
        <f t="shared" si="13"/>
        <v>5.7591838620559228E-2</v>
      </c>
      <c r="BY5" s="63">
        <f t="shared" si="14"/>
        <v>1.7179558635243827E-2</v>
      </c>
    </row>
    <row r="6" spans="1:77" x14ac:dyDescent="0.2">
      <c r="A6" s="9">
        <v>6</v>
      </c>
      <c r="B6" s="18" t="s">
        <v>72</v>
      </c>
      <c r="C6" s="40">
        <v>453515.89725074649</v>
      </c>
      <c r="D6" s="15">
        <v>32463.557426681924</v>
      </c>
      <c r="E6" s="15">
        <f t="shared" si="0"/>
        <v>0.12985422970672769</v>
      </c>
      <c r="G6" s="19">
        <v>0.18936227826371291</v>
      </c>
      <c r="H6" s="19">
        <v>0.18302440120984223</v>
      </c>
      <c r="I6" s="19">
        <v>0.21912807569688547</v>
      </c>
      <c r="J6" s="19">
        <v>0.16441439140031064</v>
      </c>
      <c r="K6" s="19">
        <v>0.11343803645875909</v>
      </c>
      <c r="L6" s="19">
        <v>7.2876645140194554E-2</v>
      </c>
      <c r="M6" s="19">
        <v>3.8024707757704571E-2</v>
      </c>
      <c r="N6" s="19">
        <v>1.5429575737758522E-2</v>
      </c>
      <c r="O6" s="19">
        <v>4.3018883348320122E-3</v>
      </c>
      <c r="Q6" s="15">
        <v>35334.574498350688</v>
      </c>
      <c r="R6" s="38">
        <v>9350</v>
      </c>
      <c r="W6" s="9">
        <v>143</v>
      </c>
      <c r="X6" s="39">
        <v>1.5294117647058824E-2</v>
      </c>
      <c r="AD6" s="9">
        <v>0.96</v>
      </c>
      <c r="AE6" s="35">
        <v>2.54</v>
      </c>
      <c r="AF6" s="9"/>
      <c r="AG6" s="16"/>
      <c r="AH6" s="9"/>
      <c r="AI6" s="9"/>
      <c r="AK6" s="9"/>
      <c r="AL6" s="9"/>
      <c r="AM6" s="9"/>
      <c r="AO6" s="9"/>
      <c r="BC6" s="31">
        <f t="shared" si="1"/>
        <v>225388.55898630683</v>
      </c>
      <c r="BD6" s="60"/>
      <c r="BE6" s="49">
        <f t="shared" si="2"/>
        <v>444165.89725074649</v>
      </c>
      <c r="BF6" s="52">
        <v>33853.251394740451</v>
      </c>
      <c r="BG6" s="64"/>
      <c r="BH6" s="62">
        <v>33854</v>
      </c>
      <c r="BI6" s="57">
        <f t="shared" si="3"/>
        <v>958.85653032115931</v>
      </c>
      <c r="BK6" s="56">
        <f t="shared" si="4"/>
        <v>249434</v>
      </c>
      <c r="BL6" s="57">
        <f t="shared" si="5"/>
        <v>1331.0282967808309</v>
      </c>
      <c r="BN6" s="56">
        <f t="shared" si="6"/>
        <v>3657945</v>
      </c>
      <c r="BO6" s="57">
        <f t="shared" si="7"/>
        <v>0</v>
      </c>
      <c r="BQ6" s="56">
        <f t="shared" si="8"/>
        <v>297966</v>
      </c>
      <c r="BR6" s="57">
        <f t="shared" si="9"/>
        <v>999.30315975210704</v>
      </c>
      <c r="BT6" s="58">
        <v>1000</v>
      </c>
      <c r="BU6" s="57">
        <f t="shared" si="10"/>
        <v>3029.1203328105444</v>
      </c>
      <c r="BV6" s="63">
        <f t="shared" si="11"/>
        <v>5.59835406339978E-4</v>
      </c>
      <c r="BW6" s="63">
        <f t="shared" si="12"/>
        <v>4.1248295659760976E-3</v>
      </c>
      <c r="BX6" s="63">
        <f t="shared" si="13"/>
        <v>6.0490550350905038E-2</v>
      </c>
      <c r="BY6" s="63">
        <f t="shared" si="14"/>
        <v>4.9273917245828041E-3</v>
      </c>
    </row>
    <row r="7" spans="1:77" x14ac:dyDescent="0.2">
      <c r="A7" s="9">
        <v>7</v>
      </c>
      <c r="B7" s="18" t="s">
        <v>73</v>
      </c>
      <c r="C7" s="40">
        <v>641197.32161946094</v>
      </c>
      <c r="D7" s="15">
        <v>19614.479095119637</v>
      </c>
      <c r="E7" s="15">
        <f t="shared" si="0"/>
        <v>7.8457916380478554E-2</v>
      </c>
      <c r="G7" s="19">
        <v>0.19531026335148927</v>
      </c>
      <c r="H7" s="19">
        <v>0.19494424573190841</v>
      </c>
      <c r="I7" s="19">
        <v>0.19236037877387721</v>
      </c>
      <c r="J7" s="19">
        <v>0.15997869125145411</v>
      </c>
      <c r="K7" s="19">
        <v>0.11583914069209945</v>
      </c>
      <c r="L7" s="19">
        <v>7.9625139974559958E-2</v>
      </c>
      <c r="M7" s="19">
        <v>4.1196913855397671E-2</v>
      </c>
      <c r="N7" s="19">
        <v>1.5738757641976787E-2</v>
      </c>
      <c r="O7" s="19">
        <v>5.0064687272371464E-3</v>
      </c>
      <c r="Q7" s="15">
        <v>30184.203505803885</v>
      </c>
      <c r="R7" s="38">
        <v>6490</v>
      </c>
      <c r="W7" s="9">
        <v>99</v>
      </c>
      <c r="X7" s="39">
        <v>1.5254237288135594E-2</v>
      </c>
      <c r="AD7" s="9">
        <v>0.96</v>
      </c>
      <c r="AE7" s="35">
        <v>2.54</v>
      </c>
      <c r="AF7" s="9"/>
      <c r="AG7" s="16"/>
      <c r="AH7" s="9"/>
      <c r="AI7" s="9"/>
      <c r="AK7" s="9"/>
      <c r="AL7" s="9"/>
      <c r="AM7" s="9"/>
      <c r="AO7" s="9"/>
      <c r="BC7" s="31">
        <f t="shared" si="1"/>
        <v>300194.61475260823</v>
      </c>
      <c r="BD7" s="60"/>
      <c r="BE7" s="49">
        <f t="shared" si="2"/>
        <v>634707.32161946094</v>
      </c>
      <c r="BF7" s="52">
        <v>48762.745140694147</v>
      </c>
      <c r="BG7" s="64"/>
      <c r="BH7" s="62">
        <v>48763</v>
      </c>
      <c r="BI7" s="57">
        <f t="shared" si="3"/>
        <v>892.26612280348036</v>
      </c>
      <c r="BK7" s="56">
        <f t="shared" si="4"/>
        <v>352659</v>
      </c>
      <c r="BL7" s="57">
        <f t="shared" si="5"/>
        <v>1922.8251066843261</v>
      </c>
      <c r="BN7" s="56">
        <f t="shared" si="6"/>
        <v>2210130</v>
      </c>
      <c r="BO7" s="57">
        <f t="shared" si="7"/>
        <v>0</v>
      </c>
      <c r="BQ7" s="56">
        <f t="shared" si="8"/>
        <v>396861</v>
      </c>
      <c r="BR7" s="57">
        <f t="shared" si="9"/>
        <v>1621.4841347627394</v>
      </c>
      <c r="BT7" s="58">
        <v>1000</v>
      </c>
      <c r="BU7" s="57">
        <f t="shared" si="10"/>
        <v>4320.211307421243</v>
      </c>
      <c r="BV7" s="63">
        <f t="shared" si="11"/>
        <v>8.0638193180588257E-4</v>
      </c>
      <c r="BW7" s="63">
        <f t="shared" si="12"/>
        <v>5.83183635714283E-3</v>
      </c>
      <c r="BX7" s="63">
        <f t="shared" si="13"/>
        <v>3.6548384419953214E-2</v>
      </c>
      <c r="BY7" s="63">
        <f t="shared" si="14"/>
        <v>6.5627944369815892E-3</v>
      </c>
    </row>
    <row r="8" spans="1:77" x14ac:dyDescent="0.2">
      <c r="A8" s="9">
        <v>8</v>
      </c>
      <c r="B8" s="18" t="s">
        <v>74</v>
      </c>
      <c r="C8" s="40">
        <v>634346.49014957051</v>
      </c>
      <c r="D8" s="15">
        <v>29408.738532664371</v>
      </c>
      <c r="E8" s="15">
        <f t="shared" si="0"/>
        <v>0.11763495413065748</v>
      </c>
      <c r="G8" s="19">
        <v>0.16320082284534454</v>
      </c>
      <c r="H8" s="19">
        <v>0.17022802835931924</v>
      </c>
      <c r="I8" s="19">
        <v>0.2181280268411544</v>
      </c>
      <c r="J8" s="19">
        <v>0.16945376428972658</v>
      </c>
      <c r="K8" s="19">
        <v>0.12313645265602939</v>
      </c>
      <c r="L8" s="19">
        <v>8.6108412151391395E-2</v>
      </c>
      <c r="M8" s="19">
        <v>4.2263811504653179E-2</v>
      </c>
      <c r="N8" s="19">
        <v>1.9377476506399066E-2</v>
      </c>
      <c r="O8" s="19">
        <v>8.1032048459821759E-3</v>
      </c>
      <c r="Q8" s="15">
        <v>44772.792163012971</v>
      </c>
      <c r="R8" s="38">
        <v>12728</v>
      </c>
      <c r="W8" s="9">
        <v>265</v>
      </c>
      <c r="X8" s="39">
        <v>2.0820238843494657E-2</v>
      </c>
      <c r="AD8" s="9">
        <v>0.96</v>
      </c>
      <c r="AE8" s="35">
        <v>2.54</v>
      </c>
      <c r="AF8" s="9"/>
      <c r="AG8" s="16"/>
      <c r="AH8" s="9"/>
      <c r="AI8" s="9"/>
      <c r="AK8" s="9"/>
      <c r="AL8" s="9"/>
      <c r="AM8" s="9"/>
      <c r="AO8" s="9"/>
      <c r="BC8" s="31">
        <f t="shared" si="1"/>
        <v>323972.32540157926</v>
      </c>
      <c r="BD8" s="60"/>
      <c r="BE8" s="49">
        <f t="shared" si="2"/>
        <v>621618.49014957051</v>
      </c>
      <c r="BF8" s="52">
        <v>55068.69726323893</v>
      </c>
      <c r="BG8" s="64"/>
      <c r="BH8" s="62">
        <v>621618</v>
      </c>
      <c r="BI8" s="57">
        <f t="shared" si="3"/>
        <v>1.4387728992205761E-3</v>
      </c>
      <c r="BK8" s="56">
        <f t="shared" si="4"/>
        <v>348891</v>
      </c>
      <c r="BL8" s="57">
        <f t="shared" si="5"/>
        <v>2537.7006430331235</v>
      </c>
      <c r="BN8" s="56">
        <f t="shared" si="6"/>
        <v>3313732</v>
      </c>
      <c r="BO8" s="57">
        <f t="shared" si="7"/>
        <v>0</v>
      </c>
      <c r="BQ8" s="56">
        <f t="shared" si="8"/>
        <v>428295</v>
      </c>
      <c r="BR8" s="57">
        <f t="shared" si="9"/>
        <v>1798.8547652343998</v>
      </c>
      <c r="BT8" s="58">
        <v>1000</v>
      </c>
      <c r="BU8" s="57">
        <f t="shared" si="10"/>
        <v>5774.789848530022</v>
      </c>
      <c r="BV8" s="63">
        <f t="shared" si="11"/>
        <v>1.0279546452952221E-2</v>
      </c>
      <c r="BW8" s="63">
        <f t="shared" si="12"/>
        <v>5.769525854947468E-3</v>
      </c>
      <c r="BX8" s="63">
        <f t="shared" si="13"/>
        <v>5.4798383353332335E-2</v>
      </c>
      <c r="BY8" s="63">
        <f t="shared" si="14"/>
        <v>7.0826108974855924E-3</v>
      </c>
    </row>
    <row r="9" spans="1:77" x14ac:dyDescent="0.2">
      <c r="A9" s="9">
        <v>9</v>
      </c>
      <c r="B9" s="18" t="s">
        <v>75</v>
      </c>
      <c r="C9" s="40">
        <v>397989.53798977996</v>
      </c>
      <c r="D9" s="15">
        <v>25333.51610374156</v>
      </c>
      <c r="E9" s="15">
        <f t="shared" si="0"/>
        <v>0.10133406441496624</v>
      </c>
      <c r="G9" s="19">
        <v>0.20262688089773018</v>
      </c>
      <c r="H9" s="19">
        <v>0.19780951571311173</v>
      </c>
      <c r="I9" s="19">
        <v>0.18717163988778374</v>
      </c>
      <c r="J9" s="19">
        <v>0.15533735725013462</v>
      </c>
      <c r="K9" s="19">
        <v>0.11742752699141376</v>
      </c>
      <c r="L9" s="19">
        <v>7.9835076086032478E-2</v>
      </c>
      <c r="M9" s="19">
        <v>3.886763580719204E-2</v>
      </c>
      <c r="N9" s="19">
        <v>1.5735781688344809E-2</v>
      </c>
      <c r="O9" s="19">
        <v>5.1885856782566808E-3</v>
      </c>
      <c r="Q9" s="15">
        <v>24197.938487483407</v>
      </c>
      <c r="R9" s="38">
        <v>6323</v>
      </c>
      <c r="W9" s="9">
        <v>148</v>
      </c>
      <c r="X9" s="39">
        <v>2.3406610786019296E-2</v>
      </c>
      <c r="AD9" s="9">
        <v>0.96</v>
      </c>
      <c r="AE9" s="35">
        <v>2.54</v>
      </c>
      <c r="AF9" s="9"/>
      <c r="AG9" s="16"/>
      <c r="AH9" s="9"/>
      <c r="AI9" s="9"/>
      <c r="AK9" s="9"/>
      <c r="AL9" s="9"/>
      <c r="AM9" s="9"/>
      <c r="AO9" s="9"/>
      <c r="BC9" s="31">
        <f t="shared" si="1"/>
        <v>183049.92474285819</v>
      </c>
      <c r="BD9" s="60"/>
      <c r="BE9" s="49">
        <f t="shared" si="2"/>
        <v>391666.53798977996</v>
      </c>
      <c r="BF9" s="52">
        <v>29330.808734180457</v>
      </c>
      <c r="BG9" s="64"/>
      <c r="BH9" s="62">
        <v>391666</v>
      </c>
      <c r="BI9" s="57">
        <f t="shared" si="3"/>
        <v>1.5676359604972641E-3</v>
      </c>
      <c r="BK9" s="56">
        <f t="shared" si="4"/>
        <v>218894</v>
      </c>
      <c r="BL9" s="57">
        <f t="shared" si="5"/>
        <v>1807.3364739751428</v>
      </c>
      <c r="BN9" s="56">
        <f t="shared" si="6"/>
        <v>2854542</v>
      </c>
      <c r="BO9" s="57">
        <f t="shared" si="7"/>
        <v>0</v>
      </c>
      <c r="BQ9" s="56">
        <f t="shared" si="8"/>
        <v>241994</v>
      </c>
      <c r="BR9" s="57">
        <f t="shared" si="9"/>
        <v>1565.6923270836076</v>
      </c>
      <c r="BT9" s="58">
        <v>1000</v>
      </c>
      <c r="BU9" s="57">
        <f t="shared" si="10"/>
        <v>4086.6788870826867</v>
      </c>
      <c r="BV9" s="63">
        <f t="shared" si="11"/>
        <v>6.4768858704895684E-3</v>
      </c>
      <c r="BW9" s="63">
        <f t="shared" si="12"/>
        <v>3.6197969924499944E-3</v>
      </c>
      <c r="BX9" s="63">
        <f t="shared" si="13"/>
        <v>4.7204869559212388E-2</v>
      </c>
      <c r="BY9" s="63">
        <f t="shared" si="14"/>
        <v>4.0017962888339309E-3</v>
      </c>
    </row>
    <row r="10" spans="1:77" x14ac:dyDescent="0.2">
      <c r="A10" s="9">
        <v>10</v>
      </c>
      <c r="B10" s="18" t="s">
        <v>76</v>
      </c>
      <c r="C10" s="40">
        <v>420583.56275641947</v>
      </c>
      <c r="D10" s="15">
        <v>45272.719349453124</v>
      </c>
      <c r="E10" s="15">
        <f t="shared" si="0"/>
        <v>0.18109087739781249</v>
      </c>
      <c r="G10" s="19">
        <v>0.17752000791657904</v>
      </c>
      <c r="H10" s="19">
        <v>0.18255754981878455</v>
      </c>
      <c r="I10" s="19">
        <v>0.21039545786277106</v>
      </c>
      <c r="J10" s="19">
        <v>0.16118897121581335</v>
      </c>
      <c r="K10" s="19">
        <v>0.11957436017960739</v>
      </c>
      <c r="L10" s="19">
        <v>8.3606496542681499E-2</v>
      </c>
      <c r="M10" s="19">
        <v>4.0077681431911233E-2</v>
      </c>
      <c r="N10" s="19">
        <v>1.711650977821209E-2</v>
      </c>
      <c r="O10" s="19">
        <v>7.9629652536397713E-3</v>
      </c>
      <c r="Q10" s="15">
        <v>45698.307839194757</v>
      </c>
      <c r="R10" s="38">
        <v>7242</v>
      </c>
      <c r="W10" s="9">
        <v>141</v>
      </c>
      <c r="X10" s="39">
        <v>1.9469759734879868E-2</v>
      </c>
      <c r="AD10" s="9">
        <v>0.96</v>
      </c>
      <c r="AE10" s="35">
        <v>2.54</v>
      </c>
      <c r="AF10" s="9"/>
      <c r="AG10" s="16"/>
      <c r="AH10" s="9"/>
      <c r="AI10" s="9"/>
      <c r="AK10" s="9"/>
      <c r="AL10" s="9"/>
      <c r="AM10" s="9"/>
      <c r="AO10" s="9"/>
      <c r="BC10" s="31">
        <f t="shared" si="1"/>
        <v>206573.31346533971</v>
      </c>
      <c r="BD10" s="60"/>
      <c r="BE10" s="49">
        <f t="shared" si="2"/>
        <v>413341.56275641947</v>
      </c>
      <c r="BF10" s="52">
        <v>33295.450197383412</v>
      </c>
      <c r="BG10" s="64"/>
      <c r="BH10" s="62">
        <v>33296</v>
      </c>
      <c r="BI10" s="57">
        <f t="shared" si="3"/>
        <v>1461.7885141888078</v>
      </c>
      <c r="BK10" s="56">
        <f t="shared" si="4"/>
        <v>231321</v>
      </c>
      <c r="BL10" s="57">
        <f t="shared" si="5"/>
        <v>1583.8236058978052</v>
      </c>
      <c r="BN10" s="56">
        <f t="shared" si="6"/>
        <v>5101262</v>
      </c>
      <c r="BO10" s="57">
        <f t="shared" si="7"/>
        <v>0</v>
      </c>
      <c r="BQ10" s="56">
        <f t="shared" si="8"/>
        <v>273092</v>
      </c>
      <c r="BR10" s="57">
        <f t="shared" si="9"/>
        <v>1220.3597486275144</v>
      </c>
      <c r="BT10" s="58">
        <v>1000</v>
      </c>
      <c r="BU10" s="57">
        <f t="shared" si="10"/>
        <v>3587.9259513132993</v>
      </c>
      <c r="BV10" s="63">
        <f t="shared" si="11"/>
        <v>5.5060789535936396E-4</v>
      </c>
      <c r="BW10" s="63">
        <f t="shared" si="12"/>
        <v>3.8252992776893163E-3</v>
      </c>
      <c r="BX10" s="63">
        <f t="shared" si="13"/>
        <v>8.4358333945468988E-2</v>
      </c>
      <c r="BY10" s="63">
        <f t="shared" si="14"/>
        <v>4.5160563985480462E-3</v>
      </c>
    </row>
    <row r="11" spans="1:77" x14ac:dyDescent="0.2">
      <c r="A11" s="9">
        <v>11</v>
      </c>
      <c r="B11" s="18" t="s">
        <v>77</v>
      </c>
      <c r="C11" s="40">
        <v>490774.09846946556</v>
      </c>
      <c r="D11" s="15">
        <v>22805.487847094126</v>
      </c>
      <c r="E11" s="15">
        <f t="shared" si="0"/>
        <v>9.1221951388376507E-2</v>
      </c>
      <c r="G11" s="19">
        <v>0.1804008016032064</v>
      </c>
      <c r="H11" s="19">
        <v>0.19763055522810327</v>
      </c>
      <c r="I11" s="19">
        <v>0.18975362489685252</v>
      </c>
      <c r="J11" s="19">
        <v>0.15490274666981022</v>
      </c>
      <c r="K11" s="19">
        <v>0.12251326181775316</v>
      </c>
      <c r="L11" s="19">
        <v>8.3866556642697154E-2</v>
      </c>
      <c r="M11" s="19">
        <v>4.3812330543439817E-2</v>
      </c>
      <c r="N11" s="19">
        <v>2.064364022161971E-2</v>
      </c>
      <c r="O11" s="19">
        <v>6.476482376517741E-3</v>
      </c>
      <c r="Q11" s="15">
        <v>26861.622571953536</v>
      </c>
      <c r="R11" s="38">
        <v>6315</v>
      </c>
      <c r="W11" s="9">
        <v>140</v>
      </c>
      <c r="X11" s="39">
        <v>2.2169437846397466E-2</v>
      </c>
      <c r="AD11" s="9">
        <v>0.96</v>
      </c>
      <c r="AE11" s="35">
        <v>2.54</v>
      </c>
      <c r="AF11" s="9"/>
      <c r="AG11" s="16"/>
      <c r="AH11" s="9"/>
      <c r="AI11" s="9"/>
      <c r="AK11" s="9"/>
      <c r="AL11" s="9"/>
      <c r="AM11" s="9"/>
      <c r="AO11" s="9"/>
      <c r="BC11" s="31">
        <f t="shared" si="1"/>
        <v>229274.75565654744</v>
      </c>
      <c r="BD11" s="60"/>
      <c r="BE11" s="49">
        <f t="shared" si="2"/>
        <v>484459.09846946556</v>
      </c>
      <c r="BF11" s="52">
        <v>41619.860143594728</v>
      </c>
      <c r="BG11" s="64"/>
      <c r="BH11" s="62">
        <v>484459</v>
      </c>
      <c r="BI11" s="57">
        <f t="shared" si="3"/>
        <v>2.4845199525670367E-4</v>
      </c>
      <c r="BK11" s="56">
        <f t="shared" si="4"/>
        <v>269926</v>
      </c>
      <c r="BL11" s="57">
        <f t="shared" si="5"/>
        <v>2125.5667737247832</v>
      </c>
      <c r="BN11" s="56">
        <f t="shared" si="6"/>
        <v>2569688</v>
      </c>
      <c r="BO11" s="57">
        <f t="shared" si="7"/>
        <v>0</v>
      </c>
      <c r="BQ11" s="56">
        <f t="shared" si="8"/>
        <v>303104</v>
      </c>
      <c r="BR11" s="57">
        <f t="shared" si="9"/>
        <v>1796.8433509906529</v>
      </c>
      <c r="BT11" s="58">
        <v>1000</v>
      </c>
      <c r="BU11" s="57">
        <f t="shared" si="10"/>
        <v>4790.0515281463468</v>
      </c>
      <c r="BV11" s="63">
        <f t="shared" si="11"/>
        <v>8.0113812583464117E-3</v>
      </c>
      <c r="BW11" s="63">
        <f t="shared" si="12"/>
        <v>4.4637008003145691E-3</v>
      </c>
      <c r="BX11" s="63">
        <f t="shared" si="13"/>
        <v>4.2494307965296491E-2</v>
      </c>
      <c r="BY11" s="63">
        <f t="shared" si="14"/>
        <v>5.0123575887448439E-3</v>
      </c>
    </row>
    <row r="12" spans="1:77" x14ac:dyDescent="0.2">
      <c r="A12" s="9">
        <v>12</v>
      </c>
      <c r="B12" s="18" t="s">
        <v>78</v>
      </c>
      <c r="C12" s="40">
        <v>549317.56739398371</v>
      </c>
      <c r="D12" s="15">
        <v>13819.30987154676</v>
      </c>
      <c r="E12" s="15">
        <f t="shared" si="0"/>
        <v>5.5277239486187041E-2</v>
      </c>
      <c r="G12" s="19">
        <v>0.19394863311024671</v>
      </c>
      <c r="H12" s="19">
        <v>0.18837944321773389</v>
      </c>
      <c r="I12" s="19">
        <v>0.20271486613663656</v>
      </c>
      <c r="J12" s="19">
        <v>0.16331580998215764</v>
      </c>
      <c r="K12" s="19">
        <v>0.11567690495234059</v>
      </c>
      <c r="L12" s="19">
        <v>7.9698206420063672E-2</v>
      </c>
      <c r="M12" s="19">
        <v>3.7409734232971698E-2</v>
      </c>
      <c r="N12" s="19">
        <v>1.4308078287679193E-2</v>
      </c>
      <c r="O12" s="19">
        <v>4.5483236601700384E-3</v>
      </c>
      <c r="Q12" s="15">
        <v>18218.855236084157</v>
      </c>
      <c r="R12" s="38">
        <v>6218</v>
      </c>
      <c r="W12" s="9">
        <v>91</v>
      </c>
      <c r="X12" s="39">
        <v>1.4634930845931168E-2</v>
      </c>
      <c r="AD12" s="9">
        <v>0.96</v>
      </c>
      <c r="AE12" s="35">
        <v>2.54</v>
      </c>
      <c r="AF12" s="9"/>
      <c r="AG12" s="16"/>
      <c r="AH12" s="9"/>
      <c r="AI12" s="9"/>
      <c r="AK12" s="9"/>
      <c r="AL12" s="9"/>
      <c r="AM12" s="9"/>
      <c r="AO12" s="9"/>
      <c r="BC12" s="31">
        <f t="shared" si="1"/>
        <v>264610.43662923592</v>
      </c>
      <c r="BD12" s="60"/>
      <c r="BE12" s="49">
        <f t="shared" si="2"/>
        <v>543099.56739398371</v>
      </c>
      <c r="BF12" s="52">
        <v>38730.757072478125</v>
      </c>
      <c r="BG12" s="64"/>
      <c r="BH12" s="62">
        <v>38731</v>
      </c>
      <c r="BI12" s="57">
        <f t="shared" si="3"/>
        <v>538.1856468467995</v>
      </c>
      <c r="BK12" s="56">
        <f t="shared" si="4"/>
        <v>302125</v>
      </c>
      <c r="BL12" s="57">
        <f t="shared" si="5"/>
        <v>1576.1140864378347</v>
      </c>
      <c r="BN12" s="56">
        <f t="shared" si="6"/>
        <v>1557139</v>
      </c>
      <c r="BO12" s="57">
        <f t="shared" si="7"/>
        <v>0</v>
      </c>
      <c r="BQ12" s="56">
        <f t="shared" si="8"/>
        <v>349818</v>
      </c>
      <c r="BR12" s="57">
        <f t="shared" si="9"/>
        <v>1264.1740757661676</v>
      </c>
      <c r="BT12" s="58">
        <v>1000</v>
      </c>
      <c r="BU12" s="57">
        <f t="shared" si="10"/>
        <v>3545.6470517263624</v>
      </c>
      <c r="BV12" s="63">
        <f t="shared" si="11"/>
        <v>6.4048517525118714E-4</v>
      </c>
      <c r="BW12" s="63">
        <f t="shared" si="12"/>
        <v>4.9961678545047128E-3</v>
      </c>
      <c r="BX12" s="63">
        <f t="shared" si="13"/>
        <v>2.5750030435902651E-2</v>
      </c>
      <c r="BY12" s="63">
        <f t="shared" si="14"/>
        <v>5.7848557161223335E-3</v>
      </c>
    </row>
    <row r="13" spans="1:77" x14ac:dyDescent="0.2">
      <c r="A13" s="9">
        <v>13</v>
      </c>
      <c r="B13" s="18" t="s">
        <v>79</v>
      </c>
      <c r="C13" s="40">
        <v>271619.35330153746</v>
      </c>
      <c r="D13" s="15">
        <v>30382.477997934839</v>
      </c>
      <c r="E13" s="15">
        <f t="shared" si="0"/>
        <v>0.12152991199173935</v>
      </c>
      <c r="G13" s="19">
        <v>0.22180114214064967</v>
      </c>
      <c r="H13" s="19">
        <v>0.20378489818390796</v>
      </c>
      <c r="I13" s="19">
        <v>0.18256165831427756</v>
      </c>
      <c r="J13" s="19">
        <v>0.14953924551201417</v>
      </c>
      <c r="K13" s="19">
        <v>0.11424219651088489</v>
      </c>
      <c r="L13" s="19">
        <v>7.4982618725158837E-2</v>
      </c>
      <c r="M13" s="19">
        <v>3.5622571142663095E-2</v>
      </c>
      <c r="N13" s="19">
        <v>1.3639779609453806E-2</v>
      </c>
      <c r="O13" s="19">
        <v>3.8258898609899892E-3</v>
      </c>
      <c r="Q13" s="15">
        <v>19805.9256611934</v>
      </c>
      <c r="R13" s="38">
        <v>5384</v>
      </c>
      <c r="W13" s="9">
        <v>90</v>
      </c>
      <c r="X13" s="39">
        <v>1.6716196136701337E-2</v>
      </c>
      <c r="AD13" s="9">
        <v>0.96</v>
      </c>
      <c r="AE13" s="35">
        <v>2.54</v>
      </c>
      <c r="AF13" s="9"/>
      <c r="AG13" s="16"/>
      <c r="AH13" s="9"/>
      <c r="AI13" s="9"/>
      <c r="AK13" s="9"/>
      <c r="AL13" s="9"/>
      <c r="AM13" s="9"/>
      <c r="AO13" s="9"/>
      <c r="BC13" s="31">
        <f t="shared" si="1"/>
        <v>121235.42426418717</v>
      </c>
      <c r="BD13" s="60"/>
      <c r="BE13" s="49">
        <f t="shared" si="2"/>
        <v>266235.35330153746</v>
      </c>
      <c r="BF13" s="52">
        <v>18417.907155135526</v>
      </c>
      <c r="BG13" s="64"/>
      <c r="BH13" s="62">
        <v>18418</v>
      </c>
      <c r="BI13" s="57">
        <f t="shared" si="3"/>
        <v>599.85097088912346</v>
      </c>
      <c r="BK13" s="56">
        <f t="shared" si="4"/>
        <v>149391</v>
      </c>
      <c r="BL13" s="57">
        <f t="shared" si="5"/>
        <v>872.91298542874063</v>
      </c>
      <c r="BN13" s="56">
        <f t="shared" si="6"/>
        <v>3423452</v>
      </c>
      <c r="BO13" s="57">
        <f t="shared" si="7"/>
        <v>0</v>
      </c>
      <c r="BQ13" s="56">
        <f t="shared" si="8"/>
        <v>160275</v>
      </c>
      <c r="BR13" s="57">
        <f t="shared" si="9"/>
        <v>791.60152565380429</v>
      </c>
      <c r="BT13" s="58">
        <v>1000</v>
      </c>
      <c r="BU13" s="57">
        <f t="shared" si="10"/>
        <v>1981.5025506127336</v>
      </c>
      <c r="BV13" s="63">
        <f t="shared" si="11"/>
        <v>3.0457400939238244E-4</v>
      </c>
      <c r="BW13" s="63">
        <f t="shared" si="12"/>
        <v>2.4704427371197799E-3</v>
      </c>
      <c r="BX13" s="63">
        <f t="shared" si="13"/>
        <v>5.6612796414354662E-2</v>
      </c>
      <c r="BY13" s="63">
        <f t="shared" si="14"/>
        <v>2.6504289370515729E-3</v>
      </c>
    </row>
    <row r="14" spans="1:77" x14ac:dyDescent="0.2">
      <c r="A14" s="9">
        <v>14</v>
      </c>
      <c r="B14" s="18" t="s">
        <v>80</v>
      </c>
      <c r="C14" s="40">
        <v>724957.77351325145</v>
      </c>
      <c r="D14" s="15">
        <v>15567.055475912635</v>
      </c>
      <c r="E14" s="15">
        <f t="shared" si="0"/>
        <v>6.2268221903650542E-2</v>
      </c>
      <c r="G14" s="19">
        <v>0.18612810025890211</v>
      </c>
      <c r="H14" s="19">
        <v>0.18835725079393234</v>
      </c>
      <c r="I14" s="19">
        <v>0.20112839020197093</v>
      </c>
      <c r="J14" s="19">
        <v>0.16258983971264937</v>
      </c>
      <c r="K14" s="19">
        <v>0.12230821971544646</v>
      </c>
      <c r="L14" s="19">
        <v>8.0032814733201216E-2</v>
      </c>
      <c r="M14" s="19">
        <v>3.7617554858934171E-2</v>
      </c>
      <c r="N14" s="19">
        <v>1.637155010386784E-2</v>
      </c>
      <c r="O14" s="19">
        <v>5.4662796210955752E-3</v>
      </c>
      <c r="Q14" s="15">
        <v>27085.098907139745</v>
      </c>
      <c r="R14" s="38">
        <v>9956</v>
      </c>
      <c r="W14" s="9">
        <v>125</v>
      </c>
      <c r="X14" s="39">
        <v>1.2555243069505825E-2</v>
      </c>
      <c r="AD14" s="9">
        <v>0.96</v>
      </c>
      <c r="AE14" s="35">
        <v>2.54</v>
      </c>
      <c r="AF14" s="9"/>
      <c r="AG14" s="16"/>
      <c r="AH14" s="9"/>
      <c r="AI14" s="9"/>
      <c r="AK14" s="9"/>
      <c r="AL14" s="9"/>
      <c r="AM14" s="9"/>
      <c r="AO14" s="9"/>
      <c r="BC14" s="31">
        <f t="shared" si="1"/>
        <v>352348.65279236366</v>
      </c>
      <c r="BD14" s="60"/>
      <c r="BE14" s="49">
        <f t="shared" si="2"/>
        <v>715001.77351325145</v>
      </c>
      <c r="BF14" s="52">
        <v>53511.728133432742</v>
      </c>
      <c r="BG14" s="64"/>
      <c r="BH14" s="62">
        <v>53512</v>
      </c>
      <c r="BI14" s="57">
        <f t="shared" si="3"/>
        <v>674.72202998058174</v>
      </c>
      <c r="BK14" s="56">
        <f t="shared" si="4"/>
        <v>398727</v>
      </c>
      <c r="BL14" s="57">
        <f t="shared" si="5"/>
        <v>1774.6611625399223</v>
      </c>
      <c r="BN14" s="56">
        <f t="shared" si="6"/>
        <v>1754072</v>
      </c>
      <c r="BO14" s="57">
        <f t="shared" si="7"/>
        <v>0</v>
      </c>
      <c r="BQ14" s="56">
        <f t="shared" si="8"/>
        <v>465809</v>
      </c>
      <c r="BR14" s="57">
        <f t="shared" si="9"/>
        <v>1398.2548536108443</v>
      </c>
      <c r="BT14" s="58">
        <v>1000</v>
      </c>
      <c r="BU14" s="57">
        <f t="shared" si="10"/>
        <v>4006.3619471234974</v>
      </c>
      <c r="BV14" s="63">
        <f t="shared" si="11"/>
        <v>8.8491499568928058E-4</v>
      </c>
      <c r="BW14" s="63">
        <f t="shared" si="12"/>
        <v>6.5936517008625588E-3</v>
      </c>
      <c r="BX14" s="63">
        <f t="shared" si="13"/>
        <v>2.9006663751126028E-2</v>
      </c>
      <c r="BY14" s="63">
        <f t="shared" si="14"/>
        <v>7.7029708484732864E-3</v>
      </c>
    </row>
    <row r="15" spans="1:77" x14ac:dyDescent="0.2">
      <c r="A15" s="9">
        <v>15</v>
      </c>
      <c r="B15" s="18" t="s">
        <v>81</v>
      </c>
      <c r="C15" s="40">
        <v>822382.86859634984</v>
      </c>
      <c r="D15" s="15">
        <v>16970.343966082331</v>
      </c>
      <c r="E15" s="15">
        <f t="shared" si="0"/>
        <v>6.7881375864329324E-2</v>
      </c>
      <c r="G15" s="19">
        <v>0.19297783774000887</v>
      </c>
      <c r="H15" s="19">
        <v>0.18690516610850938</v>
      </c>
      <c r="I15" s="19">
        <v>0.20052230958958611</v>
      </c>
      <c r="J15" s="19">
        <v>0.17016343862787536</v>
      </c>
      <c r="K15" s="19">
        <v>0.11650854287291215</v>
      </c>
      <c r="L15" s="19">
        <v>7.4885314754348467E-2</v>
      </c>
      <c r="M15" s="19">
        <v>3.7435178717529528E-2</v>
      </c>
      <c r="N15" s="19">
        <v>1.5578048039918094E-2</v>
      </c>
      <c r="O15" s="19">
        <v>5.0241635493120385E-3</v>
      </c>
      <c r="Q15" s="15">
        <v>33494.688364544505</v>
      </c>
      <c r="R15" s="38">
        <v>11299</v>
      </c>
      <c r="W15" s="9">
        <v>324</v>
      </c>
      <c r="X15" s="39">
        <v>2.8675103991503671E-2</v>
      </c>
      <c r="AD15" s="9">
        <v>0.96</v>
      </c>
      <c r="AE15" s="35">
        <v>2.54</v>
      </c>
      <c r="AF15" s="9"/>
      <c r="AG15" s="16"/>
      <c r="AH15" s="9"/>
      <c r="AI15" s="9"/>
      <c r="AK15" s="9"/>
      <c r="AL15" s="9"/>
      <c r="AM15" s="9"/>
      <c r="AO15" s="9"/>
      <c r="BC15" s="31">
        <f t="shared" si="1"/>
        <v>400660.23867066653</v>
      </c>
      <c r="BD15" s="60"/>
      <c r="BE15" s="49">
        <f t="shared" si="2"/>
        <v>811083.86859634984</v>
      </c>
      <c r="BF15" s="52">
        <v>59354.902657141443</v>
      </c>
      <c r="BG15" s="64"/>
      <c r="BH15" s="62">
        <v>811083</v>
      </c>
      <c r="BI15" s="57">
        <f t="shared" si="3"/>
        <v>2.1867228287205196E-3</v>
      </c>
      <c r="BK15" s="56">
        <f t="shared" si="4"/>
        <v>452311</v>
      </c>
      <c r="BL15" s="57">
        <f t="shared" si="5"/>
        <v>4597.8030206271287</v>
      </c>
      <c r="BN15" s="56">
        <f t="shared" si="6"/>
        <v>1912193</v>
      </c>
      <c r="BO15" s="57">
        <f t="shared" si="7"/>
        <v>0</v>
      </c>
      <c r="BQ15" s="56">
        <f t="shared" si="8"/>
        <v>529677</v>
      </c>
      <c r="BR15" s="57">
        <f t="shared" si="9"/>
        <v>3606.3299756181245</v>
      </c>
      <c r="BT15" s="58">
        <v>1000</v>
      </c>
      <c r="BU15" s="57">
        <f t="shared" si="10"/>
        <v>10381.51539319465</v>
      </c>
      <c r="BV15" s="63">
        <f t="shared" si="11"/>
        <v>1.3412683313063401E-2</v>
      </c>
      <c r="BW15" s="63">
        <f t="shared" si="12"/>
        <v>7.4797573138233554E-3</v>
      </c>
      <c r="BX15" s="63">
        <f t="shared" si="13"/>
        <v>3.1621472424311507E-2</v>
      </c>
      <c r="BY15" s="63">
        <f t="shared" si="14"/>
        <v>8.7591405277845317E-3</v>
      </c>
    </row>
    <row r="16" spans="1:77" x14ac:dyDescent="0.2">
      <c r="A16" s="9">
        <v>16</v>
      </c>
      <c r="B16" s="18" t="s">
        <v>82</v>
      </c>
      <c r="C16" s="40">
        <v>133031.56214100626</v>
      </c>
      <c r="D16" s="15">
        <v>22358.245737984245</v>
      </c>
      <c r="E16" s="15">
        <f t="shared" si="0"/>
        <v>8.9432982951936982E-2</v>
      </c>
      <c r="G16" s="19">
        <v>0.14954755248225776</v>
      </c>
      <c r="H16" s="19">
        <v>0.17611540306704826</v>
      </c>
      <c r="I16" s="19">
        <v>0.20531357011695811</v>
      </c>
      <c r="J16" s="19">
        <v>0.16312097801452463</v>
      </c>
      <c r="K16" s="19">
        <v>0.13307085311584974</v>
      </c>
      <c r="L16" s="19">
        <v>8.9546559910006776E-2</v>
      </c>
      <c r="M16" s="19">
        <v>4.742841072639746E-2</v>
      </c>
      <c r="N16" s="19">
        <v>2.3251004979404126E-2</v>
      </c>
      <c r="O16" s="19">
        <v>1.2605667587553144E-2</v>
      </c>
      <c r="Q16" s="15">
        <v>7138.4456574156948</v>
      </c>
      <c r="R16" s="38">
        <v>3564</v>
      </c>
      <c r="W16" s="9">
        <v>72</v>
      </c>
      <c r="X16" s="39">
        <v>2.0202020202020204E-2</v>
      </c>
      <c r="AD16" s="9">
        <v>0.96</v>
      </c>
      <c r="AE16" s="35">
        <v>2.54</v>
      </c>
      <c r="AF16" s="9"/>
      <c r="AG16" s="16"/>
      <c r="AH16" s="9"/>
      <c r="AI16" s="9"/>
      <c r="AK16" s="9"/>
      <c r="AL16" s="9"/>
      <c r="AM16" s="9"/>
      <c r="AO16" s="9"/>
      <c r="BC16" s="31">
        <f t="shared" si="1"/>
        <v>66716.046950084783</v>
      </c>
      <c r="BD16" s="60"/>
      <c r="BE16" s="49">
        <f t="shared" si="2"/>
        <v>129467.56214100626</v>
      </c>
      <c r="BF16" s="52">
        <v>12914.044187707534</v>
      </c>
      <c r="BG16" s="64"/>
      <c r="BH16" s="62">
        <v>129467</v>
      </c>
      <c r="BI16" s="57">
        <f t="shared" si="3"/>
        <v>1.2706199372312574E-3</v>
      </c>
      <c r="BK16" s="56">
        <f t="shared" si="4"/>
        <v>73167</v>
      </c>
      <c r="BL16" s="57">
        <f t="shared" si="5"/>
        <v>508.31543687118671</v>
      </c>
      <c r="BN16" s="56">
        <f t="shared" si="6"/>
        <v>2519293</v>
      </c>
      <c r="BO16" s="57">
        <f t="shared" si="7"/>
        <v>0</v>
      </c>
      <c r="BQ16" s="56">
        <f t="shared" si="8"/>
        <v>88199</v>
      </c>
      <c r="BR16" s="57">
        <f t="shared" si="9"/>
        <v>372.59747320484536</v>
      </c>
      <c r="BT16" s="58">
        <v>1000</v>
      </c>
      <c r="BU16" s="57">
        <f t="shared" si="10"/>
        <v>1159.8826457528294</v>
      </c>
      <c r="BV16" s="63">
        <f t="shared" si="11"/>
        <v>2.1409644518407852E-3</v>
      </c>
      <c r="BW16" s="63">
        <f t="shared" si="12"/>
        <v>1.2099449347473606E-3</v>
      </c>
      <c r="BX16" s="63">
        <f t="shared" si="13"/>
        <v>4.166093805816725E-2</v>
      </c>
      <c r="BY16" s="63">
        <f t="shared" si="14"/>
        <v>1.4585255455873446E-3</v>
      </c>
    </row>
    <row r="17" spans="1:77" x14ac:dyDescent="0.2">
      <c r="A17" s="9">
        <v>17</v>
      </c>
      <c r="B17" s="18" t="s">
        <v>83</v>
      </c>
      <c r="C17" s="40">
        <v>876404.48388220696</v>
      </c>
      <c r="D17" s="15">
        <v>19385.190972842443</v>
      </c>
      <c r="E17" s="15">
        <f t="shared" si="0"/>
        <v>7.7540763891369768E-2</v>
      </c>
      <c r="G17" s="19">
        <v>0.21366170670909904</v>
      </c>
      <c r="H17" s="19">
        <v>0.18817737518235902</v>
      </c>
      <c r="I17" s="19">
        <v>0.20160148969992697</v>
      </c>
      <c r="J17" s="19">
        <v>0.16876986097898569</v>
      </c>
      <c r="K17" s="19">
        <v>0.11472464372848475</v>
      </c>
      <c r="L17" s="19">
        <v>7.1120404436092216E-2</v>
      </c>
      <c r="M17" s="19">
        <v>2.8654303361322294E-2</v>
      </c>
      <c r="N17" s="19">
        <v>1.033977551741694E-2</v>
      </c>
      <c r="O17" s="19">
        <v>2.9504403863130704E-3</v>
      </c>
      <c r="Q17" s="15">
        <v>40774.243894828789</v>
      </c>
      <c r="R17" s="38">
        <v>12947</v>
      </c>
      <c r="W17" s="9">
        <v>162</v>
      </c>
      <c r="X17" s="39">
        <v>1.2512551170155248E-2</v>
      </c>
      <c r="AD17" s="9">
        <v>0.96</v>
      </c>
      <c r="AE17" s="35">
        <v>2.54</v>
      </c>
      <c r="AF17" s="9"/>
      <c r="AG17" s="16"/>
      <c r="AH17" s="9"/>
      <c r="AI17" s="9"/>
      <c r="AK17" s="9"/>
      <c r="AL17" s="9"/>
      <c r="AM17" s="9"/>
      <c r="AO17" s="9"/>
      <c r="BC17" s="31">
        <f t="shared" si="1"/>
        <v>425140.3046119411</v>
      </c>
      <c r="BD17" s="60"/>
      <c r="BE17" s="49">
        <f t="shared" si="2"/>
        <v>863457.48388220696</v>
      </c>
      <c r="BF17" s="52">
        <v>51490.16889738632</v>
      </c>
      <c r="BG17" s="64"/>
      <c r="BH17" s="62">
        <v>51491</v>
      </c>
      <c r="BI17" s="57">
        <f t="shared" si="3"/>
        <v>1003.7825946854879</v>
      </c>
      <c r="BK17" s="56">
        <f t="shared" si="4"/>
        <v>482022</v>
      </c>
      <c r="BL17" s="57">
        <f t="shared" si="5"/>
        <v>2133.0091820508123</v>
      </c>
      <c r="BN17" s="56">
        <f t="shared" si="6"/>
        <v>2184294</v>
      </c>
      <c r="BO17" s="57">
        <f t="shared" si="7"/>
        <v>0</v>
      </c>
      <c r="BQ17" s="56">
        <f t="shared" si="8"/>
        <v>562040</v>
      </c>
      <c r="BR17" s="57">
        <f t="shared" si="9"/>
        <v>1685.5439200563351</v>
      </c>
      <c r="BT17" s="58">
        <v>1000</v>
      </c>
      <c r="BU17" s="57">
        <f t="shared" si="10"/>
        <v>4822.9118946293247</v>
      </c>
      <c r="BV17" s="63">
        <f t="shared" si="11"/>
        <v>8.5149420771110684E-4</v>
      </c>
      <c r="BW17" s="63">
        <f t="shared" si="12"/>
        <v>7.9710809153961792E-3</v>
      </c>
      <c r="BX17" s="63">
        <f t="shared" si="13"/>
        <v>3.6121140746561191E-2</v>
      </c>
      <c r="BY17" s="63">
        <f t="shared" si="14"/>
        <v>9.2943196367522435E-3</v>
      </c>
    </row>
    <row r="18" spans="1:77" x14ac:dyDescent="0.2">
      <c r="A18" s="9">
        <v>18</v>
      </c>
      <c r="B18" s="18" t="s">
        <v>84</v>
      </c>
      <c r="C18" s="40">
        <v>675525.51846985915</v>
      </c>
      <c r="D18" s="15">
        <v>14366.769852612912</v>
      </c>
      <c r="E18" s="15">
        <f t="shared" si="0"/>
        <v>5.7467079410451649E-2</v>
      </c>
      <c r="G18" s="19">
        <v>0.20773606568784359</v>
      </c>
      <c r="H18" s="19">
        <v>0.19104098531765359</v>
      </c>
      <c r="I18" s="19">
        <v>0.20004522997703708</v>
      </c>
      <c r="J18" s="19">
        <v>0.16453447915941827</v>
      </c>
      <c r="K18" s="19">
        <v>0.11417089972862014</v>
      </c>
      <c r="L18" s="19">
        <v>7.2830700716721181E-2</v>
      </c>
      <c r="M18" s="19">
        <v>3.2953517500521882E-2</v>
      </c>
      <c r="N18" s="19">
        <v>1.30123164706701E-2</v>
      </c>
      <c r="O18" s="19">
        <v>3.6758054415141606E-3</v>
      </c>
      <c r="Q18" s="15">
        <v>23292.28716821635</v>
      </c>
      <c r="R18" s="38">
        <v>9017</v>
      </c>
      <c r="W18" s="9">
        <v>225</v>
      </c>
      <c r="X18" s="39">
        <v>2.4952866807142066E-2</v>
      </c>
      <c r="AD18" s="9">
        <v>0.96</v>
      </c>
      <c r="AE18" s="35">
        <v>2.54</v>
      </c>
      <c r="AF18" s="9"/>
      <c r="AG18" s="16"/>
      <c r="AH18" s="9"/>
      <c r="AI18" s="9"/>
      <c r="AK18" s="9"/>
      <c r="AL18" s="9"/>
      <c r="AM18" s="9"/>
      <c r="AO18" s="9"/>
      <c r="BC18" s="31">
        <f t="shared" si="1"/>
        <v>323408.25327134086</v>
      </c>
      <c r="BD18" s="60"/>
      <c r="BE18" s="49">
        <f t="shared" si="2"/>
        <v>666508.51846985915</v>
      </c>
      <c r="BF18" s="52">
        <v>43070.267536273408</v>
      </c>
      <c r="BG18" s="64"/>
      <c r="BH18" s="62">
        <v>666508</v>
      </c>
      <c r="BI18" s="57">
        <f t="shared" si="3"/>
        <v>9.7729215910556731E-4</v>
      </c>
      <c r="BK18" s="56">
        <f t="shared" si="4"/>
        <v>371539</v>
      </c>
      <c r="BL18" s="57">
        <f t="shared" si="5"/>
        <v>3289.4504910743058</v>
      </c>
      <c r="BN18" s="56">
        <f t="shared" si="6"/>
        <v>1618826</v>
      </c>
      <c r="BO18" s="57">
        <f t="shared" si="7"/>
        <v>0</v>
      </c>
      <c r="BQ18" s="56">
        <f t="shared" si="8"/>
        <v>427549</v>
      </c>
      <c r="BR18" s="57">
        <f t="shared" si="9"/>
        <v>2664.8363853157875</v>
      </c>
      <c r="BT18" s="58">
        <v>1000</v>
      </c>
      <c r="BU18" s="57">
        <f t="shared" si="10"/>
        <v>7421.6391383454302</v>
      </c>
      <c r="BV18" s="63">
        <f t="shared" si="11"/>
        <v>1.1021881520908787E-2</v>
      </c>
      <c r="BW18" s="63">
        <f t="shared" si="12"/>
        <v>6.1440503384189542E-3</v>
      </c>
      <c r="BX18" s="63">
        <f t="shared" si="13"/>
        <v>2.6770133411616139E-2</v>
      </c>
      <c r="BY18" s="63">
        <f t="shared" si="14"/>
        <v>7.0702744757913764E-3</v>
      </c>
    </row>
    <row r="19" spans="1:77" ht="15.75" customHeight="1" x14ac:dyDescent="0.2">
      <c r="A19" s="9">
        <v>19</v>
      </c>
      <c r="B19" s="20" t="s">
        <v>85</v>
      </c>
      <c r="C19" s="40">
        <v>69510.025594056628</v>
      </c>
      <c r="D19" s="15">
        <v>6683.6563071208293</v>
      </c>
      <c r="E19" s="15">
        <f t="shared" si="0"/>
        <v>2.6734625228483317E-2</v>
      </c>
      <c r="G19" s="19">
        <v>0.19490784129959388</v>
      </c>
      <c r="H19" s="19">
        <v>0.19175257731958764</v>
      </c>
      <c r="I19" s="19">
        <v>0.1880974695407685</v>
      </c>
      <c r="J19" s="19">
        <v>0.15487347703842549</v>
      </c>
      <c r="K19" s="19">
        <v>0.12022805373320837</v>
      </c>
      <c r="L19" s="19">
        <v>7.9771946266791627E-2</v>
      </c>
      <c r="M19" s="19">
        <v>4.3783192752264916E-2</v>
      </c>
      <c r="N19" s="19">
        <v>1.9962511715089035E-2</v>
      </c>
      <c r="O19" s="19">
        <v>6.62293033427054E-3</v>
      </c>
      <c r="Q19" s="15">
        <v>1114.9946903276325</v>
      </c>
      <c r="R19" s="38">
        <v>1879</v>
      </c>
      <c r="W19" s="9">
        <v>23</v>
      </c>
      <c r="X19" s="39">
        <v>1.2240553485896753E-2</v>
      </c>
      <c r="AD19" s="9">
        <v>0.96</v>
      </c>
      <c r="AE19" s="35">
        <v>2.54</v>
      </c>
      <c r="AF19" s="9"/>
      <c r="AG19" s="16"/>
      <c r="AH19" s="9"/>
      <c r="AI19" s="9"/>
      <c r="AK19" s="9"/>
      <c r="AL19" s="9"/>
      <c r="AM19" s="9"/>
      <c r="AO19" s="9"/>
      <c r="BC19" s="31">
        <f t="shared" si="1"/>
        <v>32196.974366856535</v>
      </c>
      <c r="BD19" s="60"/>
      <c r="BE19" s="49">
        <f t="shared" si="2"/>
        <v>67631.025594056628</v>
      </c>
      <c r="BF19" s="52">
        <v>5870.7586259042046</v>
      </c>
      <c r="BG19" s="64"/>
      <c r="BH19" s="62">
        <v>5871</v>
      </c>
      <c r="BI19" s="57">
        <f t="shared" si="3"/>
        <v>27.88429919892959</v>
      </c>
      <c r="BK19" s="56">
        <f t="shared" si="4"/>
        <v>38231</v>
      </c>
      <c r="BL19" s="57">
        <f t="shared" si="5"/>
        <v>160.83276601566652</v>
      </c>
      <c r="BN19" s="56">
        <f t="shared" si="6"/>
        <v>753104</v>
      </c>
      <c r="BO19" s="57">
        <f t="shared" si="7"/>
        <v>0</v>
      </c>
      <c r="BQ19" s="56">
        <f t="shared" si="8"/>
        <v>42565</v>
      </c>
      <c r="BR19" s="57">
        <f t="shared" si="9"/>
        <v>137.1236299238663</v>
      </c>
      <c r="BT19" s="58">
        <v>1000</v>
      </c>
      <c r="BU19" s="57">
        <f t="shared" si="10"/>
        <v>364.50485780934781</v>
      </c>
      <c r="BV19" s="63">
        <f t="shared" si="11"/>
        <v>9.7087306392804724E-5</v>
      </c>
      <c r="BW19" s="63">
        <f t="shared" si="12"/>
        <v>6.3221677532666833E-4</v>
      </c>
      <c r="BX19" s="63">
        <f t="shared" si="13"/>
        <v>1.2453898413308016E-2</v>
      </c>
      <c r="BY19" s="63">
        <f t="shared" si="14"/>
        <v>7.0388711717735261E-4</v>
      </c>
    </row>
    <row r="20" spans="1:77" ht="15.75" customHeight="1" x14ac:dyDescent="0.2">
      <c r="A20" s="9">
        <v>21</v>
      </c>
      <c r="B20" s="22" t="s">
        <v>87</v>
      </c>
      <c r="C20" s="40">
        <v>262578.91247278661</v>
      </c>
      <c r="D20" s="9">
        <v>62.522956881122219</v>
      </c>
      <c r="E20" s="9">
        <f t="shared" si="0"/>
        <v>2.500918275244889E-4</v>
      </c>
      <c r="G20" s="19">
        <v>0.21598290598290598</v>
      </c>
      <c r="H20" s="19">
        <v>0.20129059829059828</v>
      </c>
      <c r="I20" s="19">
        <v>0.16832478632478631</v>
      </c>
      <c r="J20" s="19">
        <v>0.12852136752136753</v>
      </c>
      <c r="K20" s="19">
        <v>0.10794444444444444</v>
      </c>
      <c r="L20" s="19">
        <v>8.2705128205128209E-2</v>
      </c>
      <c r="M20" s="19">
        <v>4.7564102564102567E-2</v>
      </c>
      <c r="N20" s="19">
        <v>3.2405982905982907E-2</v>
      </c>
      <c r="O20" s="19">
        <v>1.5260683760683761E-2</v>
      </c>
      <c r="Q20" s="15">
        <v>124.68574445753133</v>
      </c>
      <c r="R20" s="43">
        <v>121</v>
      </c>
      <c r="W20" s="9">
        <v>2</v>
      </c>
      <c r="X20" s="39">
        <v>1.6528925619834711E-2</v>
      </c>
      <c r="AD20" s="9">
        <v>0.62</v>
      </c>
      <c r="AE20" s="35">
        <v>4</v>
      </c>
      <c r="AF20" s="9"/>
      <c r="AG20" s="16"/>
      <c r="AH20" s="9"/>
      <c r="AI20" s="9"/>
      <c r="AK20" s="9"/>
      <c r="AL20" s="9"/>
      <c r="AM20" s="9"/>
      <c r="AO20" s="9"/>
      <c r="AS20" s="9">
        <v>166</v>
      </c>
      <c r="AT20" s="9">
        <v>27</v>
      </c>
      <c r="AU20" s="9">
        <v>0</v>
      </c>
      <c r="AV20" s="9">
        <v>4</v>
      </c>
      <c r="AW20" s="9">
        <v>1</v>
      </c>
      <c r="AX20" s="9">
        <v>3</v>
      </c>
      <c r="AY20" s="9">
        <v>1</v>
      </c>
      <c r="AZ20" s="9">
        <v>9</v>
      </c>
      <c r="BA20" s="9">
        <v>203</v>
      </c>
      <c r="BC20" s="31">
        <f t="shared" si="1"/>
        <v>106289.47507835395</v>
      </c>
      <c r="BD20" s="60"/>
      <c r="BE20" s="49">
        <f t="shared" si="2"/>
        <v>262457.91247278661</v>
      </c>
      <c r="BF20" s="52">
        <v>54002.088972611251</v>
      </c>
      <c r="BG20" s="64"/>
      <c r="BH20" s="62">
        <v>262457</v>
      </c>
      <c r="BI20" s="57">
        <f t="shared" si="3"/>
        <v>7.2826454607691005E-6</v>
      </c>
      <c r="BK20" s="56">
        <f t="shared" si="4"/>
        <v>144418</v>
      </c>
      <c r="BL20" s="57">
        <f t="shared" si="5"/>
        <v>1169.6389617299192</v>
      </c>
      <c r="BN20" s="56">
        <f t="shared" si="6"/>
        <v>7045</v>
      </c>
      <c r="BO20" s="57">
        <f t="shared" si="7"/>
        <v>2530.8464526857201</v>
      </c>
      <c r="BQ20" s="56">
        <f t="shared" si="8"/>
        <v>140516</v>
      </c>
      <c r="BR20" s="57">
        <f t="shared" si="9"/>
        <v>1208.3032671590033</v>
      </c>
      <c r="BT20" s="58">
        <v>1000</v>
      </c>
      <c r="BU20" s="57">
        <f t="shared" si="10"/>
        <v>2590.7454086874659</v>
      </c>
      <c r="BV20" s="63">
        <f t="shared" si="11"/>
        <v>4.3401879022204647E-3</v>
      </c>
      <c r="BW20" s="63">
        <f t="shared" si="12"/>
        <v>2.3882054421575892E-3</v>
      </c>
      <c r="BX20" s="63">
        <f t="shared" si="13"/>
        <v>1.1650145839320329E-4</v>
      </c>
      <c r="BY20" s="63">
        <f t="shared" si="14"/>
        <v>2.3236791297378805E-3</v>
      </c>
    </row>
    <row r="21" spans="1:77" ht="15.75" customHeight="1" x14ac:dyDescent="0.2">
      <c r="A21" s="9">
        <v>22</v>
      </c>
      <c r="B21" s="22" t="s">
        <v>88</v>
      </c>
      <c r="C21" s="40">
        <v>129769.46883461851</v>
      </c>
      <c r="D21" s="15">
        <v>28.82273596884691</v>
      </c>
      <c r="E21" s="15">
        <f t="shared" si="0"/>
        <v>1.1529094387538764E-4</v>
      </c>
      <c r="G21" s="19">
        <v>0.22412306817272912</v>
      </c>
      <c r="H21" s="19">
        <v>0.22566053162464564</v>
      </c>
      <c r="I21" s="19">
        <v>0.16749464553913423</v>
      </c>
      <c r="J21" s="19">
        <v>0.13606995903059818</v>
      </c>
      <c r="K21" s="19">
        <v>0.10667152493268044</v>
      </c>
      <c r="L21" s="19">
        <v>7.1914186432995922E-2</v>
      </c>
      <c r="M21" s="19">
        <v>3.9085342552189331E-2</v>
      </c>
      <c r="N21" s="19">
        <v>2.1622246118571314E-2</v>
      </c>
      <c r="O21" s="19">
        <v>7.3584955964558357E-3</v>
      </c>
      <c r="Q21" s="15">
        <v>11.929448937555236</v>
      </c>
      <c r="R21" s="43">
        <v>68</v>
      </c>
      <c r="W21" s="23">
        <v>0</v>
      </c>
      <c r="X21" s="39">
        <v>1E-3</v>
      </c>
      <c r="AD21" s="9">
        <v>0.67</v>
      </c>
      <c r="AE21" s="35">
        <v>4</v>
      </c>
      <c r="AF21" s="9"/>
      <c r="AG21" s="16"/>
      <c r="AH21" s="9"/>
      <c r="AI21" s="9"/>
      <c r="AK21" s="9"/>
      <c r="AL21" s="9"/>
      <c r="AM21" s="9"/>
      <c r="AO21" s="9"/>
      <c r="AS21" s="9">
        <v>134</v>
      </c>
      <c r="AT21" s="9">
        <v>7</v>
      </c>
      <c r="AU21" s="9">
        <v>0</v>
      </c>
      <c r="AV21" s="9">
        <v>2</v>
      </c>
      <c r="AW21" s="9">
        <v>2</v>
      </c>
      <c r="AX21" s="9">
        <v>0</v>
      </c>
      <c r="AY21" s="9">
        <v>0</v>
      </c>
      <c r="AZ21" s="9">
        <v>11</v>
      </c>
      <c r="BA21" s="9">
        <v>153</v>
      </c>
      <c r="BC21" s="31">
        <f t="shared" si="1"/>
        <v>53236.124622297895</v>
      </c>
      <c r="BD21" s="60"/>
      <c r="BE21" s="49">
        <f t="shared" si="2"/>
        <v>129701.46883461851</v>
      </c>
      <c r="BF21" s="52">
        <v>23688.632310578672</v>
      </c>
      <c r="BG21" s="64"/>
      <c r="BH21" s="62">
        <v>23689</v>
      </c>
      <c r="BI21" s="57">
        <f t="shared" si="3"/>
        <v>2.3603237031594147E-2</v>
      </c>
      <c r="BK21" s="56">
        <f t="shared" si="4"/>
        <v>71373</v>
      </c>
      <c r="BL21" s="57">
        <f t="shared" si="5"/>
        <v>34.967042265777948</v>
      </c>
      <c r="BN21" s="56">
        <f t="shared" si="6"/>
        <v>3248</v>
      </c>
      <c r="BO21" s="57">
        <f t="shared" si="7"/>
        <v>75.806958038473596</v>
      </c>
      <c r="BQ21" s="56">
        <f t="shared" si="8"/>
        <v>70379</v>
      </c>
      <c r="BR21" s="57">
        <f t="shared" si="9"/>
        <v>35.562930357932949</v>
      </c>
      <c r="BT21" s="58">
        <v>1000</v>
      </c>
      <c r="BU21" s="57">
        <f t="shared" si="10"/>
        <v>77.154600323347267</v>
      </c>
      <c r="BV21" s="63">
        <f t="shared" si="11"/>
        <v>3.9173926096732262E-4</v>
      </c>
      <c r="BW21" s="63">
        <f t="shared" si="12"/>
        <v>1.1802779918231357E-3</v>
      </c>
      <c r="BX21" s="63">
        <f t="shared" si="13"/>
        <v>5.3711389192494572E-5</v>
      </c>
      <c r="BY21" s="63">
        <f t="shared" si="14"/>
        <v>1.1638405126236321E-3</v>
      </c>
    </row>
    <row r="22" spans="1:77" ht="15.75" customHeight="1" x14ac:dyDescent="0.2">
      <c r="A22" s="9">
        <v>23</v>
      </c>
      <c r="B22" s="22" t="s">
        <v>89</v>
      </c>
      <c r="C22" s="40">
        <v>485855.91573750513</v>
      </c>
      <c r="D22" s="15">
        <f>175.4575222592+D23</f>
        <v>6714.1480527381982</v>
      </c>
      <c r="E22" s="15">
        <f t="shared" si="0"/>
        <v>2.6856592210952792E-2</v>
      </c>
      <c r="F22" s="15" t="s">
        <v>90</v>
      </c>
      <c r="G22" s="19">
        <v>0.20551237941204925</v>
      </c>
      <c r="H22" s="19">
        <v>0.21464345159986009</v>
      </c>
      <c r="I22" s="19">
        <v>0.20277380193436839</v>
      </c>
      <c r="J22" s="19">
        <v>0.13306906722165857</v>
      </c>
      <c r="K22" s="19">
        <v>0.10960511399576811</v>
      </c>
      <c r="L22" s="19">
        <v>7.353973541967955E-2</v>
      </c>
      <c r="M22" s="19">
        <v>3.523685966526844E-2</v>
      </c>
      <c r="N22" s="19">
        <v>1.8974075295997064E-2</v>
      </c>
      <c r="O22" s="19">
        <v>6.6455154553505206E-3</v>
      </c>
      <c r="Q22" s="15">
        <v>815.23728119001089</v>
      </c>
      <c r="R22" s="43">
        <v>1910</v>
      </c>
      <c r="W22" s="9">
        <v>14</v>
      </c>
      <c r="X22" s="39">
        <v>7.3298429319371729E-3</v>
      </c>
      <c r="AD22" s="9">
        <v>0.76</v>
      </c>
      <c r="AE22" s="35">
        <v>4</v>
      </c>
      <c r="AF22" s="9"/>
      <c r="AG22" s="16"/>
      <c r="AH22" s="9"/>
      <c r="AI22" s="9"/>
      <c r="AK22" s="9"/>
      <c r="AL22" s="9"/>
      <c r="AM22" s="9"/>
      <c r="AO22" s="9"/>
      <c r="AS22" s="9">
        <v>167</v>
      </c>
      <c r="AT22" s="9">
        <v>30</v>
      </c>
      <c r="AU22" s="9">
        <v>0</v>
      </c>
      <c r="AV22" s="9">
        <v>13</v>
      </c>
      <c r="AW22" s="9">
        <v>5</v>
      </c>
      <c r="AX22" s="9">
        <v>8</v>
      </c>
      <c r="AY22" s="9">
        <v>2</v>
      </c>
      <c r="AZ22" s="9">
        <v>19</v>
      </c>
      <c r="BA22" s="9">
        <v>218</v>
      </c>
      <c r="BC22" s="31">
        <f t="shared" si="1"/>
        <v>216423.53776764014</v>
      </c>
      <c r="BD22" s="60"/>
      <c r="BE22" s="49">
        <f t="shared" si="2"/>
        <v>483945.91573750513</v>
      </c>
      <c r="BF22" s="52">
        <v>84240.678446211517</v>
      </c>
      <c r="BG22" s="64"/>
      <c r="BH22" s="62">
        <v>84241</v>
      </c>
      <c r="BI22" s="57">
        <f t="shared" si="3"/>
        <v>145.58969071606401</v>
      </c>
      <c r="BK22" s="56">
        <f t="shared" si="4"/>
        <v>267221</v>
      </c>
      <c r="BL22" s="57">
        <f t="shared" si="5"/>
        <v>952.31765033017734</v>
      </c>
      <c r="BN22" s="56">
        <f t="shared" si="6"/>
        <v>756540</v>
      </c>
      <c r="BO22" s="57">
        <f t="shared" si="7"/>
        <v>0</v>
      </c>
      <c r="BQ22" s="56">
        <f t="shared" si="8"/>
        <v>286114</v>
      </c>
      <c r="BR22" s="57">
        <f t="shared" si="9"/>
        <v>869.29933512418631</v>
      </c>
      <c r="BT22" s="58">
        <v>1000</v>
      </c>
      <c r="BU22" s="57">
        <f t="shared" si="10"/>
        <v>2122.1275742413686</v>
      </c>
      <c r="BV22" s="63">
        <f t="shared" si="11"/>
        <v>1.3930730331862141E-3</v>
      </c>
      <c r="BW22" s="63">
        <f t="shared" si="12"/>
        <v>4.4189688713234714E-3</v>
      </c>
      <c r="BX22" s="63">
        <f t="shared" si="13"/>
        <v>1.2510718712958696E-2</v>
      </c>
      <c r="BY22" s="63">
        <f t="shared" si="14"/>
        <v>4.7313980651728198E-3</v>
      </c>
    </row>
    <row r="23" spans="1:77" ht="15.75" customHeight="1" x14ac:dyDescent="0.2">
      <c r="A23" s="9">
        <v>24</v>
      </c>
      <c r="B23" s="18" t="s">
        <v>91</v>
      </c>
      <c r="C23" s="40">
        <v>376040.09240784717</v>
      </c>
      <c r="D23" s="15">
        <v>6538.690530478998</v>
      </c>
      <c r="E23" s="15">
        <f t="shared" si="0"/>
        <v>2.6154762121915993E-2</v>
      </c>
      <c r="G23" s="19">
        <v>0.18919886003799874</v>
      </c>
      <c r="H23" s="19">
        <v>0.2062982900569981</v>
      </c>
      <c r="I23" s="19">
        <v>0.21582647245091829</v>
      </c>
      <c r="J23" s="19">
        <v>0.14253008233058898</v>
      </c>
      <c r="K23" s="19">
        <v>0.11427169094363521</v>
      </c>
      <c r="L23" s="19">
        <v>7.4686510449651675E-2</v>
      </c>
      <c r="M23" s="19">
        <v>3.5449651678277391E-2</v>
      </c>
      <c r="N23" s="19">
        <v>1.5785307156428119E-2</v>
      </c>
      <c r="O23" s="19">
        <v>5.9531348955034835E-3</v>
      </c>
      <c r="Q23" s="15">
        <v>5901.1434991383303</v>
      </c>
      <c r="R23" s="43">
        <v>2940</v>
      </c>
      <c r="W23" s="9">
        <v>37</v>
      </c>
      <c r="X23" s="39">
        <v>1.2585034013605442E-2</v>
      </c>
      <c r="AD23" s="9">
        <v>0.76</v>
      </c>
      <c r="AE23" s="35">
        <v>4</v>
      </c>
      <c r="AF23" s="9"/>
      <c r="AG23" s="16"/>
      <c r="AH23" s="9"/>
      <c r="AI23" s="9"/>
      <c r="AK23" s="9"/>
      <c r="AL23" s="9"/>
      <c r="AM23" s="9"/>
      <c r="AO23" s="9"/>
      <c r="BC23" s="31">
        <f t="shared" si="1"/>
        <v>177727.16919704128</v>
      </c>
      <c r="BD23" s="60"/>
      <c r="BE23" s="49">
        <f t="shared" si="2"/>
        <v>373100.09240784717</v>
      </c>
      <c r="BF23" s="52">
        <v>64515.050660315872</v>
      </c>
      <c r="BG23" s="64"/>
      <c r="BH23" s="62">
        <v>64516</v>
      </c>
      <c r="BI23" s="57">
        <f t="shared" si="3"/>
        <v>188.15176858508912</v>
      </c>
      <c r="BK23" s="56">
        <f t="shared" si="4"/>
        <v>206822</v>
      </c>
      <c r="BL23" s="57">
        <f t="shared" si="5"/>
        <v>1254.4915767828561</v>
      </c>
      <c r="BN23" s="56">
        <f t="shared" si="6"/>
        <v>736770</v>
      </c>
      <c r="BO23" s="57">
        <f t="shared" si="7"/>
        <v>0</v>
      </c>
      <c r="BQ23" s="56">
        <f t="shared" si="8"/>
        <v>234957</v>
      </c>
      <c r="BR23" s="57">
        <f t="shared" si="9"/>
        <v>1042.2259679965</v>
      </c>
      <c r="BT23" s="58">
        <v>1000</v>
      </c>
      <c r="BU23" s="57">
        <f t="shared" si="10"/>
        <v>2807.3237122591449</v>
      </c>
      <c r="BV23" s="63">
        <f t="shared" si="11"/>
        <v>1.0668854810489167E-3</v>
      </c>
      <c r="BW23" s="63">
        <f t="shared" si="12"/>
        <v>3.420165256117083E-3</v>
      </c>
      <c r="BX23" s="63">
        <f t="shared" si="13"/>
        <v>1.218378701211645E-2</v>
      </c>
      <c r="BY23" s="63">
        <f t="shared" si="14"/>
        <v>3.8854271206540409E-3</v>
      </c>
    </row>
    <row r="24" spans="1:77" ht="15.75" customHeight="1" x14ac:dyDescent="0.2">
      <c r="A24" s="9">
        <v>25</v>
      </c>
      <c r="B24" s="22" t="s">
        <v>92</v>
      </c>
      <c r="C24" s="40">
        <v>220814.10104207194</v>
      </c>
      <c r="D24" s="15">
        <v>84.34425423969806</v>
      </c>
      <c r="E24" s="15">
        <f t="shared" si="0"/>
        <v>3.3737701695879226E-4</v>
      </c>
      <c r="G24" s="19">
        <v>0.22983220562666276</v>
      </c>
      <c r="H24" s="19">
        <v>0.23249261579068647</v>
      </c>
      <c r="I24" s="19">
        <v>0.18528080943502942</v>
      </c>
      <c r="J24" s="19">
        <v>0.12425372352682405</v>
      </c>
      <c r="K24" s="19">
        <v>9.7183526405094575E-2</v>
      </c>
      <c r="L24" s="19">
        <v>6.6285061901669565E-2</v>
      </c>
      <c r="M24" s="19">
        <v>3.3862622284601046E-2</v>
      </c>
      <c r="N24" s="19">
        <v>2.3409514632255903E-2</v>
      </c>
      <c r="O24" s="19">
        <v>7.3999203971761946E-3</v>
      </c>
      <c r="Q24" s="15">
        <v>54.26676287912165</v>
      </c>
      <c r="R24" s="43">
        <v>115</v>
      </c>
      <c r="W24" s="23">
        <v>0</v>
      </c>
      <c r="X24" s="39">
        <v>1E-3</v>
      </c>
      <c r="AD24" s="9">
        <v>1.1399999999999999</v>
      </c>
      <c r="AE24" s="35">
        <v>4</v>
      </c>
      <c r="AF24" s="9"/>
      <c r="AG24" s="16"/>
      <c r="AH24" s="9"/>
      <c r="AI24" s="9"/>
      <c r="AK24" s="9"/>
      <c r="AL24" s="9"/>
      <c r="AM24" s="9"/>
      <c r="AO24" s="9"/>
      <c r="AS24" s="9">
        <v>191</v>
      </c>
      <c r="AT24" s="9">
        <v>11</v>
      </c>
      <c r="AU24" s="9">
        <v>0</v>
      </c>
      <c r="AV24" s="9">
        <v>3</v>
      </c>
      <c r="AW24" s="9">
        <v>3</v>
      </c>
      <c r="AX24" s="9">
        <v>0</v>
      </c>
      <c r="AY24" s="9">
        <v>1</v>
      </c>
      <c r="AZ24" s="9">
        <v>8</v>
      </c>
      <c r="BA24" s="9">
        <v>211</v>
      </c>
      <c r="BC24" s="31">
        <f t="shared" si="1"/>
        <v>89809.082656688683</v>
      </c>
      <c r="BD24" s="60"/>
      <c r="BE24" s="49">
        <f t="shared" si="2"/>
        <v>220699.10104207194</v>
      </c>
      <c r="BF24" s="52">
        <v>39147.960540396853</v>
      </c>
      <c r="BG24" s="64"/>
      <c r="BH24" s="62">
        <v>39148</v>
      </c>
      <c r="BI24" s="57">
        <f t="shared" si="3"/>
        <v>0.11824381780081343</v>
      </c>
      <c r="BK24" s="56">
        <f t="shared" si="4"/>
        <v>121448</v>
      </c>
      <c r="BL24" s="57">
        <f t="shared" si="5"/>
        <v>59.499546523383813</v>
      </c>
      <c r="BN24" s="56">
        <f t="shared" si="6"/>
        <v>9504</v>
      </c>
      <c r="BO24" s="57">
        <f t="shared" si="7"/>
        <v>126.60829560607945</v>
      </c>
      <c r="BQ24" s="56">
        <f t="shared" si="8"/>
        <v>118729</v>
      </c>
      <c r="BR24" s="57">
        <f t="shared" si="9"/>
        <v>61.129546244278629</v>
      </c>
      <c r="BT24" s="58">
        <v>1000</v>
      </c>
      <c r="BU24" s="57">
        <f t="shared" si="10"/>
        <v>131.70631606451622</v>
      </c>
      <c r="BV24" s="63">
        <f t="shared" si="11"/>
        <v>6.4738100334960297E-4</v>
      </c>
      <c r="BW24" s="63">
        <f t="shared" si="12"/>
        <v>2.0083561227766267E-3</v>
      </c>
      <c r="BX24" s="63">
        <f t="shared" si="13"/>
        <v>1.5716534571596935E-4</v>
      </c>
      <c r="BY24" s="63">
        <f t="shared" si="14"/>
        <v>1.9633927765852202E-3</v>
      </c>
    </row>
    <row r="25" spans="1:77" ht="15.75" customHeight="1" x14ac:dyDescent="0.2">
      <c r="A25" s="9">
        <v>26</v>
      </c>
      <c r="B25" s="22" t="s">
        <v>93</v>
      </c>
      <c r="C25" s="40">
        <v>231569.42737067613</v>
      </c>
      <c r="D25" s="15">
        <v>70.556552440151904</v>
      </c>
      <c r="E25" s="15">
        <f t="shared" si="0"/>
        <v>2.822262097606076E-4</v>
      </c>
      <c r="G25" s="19">
        <v>0.23140960011132869</v>
      </c>
      <c r="H25" s="19">
        <v>0.23219983499498026</v>
      </c>
      <c r="I25" s="19">
        <v>0.17259922666322078</v>
      </c>
      <c r="J25" s="19">
        <v>0.1255827361013091</v>
      </c>
      <c r="K25" s="19">
        <v>0.10083695317237061</v>
      </c>
      <c r="L25" s="19">
        <v>7.013707344711391E-2</v>
      </c>
      <c r="M25" s="19">
        <v>3.9044561295388802E-2</v>
      </c>
      <c r="N25" s="19">
        <v>2.1162390783575041E-2</v>
      </c>
      <c r="O25" s="19">
        <v>7.0276234307128016E-3</v>
      </c>
      <c r="Q25" s="15">
        <v>62.208095798123935</v>
      </c>
      <c r="R25" s="43">
        <v>287</v>
      </c>
      <c r="W25" s="9">
        <v>1</v>
      </c>
      <c r="X25" s="39">
        <v>3.4843205574912892E-3</v>
      </c>
      <c r="AD25" s="9">
        <v>0.67</v>
      </c>
      <c r="AE25" s="35">
        <v>4</v>
      </c>
      <c r="AF25" s="9"/>
      <c r="AG25" s="16"/>
      <c r="AH25" s="9"/>
      <c r="AI25" s="9"/>
      <c r="AK25" s="9"/>
      <c r="AL25" s="9"/>
      <c r="AM25" s="9"/>
      <c r="AO25" s="9"/>
      <c r="AS25" s="9">
        <v>132</v>
      </c>
      <c r="AT25" s="9">
        <v>12</v>
      </c>
      <c r="AU25" s="9">
        <v>0</v>
      </c>
      <c r="AV25" s="9">
        <v>6</v>
      </c>
      <c r="AW25" s="9">
        <v>2</v>
      </c>
      <c r="AX25" s="9">
        <v>4</v>
      </c>
      <c r="AY25" s="9">
        <v>1</v>
      </c>
      <c r="AZ25" s="9">
        <v>13</v>
      </c>
      <c r="BA25" s="9">
        <v>158</v>
      </c>
      <c r="BC25" s="31">
        <f t="shared" si="1"/>
        <v>92400.581873576011</v>
      </c>
      <c r="BD25" s="60"/>
      <c r="BE25" s="49">
        <f t="shared" si="2"/>
        <v>231282.42737067613</v>
      </c>
      <c r="BF25" s="52">
        <v>43209.266808078813</v>
      </c>
      <c r="BG25" s="64"/>
      <c r="BH25" s="62">
        <v>43210</v>
      </c>
      <c r="BI25" s="57">
        <f t="shared" si="3"/>
        <v>0.35706165891164132</v>
      </c>
      <c r="BK25" s="56">
        <f t="shared" si="4"/>
        <v>127363</v>
      </c>
      <c r="BL25" s="57">
        <f t="shared" si="5"/>
        <v>217.06668342372149</v>
      </c>
      <c r="BN25" s="56">
        <f t="shared" si="6"/>
        <v>7950</v>
      </c>
      <c r="BO25" s="57">
        <f t="shared" si="7"/>
        <v>466.49630908186958</v>
      </c>
      <c r="BQ25" s="56">
        <f t="shared" si="8"/>
        <v>122155</v>
      </c>
      <c r="BR25" s="57">
        <f t="shared" si="9"/>
        <v>227.94514297525808</v>
      </c>
      <c r="BT25" s="58">
        <v>1000</v>
      </c>
      <c r="BU25" s="57">
        <f t="shared" si="10"/>
        <v>481.01345460475346</v>
      </c>
      <c r="BV25" s="63">
        <f t="shared" si="11"/>
        <v>7.1455331446654605E-4</v>
      </c>
      <c r="BW25" s="63">
        <f t="shared" si="12"/>
        <v>2.1061710432876582E-3</v>
      </c>
      <c r="BX25" s="63">
        <f t="shared" si="13"/>
        <v>1.3146722416266374E-4</v>
      </c>
      <c r="BY25" s="63">
        <f t="shared" si="14"/>
        <v>2.0200477105321159E-3</v>
      </c>
    </row>
    <row r="26" spans="1:77" ht="15.75" customHeight="1" x14ac:dyDescent="0.2">
      <c r="A26" s="9">
        <v>27</v>
      </c>
      <c r="B26" s="22" t="s">
        <v>94</v>
      </c>
      <c r="C26" s="40">
        <v>168320.0948713223</v>
      </c>
      <c r="D26" s="15">
        <v>70.443618298641226</v>
      </c>
      <c r="E26" s="15">
        <f t="shared" si="0"/>
        <v>2.817744731945649E-4</v>
      </c>
      <c r="G26" s="19">
        <v>0.225258498146862</v>
      </c>
      <c r="H26" s="19">
        <v>0.22605687283773521</v>
      </c>
      <c r="I26" s="19">
        <v>0.17526596262567912</v>
      </c>
      <c r="J26" s="19">
        <v>0.11996391086763207</v>
      </c>
      <c r="K26" s="19">
        <v>9.880373613391924E-2</v>
      </c>
      <c r="L26" s="19">
        <v>7.1009911529698891E-2</v>
      </c>
      <c r="M26" s="19">
        <v>4.1943880100997644E-2</v>
      </c>
      <c r="N26" s="19">
        <v>2.8942705256940343E-2</v>
      </c>
      <c r="O26" s="19">
        <v>1.2754522500535496E-2</v>
      </c>
      <c r="Q26" s="15">
        <v>41.016161523657665</v>
      </c>
      <c r="R26" s="43">
        <v>42</v>
      </c>
      <c r="W26" s="23">
        <v>0</v>
      </c>
      <c r="X26" s="39">
        <v>1E-3</v>
      </c>
      <c r="AD26" s="9">
        <v>1.01</v>
      </c>
      <c r="AE26" s="35">
        <v>4</v>
      </c>
      <c r="AF26" s="9"/>
      <c r="AG26" s="16"/>
      <c r="AH26" s="9"/>
      <c r="AI26" s="9"/>
      <c r="AK26" s="9"/>
      <c r="AL26" s="9"/>
      <c r="AM26" s="9"/>
      <c r="AO26" s="9"/>
      <c r="AS26" s="9">
        <v>131</v>
      </c>
      <c r="AT26" s="9">
        <v>11</v>
      </c>
      <c r="AU26" s="9">
        <v>0</v>
      </c>
      <c r="AV26" s="9">
        <v>5</v>
      </c>
      <c r="AW26" s="9">
        <v>4</v>
      </c>
      <c r="AX26" s="9">
        <v>1</v>
      </c>
      <c r="AY26" s="9">
        <v>0</v>
      </c>
      <c r="AZ26" s="9">
        <v>7</v>
      </c>
      <c r="BA26" s="9">
        <v>149</v>
      </c>
      <c r="BC26" s="31">
        <f t="shared" si="1"/>
        <v>66323.774554945005</v>
      </c>
      <c r="BD26" s="60"/>
      <c r="BE26" s="49">
        <f t="shared" si="2"/>
        <v>168278.0948713223</v>
      </c>
      <c r="BF26" s="52">
        <v>32701.503958290734</v>
      </c>
      <c r="BG26" s="64"/>
      <c r="BH26" s="62">
        <v>32702</v>
      </c>
      <c r="BI26" s="57">
        <f t="shared" si="3"/>
        <v>7.3754364419486948E-2</v>
      </c>
      <c r="BK26" s="56">
        <f t="shared" si="4"/>
        <v>92576</v>
      </c>
      <c r="BL26" s="57">
        <f t="shared" si="5"/>
        <v>45.382270508057502</v>
      </c>
      <c r="BN26" s="56">
        <f t="shared" si="6"/>
        <v>7937</v>
      </c>
      <c r="BO26" s="57">
        <f t="shared" si="7"/>
        <v>96.122081606555639</v>
      </c>
      <c r="BQ26" s="56">
        <f t="shared" si="8"/>
        <v>87681</v>
      </c>
      <c r="BR26" s="57">
        <f t="shared" si="9"/>
        <v>48.316749593669904</v>
      </c>
      <c r="BT26" s="58">
        <v>1000</v>
      </c>
      <c r="BU26" s="57">
        <f t="shared" si="10"/>
        <v>100.28070906659512</v>
      </c>
      <c r="BV26" s="63">
        <f t="shared" si="11"/>
        <v>5.4078506108967814E-4</v>
      </c>
      <c r="BW26" s="63">
        <f t="shared" si="12"/>
        <v>1.5309068607319099E-3</v>
      </c>
      <c r="BX26" s="63">
        <f t="shared" si="13"/>
        <v>1.3125224631183171E-4</v>
      </c>
      <c r="BY26" s="63">
        <f t="shared" si="14"/>
        <v>1.4499595047862671E-3</v>
      </c>
    </row>
    <row r="27" spans="1:77" ht="15.75" customHeight="1" x14ac:dyDescent="0.2">
      <c r="A27" s="9">
        <v>29</v>
      </c>
      <c r="B27" s="22" t="s">
        <v>96</v>
      </c>
      <c r="C27" s="40">
        <v>645756.19500859501</v>
      </c>
      <c r="D27" s="15">
        <v>188.88663839373896</v>
      </c>
      <c r="E27" s="15">
        <f t="shared" si="0"/>
        <v>7.555465535749559E-4</v>
      </c>
      <c r="G27" s="19">
        <v>0.19316374077170259</v>
      </c>
      <c r="H27" s="19">
        <v>0.18592572212639724</v>
      </c>
      <c r="I27" s="19">
        <v>0.17041618607210507</v>
      </c>
      <c r="J27" s="19">
        <v>0.1423388817755015</v>
      </c>
      <c r="K27" s="19">
        <v>0.11873772058849466</v>
      </c>
      <c r="L27" s="19">
        <v>8.5226611358609955E-2</v>
      </c>
      <c r="M27" s="19">
        <v>5.349326109423886E-2</v>
      </c>
      <c r="N27" s="19">
        <v>3.2703357636427129E-2</v>
      </c>
      <c r="O27" s="19">
        <v>1.7994518576523E-2</v>
      </c>
      <c r="Q27" s="15">
        <v>731.44236727680209</v>
      </c>
      <c r="R27" s="43">
        <v>297</v>
      </c>
      <c r="W27" s="9">
        <v>2</v>
      </c>
      <c r="X27" s="39">
        <v>6.7340067340067337E-3</v>
      </c>
      <c r="AD27" s="9">
        <v>0.85</v>
      </c>
      <c r="AE27" s="35">
        <v>4</v>
      </c>
      <c r="AF27" s="9"/>
      <c r="AG27" s="16"/>
      <c r="AH27" s="9"/>
      <c r="AI27" s="9"/>
      <c r="AK27" s="9"/>
      <c r="AL27" s="9"/>
      <c r="AM27" s="9"/>
      <c r="AO27" s="9"/>
      <c r="AS27" s="9">
        <v>115</v>
      </c>
      <c r="AT27" s="9">
        <v>26</v>
      </c>
      <c r="AU27" s="9">
        <v>0</v>
      </c>
      <c r="AV27" s="9">
        <v>9</v>
      </c>
      <c r="AW27" s="9">
        <v>4</v>
      </c>
      <c r="AX27" s="9">
        <v>5</v>
      </c>
      <c r="AY27" s="9">
        <v>0</v>
      </c>
      <c r="AZ27" s="9">
        <v>36</v>
      </c>
      <c r="BA27" s="9">
        <v>177</v>
      </c>
      <c r="BC27" s="31">
        <f t="shared" si="1"/>
        <v>278639.14123414538</v>
      </c>
      <c r="BD27" s="60"/>
      <c r="BE27" s="49">
        <f t="shared" si="2"/>
        <v>645459.19500859501</v>
      </c>
      <c r="BF27" s="52">
        <v>98648.337108686741</v>
      </c>
      <c r="BG27" s="64"/>
      <c r="BH27" s="62">
        <v>98649</v>
      </c>
      <c r="BI27" s="57">
        <f t="shared" si="3"/>
        <v>5.3671404181631512</v>
      </c>
      <c r="BK27" s="56">
        <f t="shared" si="4"/>
        <v>355166</v>
      </c>
      <c r="BL27" s="57">
        <f t="shared" si="5"/>
        <v>1171.8950615426663</v>
      </c>
      <c r="BN27" s="56">
        <f t="shared" si="6"/>
        <v>21283</v>
      </c>
      <c r="BO27" s="57">
        <f t="shared" si="7"/>
        <v>2519.7593778986356</v>
      </c>
      <c r="BQ27" s="56">
        <f t="shared" si="8"/>
        <v>368364</v>
      </c>
      <c r="BR27" s="57">
        <f t="shared" si="9"/>
        <v>1118.6155796664818</v>
      </c>
      <c r="BT27" s="58">
        <v>1000</v>
      </c>
      <c r="BU27" s="57">
        <f t="shared" si="10"/>
        <v>2601.6405516290988</v>
      </c>
      <c r="BV27" s="63">
        <f t="shared" si="11"/>
        <v>1.6313346428792016E-3</v>
      </c>
      <c r="BW27" s="63">
        <f t="shared" si="12"/>
        <v>5.8732940081523237E-3</v>
      </c>
      <c r="BX27" s="63">
        <f t="shared" si="13"/>
        <v>3.5195181532754374E-4</v>
      </c>
      <c r="BY27" s="63">
        <f t="shared" si="14"/>
        <v>6.0915464356141981E-3</v>
      </c>
    </row>
    <row r="28" spans="1:77" ht="15.75" customHeight="1" x14ac:dyDescent="0.2">
      <c r="A28" s="9">
        <v>30</v>
      </c>
      <c r="B28" s="22" t="s">
        <v>97</v>
      </c>
      <c r="C28" s="40">
        <v>750921.68438912672</v>
      </c>
      <c r="D28" s="15">
        <v>289.26104945652031</v>
      </c>
      <c r="E28" s="15">
        <f t="shared" si="0"/>
        <v>1.1570441978260813E-3</v>
      </c>
      <c r="G28" s="19">
        <v>0.19593495687807608</v>
      </c>
      <c r="H28" s="19">
        <v>0.1910755705257014</v>
      </c>
      <c r="I28" s="19">
        <v>0.16964988706524681</v>
      </c>
      <c r="J28" s="19">
        <v>0.1406577271386924</v>
      </c>
      <c r="K28" s="19">
        <v>0.1168806296378488</v>
      </c>
      <c r="L28" s="19">
        <v>8.4234430051892226E-2</v>
      </c>
      <c r="M28" s="19">
        <v>5.19651863043432E-2</v>
      </c>
      <c r="N28" s="19">
        <v>3.2235804116722548E-2</v>
      </c>
      <c r="O28" s="19">
        <v>1.7365808281476571E-2</v>
      </c>
      <c r="Q28" s="15">
        <v>1111.0554368587777</v>
      </c>
      <c r="R28" s="43">
        <v>215</v>
      </c>
      <c r="W28" s="9">
        <v>1</v>
      </c>
      <c r="X28" s="39">
        <v>4.6511627906976744E-3</v>
      </c>
      <c r="AD28" s="9">
        <v>1.2</v>
      </c>
      <c r="AE28" s="35">
        <v>4</v>
      </c>
      <c r="AF28" s="9"/>
      <c r="AG28" s="16"/>
      <c r="AH28" s="9"/>
      <c r="AI28" s="9"/>
      <c r="AK28" s="9"/>
      <c r="AL28" s="9"/>
      <c r="AM28" s="9"/>
      <c r="AO28" s="9"/>
      <c r="AS28" s="9">
        <v>409</v>
      </c>
      <c r="AT28" s="9">
        <v>35</v>
      </c>
      <c r="AU28" s="9">
        <v>0</v>
      </c>
      <c r="AV28" s="9">
        <v>20</v>
      </c>
      <c r="AW28" s="9">
        <v>8</v>
      </c>
      <c r="AX28" s="9">
        <v>12</v>
      </c>
      <c r="AY28" s="9">
        <v>0</v>
      </c>
      <c r="AZ28" s="9">
        <v>57</v>
      </c>
      <c r="BA28" s="9">
        <v>501</v>
      </c>
      <c r="BC28" s="31">
        <f t="shared" si="1"/>
        <v>320784.91561690846</v>
      </c>
      <c r="BD28" s="60"/>
      <c r="BE28" s="49">
        <f t="shared" si="2"/>
        <v>750706.68438912672</v>
      </c>
      <c r="BF28" s="52">
        <v>112113.80495772159</v>
      </c>
      <c r="BG28" s="64"/>
      <c r="BH28" s="62">
        <v>112114</v>
      </c>
      <c r="BI28" s="57">
        <f t="shared" si="3"/>
        <v>6.625615768400154</v>
      </c>
      <c r="BK28" s="56">
        <f t="shared" si="4"/>
        <v>413007</v>
      </c>
      <c r="BL28" s="57">
        <f t="shared" si="5"/>
        <v>941.60881873558935</v>
      </c>
      <c r="BN28" s="56">
        <f t="shared" si="6"/>
        <v>32593</v>
      </c>
      <c r="BO28" s="57">
        <f t="shared" si="7"/>
        <v>2002.3180634553155</v>
      </c>
      <c r="BQ28" s="56">
        <f t="shared" si="8"/>
        <v>424081</v>
      </c>
      <c r="BR28" s="57">
        <f t="shared" si="9"/>
        <v>910.73115867043339</v>
      </c>
      <c r="BT28" s="58">
        <v>1000</v>
      </c>
      <c r="BU28" s="57">
        <f t="shared" si="10"/>
        <v>2090.4088991459848</v>
      </c>
      <c r="BV28" s="63">
        <f t="shared" si="11"/>
        <v>1.8540020897501123E-3</v>
      </c>
      <c r="BW28" s="63">
        <f t="shared" si="12"/>
        <v>6.8297965977175933E-3</v>
      </c>
      <c r="BX28" s="63">
        <f t="shared" si="13"/>
        <v>5.3898254555140876E-4</v>
      </c>
      <c r="BY28" s="63">
        <f t="shared" si="14"/>
        <v>7.0129249979957453E-3</v>
      </c>
    </row>
    <row r="29" spans="1:77" ht="15.75" customHeight="1" x14ac:dyDescent="0.2">
      <c r="A29" s="9">
        <v>31</v>
      </c>
      <c r="B29" s="22" t="s">
        <v>98</v>
      </c>
      <c r="C29" s="40">
        <v>856520.52261343098</v>
      </c>
      <c r="D29" s="15">
        <v>571.28789993425573</v>
      </c>
      <c r="E29" s="15">
        <f t="shared" si="0"/>
        <v>2.2851515997370231E-3</v>
      </c>
      <c r="G29" s="19">
        <v>0.19855273993870745</v>
      </c>
      <c r="H29" s="19">
        <v>0.20099229118008397</v>
      </c>
      <c r="I29" s="19">
        <v>0.17084283997785907</v>
      </c>
      <c r="J29" s="19">
        <v>0.13829568927110475</v>
      </c>
      <c r="K29" s="19">
        <v>0.11669614288992994</v>
      </c>
      <c r="L29" s="19">
        <v>8.484562109327537E-2</v>
      </c>
      <c r="M29" s="19">
        <v>4.9055635808886069E-2</v>
      </c>
      <c r="N29" s="19">
        <v>2.7607295702771664E-2</v>
      </c>
      <c r="O29" s="19">
        <v>1.3111744137381701E-2</v>
      </c>
      <c r="Q29" s="15">
        <v>1692.2877035302356</v>
      </c>
      <c r="R29" s="43">
        <v>768</v>
      </c>
      <c r="W29" s="9">
        <v>19</v>
      </c>
      <c r="X29" s="39">
        <v>2.4739583333333332E-2</v>
      </c>
      <c r="AD29" s="9">
        <v>1.5</v>
      </c>
      <c r="AE29" s="35">
        <v>4</v>
      </c>
      <c r="AF29" s="9"/>
      <c r="AG29" s="16"/>
      <c r="AH29" s="9"/>
      <c r="AI29" s="9"/>
      <c r="AK29" s="9"/>
      <c r="AL29" s="9"/>
      <c r="AM29" s="9"/>
      <c r="AO29" s="9"/>
      <c r="AS29" s="9">
        <v>291</v>
      </c>
      <c r="AT29" s="9">
        <v>20</v>
      </c>
      <c r="AU29" s="9">
        <v>0</v>
      </c>
      <c r="AV29" s="9">
        <v>11</v>
      </c>
      <c r="AW29" s="9">
        <v>7</v>
      </c>
      <c r="AX29" s="9">
        <v>4</v>
      </c>
      <c r="AY29" s="9">
        <v>0</v>
      </c>
      <c r="AZ29" s="9">
        <v>33</v>
      </c>
      <c r="BA29" s="9">
        <v>344</v>
      </c>
      <c r="BC29" s="31">
        <f t="shared" si="1"/>
        <v>364736.13592732424</v>
      </c>
      <c r="BD29" s="60"/>
      <c r="BE29" s="49">
        <f t="shared" si="2"/>
        <v>855752.52261343098</v>
      </c>
      <c r="BF29" s="52">
        <v>117772.58830263423</v>
      </c>
      <c r="BG29" s="64"/>
      <c r="BH29" s="62">
        <v>855752</v>
      </c>
      <c r="BI29" s="57">
        <f t="shared" si="3"/>
        <v>5.6857824835242047E-5</v>
      </c>
      <c r="BK29" s="56">
        <f t="shared" si="4"/>
        <v>471086</v>
      </c>
      <c r="BL29" s="57">
        <f t="shared" si="5"/>
        <v>5704.992723586709</v>
      </c>
      <c r="BN29" s="56">
        <f t="shared" si="6"/>
        <v>64372</v>
      </c>
      <c r="BO29" s="57">
        <f t="shared" si="7"/>
        <v>11736.971786429724</v>
      </c>
      <c r="BQ29" s="56">
        <f t="shared" si="8"/>
        <v>482185</v>
      </c>
      <c r="BR29" s="57">
        <f t="shared" si="9"/>
        <v>5540.3833528286459</v>
      </c>
      <c r="BT29" s="58">
        <v>1000</v>
      </c>
      <c r="BU29" s="57">
        <f t="shared" si="10"/>
        <v>12676.842499438097</v>
      </c>
      <c r="BV29" s="63">
        <f t="shared" si="11"/>
        <v>1.4151363757495389E-2</v>
      </c>
      <c r="BW29" s="63">
        <f t="shared" si="12"/>
        <v>7.7902349355637801E-3</v>
      </c>
      <c r="BX29" s="63">
        <f t="shared" si="13"/>
        <v>1.0645041702891812E-3</v>
      </c>
      <c r="BY29" s="63">
        <f t="shared" si="14"/>
        <v>7.9737768024471228E-3</v>
      </c>
    </row>
    <row r="30" spans="1:77" ht="15.75" customHeight="1" x14ac:dyDescent="0.2">
      <c r="A30" s="9">
        <v>32</v>
      </c>
      <c r="B30" s="22" t="s">
        <v>99</v>
      </c>
      <c r="C30" s="40">
        <v>3219331.1393266399</v>
      </c>
      <c r="D30" s="15">
        <v>590.63902060632711</v>
      </c>
      <c r="E30" s="15">
        <f t="shared" si="0"/>
        <v>2.3625560824253084E-3</v>
      </c>
      <c r="G30" s="19">
        <v>0.22020782379802473</v>
      </c>
      <c r="H30" s="19">
        <v>0.21238301765396952</v>
      </c>
      <c r="I30" s="19">
        <v>0.16305321897899835</v>
      </c>
      <c r="J30" s="19">
        <v>0.13428545402633857</v>
      </c>
      <c r="K30" s="19">
        <v>0.10921316647038344</v>
      </c>
      <c r="L30" s="19">
        <v>7.7211138710377755E-2</v>
      </c>
      <c r="M30" s="19">
        <v>4.8287475305577171E-2</v>
      </c>
      <c r="N30" s="19">
        <v>2.4523582611237865E-2</v>
      </c>
      <c r="O30" s="19">
        <v>1.0835122445092601E-2</v>
      </c>
      <c r="Q30" s="15">
        <v>9169.6519526663251</v>
      </c>
      <c r="R30" s="43">
        <v>2675</v>
      </c>
      <c r="W30" s="9">
        <v>88</v>
      </c>
      <c r="X30" s="39">
        <v>0.03</v>
      </c>
      <c r="AD30" s="9">
        <v>0.7</v>
      </c>
      <c r="AE30" s="35">
        <v>4</v>
      </c>
      <c r="AF30" s="9"/>
      <c r="AG30" s="16"/>
      <c r="AH30" s="9"/>
      <c r="AI30" s="9"/>
      <c r="AK30" s="9"/>
      <c r="AL30" s="9"/>
      <c r="AM30" s="9"/>
      <c r="AO30" s="9"/>
      <c r="AS30" s="9">
        <v>979</v>
      </c>
      <c r="AT30" s="9">
        <v>71</v>
      </c>
      <c r="AU30" s="9">
        <v>0</v>
      </c>
      <c r="AV30" s="9">
        <v>39</v>
      </c>
      <c r="AW30" s="9">
        <v>15</v>
      </c>
      <c r="AX30" s="9">
        <v>24</v>
      </c>
      <c r="AY30" s="9">
        <v>0</v>
      </c>
      <c r="AZ30" s="9">
        <v>140</v>
      </c>
      <c r="BA30" s="9">
        <v>1190</v>
      </c>
      <c r="BC30" s="31">
        <f t="shared" si="1"/>
        <v>1308824.996574712</v>
      </c>
      <c r="BD30" s="60"/>
      <c r="BE30" s="49">
        <f t="shared" si="2"/>
        <v>3216656.1393266399</v>
      </c>
      <c r="BF30" s="52">
        <v>424245.1466528356</v>
      </c>
      <c r="BG30" s="64"/>
      <c r="BH30" s="62">
        <v>3216656</v>
      </c>
      <c r="BI30" s="57">
        <f t="shared" si="3"/>
        <v>1.9001405827365938E-5</v>
      </c>
      <c r="BK30" s="56">
        <f t="shared" si="4"/>
        <v>1770632</v>
      </c>
      <c r="BL30" s="57">
        <f t="shared" si="5"/>
        <v>26006.093528976737</v>
      </c>
      <c r="BN30" s="56">
        <f t="shared" si="6"/>
        <v>66552</v>
      </c>
      <c r="BO30" s="57">
        <f t="shared" si="7"/>
        <v>56653.20560381058</v>
      </c>
      <c r="BQ30" s="56">
        <f t="shared" si="8"/>
        <v>1730282</v>
      </c>
      <c r="BR30" s="57">
        <f t="shared" si="9"/>
        <v>26731.770124101113</v>
      </c>
      <c r="BT30" s="58">
        <v>3216656</v>
      </c>
      <c r="BU30" s="57">
        <f t="shared" si="10"/>
        <v>2.5057269313785765E-3</v>
      </c>
      <c r="BV30" s="63">
        <f t="shared" si="11"/>
        <v>5.3193061937021578E-2</v>
      </c>
      <c r="BW30" s="63">
        <f t="shared" si="12"/>
        <v>2.9280511975365787E-2</v>
      </c>
      <c r="BX30" s="63">
        <f t="shared" si="13"/>
        <v>1.1005543021979369E-3</v>
      </c>
      <c r="BY30" s="63">
        <f t="shared" si="14"/>
        <v>2.8613255230444359E-2</v>
      </c>
    </row>
    <row r="31" spans="1:77" ht="15.75" customHeight="1" x14ac:dyDescent="0.2">
      <c r="A31" s="9">
        <v>34</v>
      </c>
      <c r="B31" s="25" t="s">
        <v>101</v>
      </c>
      <c r="C31" s="40">
        <v>18777.724019346817</v>
      </c>
      <c r="D31" s="15">
        <v>92.400964567202138</v>
      </c>
      <c r="E31" s="15">
        <f t="shared" si="0"/>
        <v>3.6960385826880854E-4</v>
      </c>
      <c r="G31" s="19">
        <v>0.20229885057471264</v>
      </c>
      <c r="H31" s="19">
        <v>0.20683605565638233</v>
      </c>
      <c r="I31" s="19">
        <v>0.14162129461584996</v>
      </c>
      <c r="J31" s="19">
        <v>0.13914095583787053</v>
      </c>
      <c r="K31" s="19">
        <v>0.11524500907441017</v>
      </c>
      <c r="L31" s="19">
        <v>7.7192982456140355E-2</v>
      </c>
      <c r="M31" s="19">
        <v>5.7168784029038112E-2</v>
      </c>
      <c r="N31" s="19">
        <v>3.9261947973381728E-2</v>
      </c>
      <c r="O31" s="19">
        <v>2.1234119782214157E-2</v>
      </c>
      <c r="Q31" s="15">
        <v>7.814696849767361</v>
      </c>
      <c r="R31" s="43">
        <v>3</v>
      </c>
      <c r="W31" s="23">
        <v>0</v>
      </c>
      <c r="X31" s="39">
        <v>1E-3</v>
      </c>
      <c r="AD31" s="23">
        <v>0</v>
      </c>
      <c r="AE31" s="54">
        <v>1</v>
      </c>
      <c r="AF31" s="9"/>
      <c r="AG31" s="16"/>
      <c r="AH31" s="9"/>
      <c r="AI31" s="9"/>
      <c r="AK31" s="9"/>
      <c r="AL31" s="9"/>
      <c r="AM31" s="9"/>
      <c r="AO31" s="9"/>
      <c r="AS31" s="9">
        <v>6</v>
      </c>
      <c r="AT31" s="9">
        <v>6</v>
      </c>
      <c r="AU31" s="9">
        <v>0</v>
      </c>
      <c r="AV31" s="9">
        <v>2</v>
      </c>
      <c r="AW31" s="9">
        <v>2</v>
      </c>
      <c r="AX31" s="9">
        <v>0</v>
      </c>
      <c r="AY31" s="9">
        <v>1</v>
      </c>
      <c r="AZ31" s="9">
        <v>3</v>
      </c>
      <c r="BA31" s="9">
        <v>16</v>
      </c>
      <c r="BC31" s="31">
        <f t="shared" si="1"/>
        <v>7436.1150290770875</v>
      </c>
      <c r="BD31" s="60"/>
      <c r="BE31" s="49">
        <f t="shared" si="2"/>
        <v>18774.724019346817</v>
      </c>
      <c r="BF31" s="52">
        <v>3990.1734599220272</v>
      </c>
      <c r="BG31" s="64"/>
      <c r="BH31" s="62">
        <v>3992</v>
      </c>
      <c r="BI31" s="57">
        <f t="shared" si="3"/>
        <v>0</v>
      </c>
      <c r="BK31" s="56">
        <f t="shared" si="4"/>
        <v>10328</v>
      </c>
      <c r="BL31" s="57">
        <f t="shared" si="5"/>
        <v>0</v>
      </c>
      <c r="BN31" s="56">
        <f t="shared" si="6"/>
        <v>10412</v>
      </c>
      <c r="BO31" s="57">
        <f t="shared" si="7"/>
        <v>0</v>
      </c>
      <c r="BQ31" s="56">
        <f t="shared" si="8"/>
        <v>9831</v>
      </c>
      <c r="BR31" s="57">
        <f t="shared" si="9"/>
        <v>0</v>
      </c>
      <c r="BT31" s="58">
        <v>1000</v>
      </c>
      <c r="BU31" s="57">
        <f t="shared" si="10"/>
        <v>0</v>
      </c>
      <c r="BV31" s="63">
        <f t="shared" si="11"/>
        <v>6.6014738054858882E-5</v>
      </c>
      <c r="BW31" s="63">
        <f t="shared" si="12"/>
        <v>1.7079163128282888E-4</v>
      </c>
      <c r="BX31" s="63">
        <f t="shared" si="13"/>
        <v>1.7218072175869873E-4</v>
      </c>
      <c r="BY31" s="63">
        <f t="shared" si="14"/>
        <v>1.6257287087913905E-4</v>
      </c>
    </row>
    <row r="32" spans="1:77" ht="15.75" customHeight="1" x14ac:dyDescent="0.2">
      <c r="A32" s="9">
        <v>35</v>
      </c>
      <c r="B32" s="25" t="s">
        <v>102</v>
      </c>
      <c r="C32" s="41">
        <v>1305839.0334502507</v>
      </c>
      <c r="D32" s="27">
        <v>138.9475747095149</v>
      </c>
      <c r="E32" s="15">
        <f t="shared" si="0"/>
        <v>5.5579029883805957E-4</v>
      </c>
      <c r="G32" s="19">
        <v>0.20648735726300987</v>
      </c>
      <c r="H32" s="19">
        <v>0.21331025214272364</v>
      </c>
      <c r="I32" s="19">
        <v>0.1661427414402307</v>
      </c>
      <c r="J32" s="19">
        <v>0.13533914219852791</v>
      </c>
      <c r="K32" s="19">
        <v>0.11438450652829819</v>
      </c>
      <c r="L32" s="19">
        <v>8.4425536459677639E-2</v>
      </c>
      <c r="M32" s="19">
        <v>4.3259431989106152E-2</v>
      </c>
      <c r="N32" s="19">
        <v>2.6353498224409695E-2</v>
      </c>
      <c r="O32" s="19">
        <v>1.0297533754016217E-2</v>
      </c>
      <c r="Q32" s="15">
        <v>962.73546181307154</v>
      </c>
      <c r="R32" s="43">
        <v>1088</v>
      </c>
      <c r="W32" s="9">
        <v>11</v>
      </c>
      <c r="X32" s="39">
        <v>1.0110294117647059E-2</v>
      </c>
      <c r="AD32" s="9">
        <v>0.53</v>
      </c>
      <c r="AE32" s="35">
        <v>4</v>
      </c>
      <c r="AF32" s="9"/>
      <c r="AG32" s="16"/>
      <c r="AH32" s="9"/>
      <c r="AI32" s="9"/>
      <c r="AK32" s="9"/>
      <c r="AL32" s="9"/>
      <c r="AM32" s="9"/>
      <c r="AO32" s="9"/>
      <c r="AS32" s="9">
        <v>366</v>
      </c>
      <c r="AT32" s="9">
        <v>31</v>
      </c>
      <c r="AU32" s="9">
        <v>0</v>
      </c>
      <c r="AV32" s="9">
        <v>20</v>
      </c>
      <c r="AW32" s="9">
        <v>9</v>
      </c>
      <c r="AX32" s="9">
        <v>11</v>
      </c>
      <c r="AY32" s="9">
        <v>0</v>
      </c>
      <c r="AZ32" s="9">
        <v>66</v>
      </c>
      <c r="BA32" s="9">
        <v>463</v>
      </c>
      <c r="BC32" s="31">
        <f t="shared" si="1"/>
        <v>543054.56498019432</v>
      </c>
      <c r="BD32" s="60"/>
      <c r="BE32" s="49">
        <f t="shared" si="2"/>
        <v>1304751.0334502507</v>
      </c>
      <c r="BF32" s="52">
        <v>232322.08357493146</v>
      </c>
      <c r="BG32" s="64"/>
      <c r="BH32" s="62">
        <v>232323</v>
      </c>
      <c r="BI32" s="57">
        <f t="shared" si="3"/>
        <v>11.629316700986831</v>
      </c>
      <c r="BK32" s="56">
        <f t="shared" si="4"/>
        <v>718211</v>
      </c>
      <c r="BL32" s="57">
        <f t="shared" si="5"/>
        <v>3555.0013653217156</v>
      </c>
      <c r="BN32" s="56">
        <f t="shared" si="6"/>
        <v>15656</v>
      </c>
      <c r="BO32" s="57">
        <f t="shared" si="7"/>
        <v>7813.1659266081169</v>
      </c>
      <c r="BQ32" s="56">
        <f t="shared" si="8"/>
        <v>717924</v>
      </c>
      <c r="BR32" s="57">
        <f t="shared" si="9"/>
        <v>3556.7408636230434</v>
      </c>
      <c r="BT32" s="58">
        <v>1000</v>
      </c>
      <c r="BU32" s="57">
        <f t="shared" si="10"/>
        <v>7901.9954983999532</v>
      </c>
      <c r="BV32" s="63">
        <f t="shared" si="11"/>
        <v>3.841869235751247E-3</v>
      </c>
      <c r="BW32" s="63">
        <f t="shared" si="12"/>
        <v>1.1876881128511988E-2</v>
      </c>
      <c r="BX32" s="63">
        <f t="shared" si="13"/>
        <v>2.5889947943278789E-4</v>
      </c>
      <c r="BY32" s="63">
        <f t="shared" si="14"/>
        <v>1.1872135668094296E-2</v>
      </c>
    </row>
    <row r="33" spans="1:77" ht="15.75" customHeight="1" x14ac:dyDescent="0.2">
      <c r="A33" s="9">
        <v>36</v>
      </c>
      <c r="B33" s="25" t="s">
        <v>103</v>
      </c>
      <c r="C33" s="40">
        <v>1735100.4612440234</v>
      </c>
      <c r="D33" s="15">
        <v>132.42969315824803</v>
      </c>
      <c r="E33" s="15">
        <f t="shared" si="0"/>
        <v>5.2971877263299208E-4</v>
      </c>
      <c r="G33" s="19">
        <v>0.21205319653507718</v>
      </c>
      <c r="H33" s="19">
        <v>0.20939887861618064</v>
      </c>
      <c r="I33" s="19">
        <v>0.17049172398318327</v>
      </c>
      <c r="J33" s="19">
        <v>0.14247258010988109</v>
      </c>
      <c r="K33" s="19">
        <v>0.11684843582677536</v>
      </c>
      <c r="L33" s="19">
        <v>8.0241555694993277E-2</v>
      </c>
      <c r="M33" s="19">
        <v>4.0633704127192284E-2</v>
      </c>
      <c r="N33" s="19">
        <v>2.0718593930338765E-2</v>
      </c>
      <c r="O33" s="19">
        <v>7.141331176378116E-3</v>
      </c>
      <c r="Q33" s="15">
        <v>1192.5503480138386</v>
      </c>
      <c r="R33" s="43">
        <v>2093</v>
      </c>
      <c r="W33" s="9">
        <v>15</v>
      </c>
      <c r="X33" s="39">
        <v>7.16674629718108E-3</v>
      </c>
      <c r="AD33" s="9">
        <v>0.53</v>
      </c>
      <c r="AE33" s="35">
        <v>3.51</v>
      </c>
      <c r="AF33" s="9"/>
      <c r="AG33" s="16"/>
      <c r="AH33" s="9"/>
      <c r="AI33" s="9"/>
      <c r="AK33" s="9"/>
      <c r="AL33" s="9"/>
      <c r="AM33" s="9"/>
      <c r="AO33" s="9"/>
      <c r="AS33" s="9">
        <v>754</v>
      </c>
      <c r="AT33" s="9">
        <v>39</v>
      </c>
      <c r="AU33" s="9">
        <v>0</v>
      </c>
      <c r="AV33" s="9">
        <v>36</v>
      </c>
      <c r="AW33" s="9">
        <v>8</v>
      </c>
      <c r="AX33" s="9">
        <v>28</v>
      </c>
      <c r="AY33" s="9">
        <v>3</v>
      </c>
      <c r="AZ33" s="9">
        <v>112</v>
      </c>
      <c r="BA33" s="9">
        <v>908</v>
      </c>
      <c r="BC33" s="31">
        <f t="shared" si="1"/>
        <v>745768.28328347136</v>
      </c>
      <c r="BD33" s="60"/>
      <c r="BE33" s="49">
        <f t="shared" si="2"/>
        <v>1733007.4612440234</v>
      </c>
      <c r="BF33" s="52">
        <v>292225.44956060156</v>
      </c>
      <c r="BG33" s="64"/>
      <c r="BH33" s="62">
        <v>292226</v>
      </c>
      <c r="BI33" s="57">
        <f t="shared" si="3"/>
        <v>9.856080980307425</v>
      </c>
      <c r="BK33" s="56">
        <f t="shared" si="4"/>
        <v>954305</v>
      </c>
      <c r="BL33" s="57">
        <f t="shared" si="5"/>
        <v>3123.7849894370734</v>
      </c>
      <c r="BN33" s="56">
        <f t="shared" si="6"/>
        <v>14922</v>
      </c>
      <c r="BO33" s="57">
        <f t="shared" si="7"/>
        <v>6892.1441006237001</v>
      </c>
      <c r="BQ33" s="56">
        <f t="shared" si="8"/>
        <v>985914</v>
      </c>
      <c r="BR33" s="57">
        <f t="shared" si="9"/>
        <v>2996.984671413969</v>
      </c>
      <c r="BT33" s="58">
        <v>1000</v>
      </c>
      <c r="BU33" s="57">
        <f t="shared" si="10"/>
        <v>6947.992562375659</v>
      </c>
      <c r="BV33" s="63">
        <f t="shared" si="11"/>
        <v>4.8324706520088152E-3</v>
      </c>
      <c r="BW33" s="63">
        <f t="shared" si="12"/>
        <v>1.5781110349666925E-2</v>
      </c>
      <c r="BX33" s="63">
        <f t="shared" si="13"/>
        <v>2.4676149923965641E-4</v>
      </c>
      <c r="BY33" s="63">
        <f t="shared" si="14"/>
        <v>1.6303821525779218E-2</v>
      </c>
    </row>
    <row r="34" spans="1:77" ht="15.75" customHeight="1" x14ac:dyDescent="0.2">
      <c r="A34" s="9">
        <v>37</v>
      </c>
      <c r="B34" s="25" t="s">
        <v>104</v>
      </c>
      <c r="C34" s="40">
        <v>492457.4082997978</v>
      </c>
      <c r="D34" s="15">
        <v>102.29947740695607</v>
      </c>
      <c r="E34" s="15">
        <f t="shared" si="0"/>
        <v>4.0919790962782427E-4</v>
      </c>
      <c r="G34" s="19">
        <v>0.21658711217183771</v>
      </c>
      <c r="H34" s="19">
        <v>0.21044224058420258</v>
      </c>
      <c r="I34" s="19">
        <v>0.17195894227386396</v>
      </c>
      <c r="J34" s="19">
        <v>0.13816333710504045</v>
      </c>
      <c r="K34" s="19">
        <v>0.1134745029428824</v>
      </c>
      <c r="L34" s="19">
        <v>7.9847673744164155E-2</v>
      </c>
      <c r="M34" s="19">
        <v>3.9895311356007948E-2</v>
      </c>
      <c r="N34" s="19">
        <v>2.152963325694834E-2</v>
      </c>
      <c r="O34" s="19">
        <v>8.10124656505244E-3</v>
      </c>
      <c r="Q34" s="15">
        <v>247.86372594061109</v>
      </c>
      <c r="R34" s="43">
        <v>688</v>
      </c>
      <c r="W34" s="9">
        <v>20</v>
      </c>
      <c r="X34" s="39">
        <v>2.9069767441860465E-2</v>
      </c>
      <c r="AD34" s="9">
        <v>0.35</v>
      </c>
      <c r="AE34" s="35">
        <v>4</v>
      </c>
      <c r="AF34" s="9"/>
      <c r="AG34" s="16"/>
      <c r="AH34" s="9"/>
      <c r="AI34" s="9"/>
      <c r="AK34" s="9"/>
      <c r="AL34" s="9"/>
      <c r="AM34" s="9"/>
      <c r="AO34" s="9"/>
      <c r="AS34" s="9">
        <v>215</v>
      </c>
      <c r="AT34" s="9">
        <v>15</v>
      </c>
      <c r="AU34" s="9">
        <v>0</v>
      </c>
      <c r="AV34" s="9">
        <v>9</v>
      </c>
      <c r="AW34" s="9">
        <v>4</v>
      </c>
      <c r="AX34" s="9">
        <v>5</v>
      </c>
      <c r="AY34" s="9">
        <v>1</v>
      </c>
      <c r="AZ34" s="9">
        <v>27</v>
      </c>
      <c r="BA34" s="9">
        <v>258</v>
      </c>
      <c r="BC34" s="31">
        <f t="shared" si="1"/>
        <v>208603.37358632075</v>
      </c>
      <c r="BD34" s="60"/>
      <c r="BE34" s="49">
        <f t="shared" si="2"/>
        <v>491769.4082997978</v>
      </c>
      <c r="BF34" s="52">
        <v>82955.187940611984</v>
      </c>
      <c r="BG34" s="64"/>
      <c r="BH34" s="62">
        <v>491769</v>
      </c>
      <c r="BI34" s="57">
        <f t="shared" si="3"/>
        <v>9.374928246362857E-6</v>
      </c>
      <c r="BK34" s="56">
        <f t="shared" si="4"/>
        <v>270852</v>
      </c>
      <c r="BL34" s="57">
        <f t="shared" si="5"/>
        <v>3849.9032846963746</v>
      </c>
      <c r="BN34" s="56">
        <f t="shared" si="6"/>
        <v>11527</v>
      </c>
      <c r="BO34" s="57">
        <f t="shared" si="7"/>
        <v>8369.1314296736728</v>
      </c>
      <c r="BQ34" s="56">
        <f t="shared" si="8"/>
        <v>275776</v>
      </c>
      <c r="BR34" s="57">
        <f t="shared" si="9"/>
        <v>3764.0932803162796</v>
      </c>
      <c r="BT34" s="58">
        <v>1000</v>
      </c>
      <c r="BU34" s="57">
        <f t="shared" si="10"/>
        <v>8552.5842964708427</v>
      </c>
      <c r="BV34" s="63">
        <f t="shared" si="11"/>
        <v>8.1322649595440624E-3</v>
      </c>
      <c r="BW34" s="63">
        <f t="shared" si="12"/>
        <v>4.4790138377436839E-3</v>
      </c>
      <c r="BX34" s="63">
        <f t="shared" si="13"/>
        <v>1.9061920665698428E-4</v>
      </c>
      <c r="BY34" s="63">
        <f t="shared" si="14"/>
        <v>4.5604410578339383E-3</v>
      </c>
    </row>
    <row r="35" spans="1:77" ht="15.75" customHeight="1" x14ac:dyDescent="0.2">
      <c r="A35" s="9">
        <v>38</v>
      </c>
      <c r="B35" s="25" t="s">
        <v>105</v>
      </c>
      <c r="C35" s="40">
        <v>205776.46063669104</v>
      </c>
      <c r="D35" s="15">
        <v>88.709750841369427</v>
      </c>
      <c r="E35" s="15">
        <f t="shared" si="0"/>
        <v>3.5483900336547773E-4</v>
      </c>
      <c r="G35" s="19">
        <v>0.22216618404574226</v>
      </c>
      <c r="H35" s="19">
        <v>0.21529804439356934</v>
      </c>
      <c r="I35" s="19">
        <v>0.16995812248182379</v>
      </c>
      <c r="J35" s="19">
        <v>0.14118220403814877</v>
      </c>
      <c r="K35" s="19">
        <v>0.11030390951282676</v>
      </c>
      <c r="L35" s="19">
        <v>7.7340239251531454E-2</v>
      </c>
      <c r="M35" s="19">
        <v>3.7485762210498277E-2</v>
      </c>
      <c r="N35" s="19">
        <v>1.920472382938453E-2</v>
      </c>
      <c r="O35" s="19">
        <v>7.0608102364748083E-3</v>
      </c>
      <c r="Q35" s="15">
        <v>69.766049364317809</v>
      </c>
      <c r="R35" s="43">
        <v>36</v>
      </c>
      <c r="W35" s="23">
        <v>0</v>
      </c>
      <c r="X35" s="39">
        <v>1E-3</v>
      </c>
      <c r="AD35" s="9">
        <v>1.98</v>
      </c>
      <c r="AE35" s="35">
        <v>2.92</v>
      </c>
      <c r="AF35" s="9"/>
      <c r="AG35" s="16"/>
      <c r="AH35" s="9"/>
      <c r="AI35" s="9"/>
      <c r="AK35" s="9"/>
      <c r="AL35" s="9"/>
      <c r="AM35" s="9"/>
      <c r="AO35" s="9"/>
      <c r="AS35" s="9">
        <v>128</v>
      </c>
      <c r="AT35" s="9">
        <v>6</v>
      </c>
      <c r="AU35" s="9">
        <v>0</v>
      </c>
      <c r="AV35" s="9">
        <v>2</v>
      </c>
      <c r="AW35" s="9">
        <v>2</v>
      </c>
      <c r="AX35" s="9">
        <v>0</v>
      </c>
      <c r="AY35" s="9">
        <v>0</v>
      </c>
      <c r="AZ35" s="9">
        <v>22</v>
      </c>
      <c r="BA35" s="9">
        <v>156</v>
      </c>
      <c r="BC35" s="31">
        <f t="shared" si="1"/>
        <v>86723.303246563664</v>
      </c>
      <c r="BD35" s="60"/>
      <c r="BE35" s="49">
        <f t="shared" si="2"/>
        <v>205740.46063669104</v>
      </c>
      <c r="BF35" s="52">
        <v>33862.802900825365</v>
      </c>
      <c r="BG35" s="64"/>
      <c r="BH35" s="62">
        <v>33863</v>
      </c>
      <c r="BI35" s="57">
        <f t="shared" si="3"/>
        <v>9.783396533728346E-2</v>
      </c>
      <c r="BK35" s="56">
        <f t="shared" si="4"/>
        <v>113177</v>
      </c>
      <c r="BL35" s="57">
        <f t="shared" si="5"/>
        <v>46.111094921715782</v>
      </c>
      <c r="BN35" s="56">
        <f t="shared" si="6"/>
        <v>9996</v>
      </c>
      <c r="BO35" s="57">
        <f t="shared" si="7"/>
        <v>97.511386704147554</v>
      </c>
      <c r="BQ35" s="56">
        <f t="shared" si="8"/>
        <v>114649</v>
      </c>
      <c r="BR35" s="57">
        <f t="shared" si="9"/>
        <v>45.377808468747318</v>
      </c>
      <c r="BT35" s="58">
        <v>1000</v>
      </c>
      <c r="BU35" s="57">
        <f t="shared" si="10"/>
        <v>101.99280309742495</v>
      </c>
      <c r="BV35" s="63">
        <f t="shared" si="11"/>
        <v>5.5998423716224603E-4</v>
      </c>
      <c r="BW35" s="63">
        <f t="shared" si="12"/>
        <v>1.8715806016360113E-3</v>
      </c>
      <c r="BX35" s="63">
        <f t="shared" si="13"/>
        <v>1.6530143053207383E-4</v>
      </c>
      <c r="BY35" s="63">
        <f t="shared" si="14"/>
        <v>1.8959228027080066E-3</v>
      </c>
    </row>
    <row r="36" spans="1:77" ht="15.75" customHeight="1" x14ac:dyDescent="0.2">
      <c r="A36" s="9">
        <v>40</v>
      </c>
      <c r="B36" s="22" t="s">
        <v>107</v>
      </c>
      <c r="C36" s="40">
        <v>233372.50698195054</v>
      </c>
      <c r="D36" s="15">
        <v>74.479002675033698</v>
      </c>
      <c r="E36" s="15">
        <f t="shared" si="0"/>
        <v>2.979160107001348E-4</v>
      </c>
      <c r="G36" s="19">
        <v>0.23975219000094622</v>
      </c>
      <c r="H36" s="19">
        <v>0.23153501760466935</v>
      </c>
      <c r="I36" s="19">
        <v>0.1534419992131435</v>
      </c>
      <c r="J36" s="19">
        <v>0.12929347257705467</v>
      </c>
      <c r="K36" s="19">
        <v>0.10766985891364</v>
      </c>
      <c r="L36" s="19">
        <v>7.2326057400684263E-2</v>
      </c>
      <c r="M36" s="19">
        <v>3.9696412830741191E-2</v>
      </c>
      <c r="N36" s="19">
        <v>1.9397506959696015E-2</v>
      </c>
      <c r="O36" s="19">
        <v>6.8874844994247977E-3</v>
      </c>
      <c r="Q36" s="15">
        <v>81.542180119871432</v>
      </c>
      <c r="R36" s="43">
        <v>94</v>
      </c>
      <c r="W36" s="23">
        <v>0</v>
      </c>
      <c r="X36" s="39">
        <v>1E-3</v>
      </c>
      <c r="AD36" s="9">
        <v>1.55</v>
      </c>
      <c r="AE36" s="35">
        <v>2.02</v>
      </c>
      <c r="AF36" s="9"/>
      <c r="AG36" s="16"/>
      <c r="AH36" s="9"/>
      <c r="AI36" s="9"/>
      <c r="AK36" s="9"/>
      <c r="AL36" s="9"/>
      <c r="AM36" s="9"/>
      <c r="AO36" s="9"/>
      <c r="AS36" s="9">
        <v>110</v>
      </c>
      <c r="AT36" s="9">
        <v>8</v>
      </c>
      <c r="AU36" s="9">
        <v>0</v>
      </c>
      <c r="AV36" s="9">
        <v>2</v>
      </c>
      <c r="AW36" s="9">
        <v>1</v>
      </c>
      <c r="AX36" s="9">
        <v>1</v>
      </c>
      <c r="AY36" s="9">
        <v>0</v>
      </c>
      <c r="AZ36" s="9">
        <v>3</v>
      </c>
      <c r="BA36" s="9">
        <v>121</v>
      </c>
      <c r="BC36" s="31">
        <f t="shared" si="1"/>
        <v>91109.870765472195</v>
      </c>
      <c r="BD36" s="60"/>
      <c r="BE36" s="49">
        <f t="shared" si="2"/>
        <v>233278.50698195054</v>
      </c>
      <c r="BF36" s="52">
        <v>30583.305793722502</v>
      </c>
      <c r="BG36" s="64"/>
      <c r="BH36" s="62">
        <v>30584</v>
      </c>
      <c r="BI36" s="57">
        <f t="shared" si="3"/>
        <v>6.8800305023666727E-2</v>
      </c>
      <c r="BK36" s="56">
        <f t="shared" si="4"/>
        <v>128355</v>
      </c>
      <c r="BL36" s="57">
        <f t="shared" si="5"/>
        <v>37.120515137380472</v>
      </c>
      <c r="BN36" s="56">
        <f t="shared" si="6"/>
        <v>8392</v>
      </c>
      <c r="BO36" s="57">
        <f t="shared" si="7"/>
        <v>79.561799130981797</v>
      </c>
      <c r="BQ36" s="56">
        <f t="shared" si="8"/>
        <v>120448</v>
      </c>
      <c r="BR36" s="57">
        <f t="shared" si="9"/>
        <v>39.917904603610936</v>
      </c>
      <c r="BT36" s="58">
        <v>1000</v>
      </c>
      <c r="BU36" s="57">
        <f t="shared" si="10"/>
        <v>82.176988575066218</v>
      </c>
      <c r="BV36" s="63">
        <f t="shared" si="11"/>
        <v>5.057602075826162E-4</v>
      </c>
      <c r="BW36" s="63">
        <f t="shared" si="12"/>
        <v>2.1225755067106411E-3</v>
      </c>
      <c r="BX36" s="63">
        <f t="shared" si="13"/>
        <v>1.3877647109095272E-4</v>
      </c>
      <c r="BY36" s="63">
        <f t="shared" si="14"/>
        <v>1.9918194641084875E-3</v>
      </c>
    </row>
    <row r="37" spans="1:77" ht="15.75" customHeight="1" x14ac:dyDescent="0.2">
      <c r="A37" s="9">
        <v>41</v>
      </c>
      <c r="B37" s="22" t="s">
        <v>108</v>
      </c>
      <c r="C37" s="40">
        <v>828208.03521489946</v>
      </c>
      <c r="D37" s="15">
        <v>603.21930051049503</v>
      </c>
      <c r="E37" s="15">
        <f t="shared" si="0"/>
        <v>2.4128772020419803E-3</v>
      </c>
      <c r="G37" s="19">
        <v>0.21420179313948279</v>
      </c>
      <c r="H37" s="19">
        <v>0.20381454448331573</v>
      </c>
      <c r="I37" s="19">
        <v>0.17657738916205831</v>
      </c>
      <c r="J37" s="19">
        <v>0.14306877009546579</v>
      </c>
      <c r="K37" s="19">
        <v>0.11575426136985581</v>
      </c>
      <c r="L37" s="19">
        <v>8.2268994274388579E-2</v>
      </c>
      <c r="M37" s="19">
        <v>3.9650187472543189E-2</v>
      </c>
      <c r="N37" s="19">
        <v>1.7814634972203858E-2</v>
      </c>
      <c r="O37" s="19">
        <v>6.8494250306859496E-3</v>
      </c>
      <c r="Q37" s="15">
        <v>1695.0525378839957</v>
      </c>
      <c r="R37" s="43">
        <v>3380</v>
      </c>
      <c r="W37" s="9">
        <v>48</v>
      </c>
      <c r="X37" s="39">
        <v>1.4201183431952662E-2</v>
      </c>
      <c r="AD37" s="9">
        <v>1.45</v>
      </c>
      <c r="AE37" s="35">
        <v>4</v>
      </c>
      <c r="AF37" s="9"/>
      <c r="AG37" s="16"/>
      <c r="AH37" s="9"/>
      <c r="AI37" s="9"/>
      <c r="AK37" s="9"/>
      <c r="AL37" s="9"/>
      <c r="AM37" s="9"/>
      <c r="AO37" s="9"/>
      <c r="AS37" s="9">
        <v>205</v>
      </c>
      <c r="AT37" s="9">
        <v>20</v>
      </c>
      <c r="AU37" s="9">
        <v>0</v>
      </c>
      <c r="AV37" s="9">
        <v>13</v>
      </c>
      <c r="AW37" s="9">
        <v>5</v>
      </c>
      <c r="AX37" s="9">
        <v>8</v>
      </c>
      <c r="AY37" s="9">
        <v>0</v>
      </c>
      <c r="AZ37" s="9">
        <v>23</v>
      </c>
      <c r="BA37" s="9">
        <v>248</v>
      </c>
      <c r="BC37" s="31">
        <f t="shared" si="1"/>
        <v>360602.1268995431</v>
      </c>
      <c r="BD37" s="60"/>
      <c r="BE37" s="49">
        <f t="shared" si="2"/>
        <v>824828.03521489946</v>
      </c>
      <c r="BF37" s="52">
        <v>106053.68674451474</v>
      </c>
      <c r="BG37" s="64"/>
      <c r="BH37" s="62">
        <v>106054</v>
      </c>
      <c r="BI37" s="57">
        <f t="shared" si="3"/>
        <v>47.387649172720792</v>
      </c>
      <c r="BK37" s="56">
        <f t="shared" si="4"/>
        <v>455514</v>
      </c>
      <c r="BL37" s="57">
        <f t="shared" si="5"/>
        <v>3144.1168075949863</v>
      </c>
      <c r="BN37" s="56">
        <f t="shared" si="6"/>
        <v>67970</v>
      </c>
      <c r="BO37" s="57">
        <f t="shared" si="7"/>
        <v>6443.432533230949</v>
      </c>
      <c r="BQ37" s="56">
        <f t="shared" si="8"/>
        <v>476720</v>
      </c>
      <c r="BR37" s="57">
        <f t="shared" si="9"/>
        <v>2963.5817218296634</v>
      </c>
      <c r="BT37" s="58">
        <v>1000</v>
      </c>
      <c r="BU37" s="57">
        <f t="shared" si="10"/>
        <v>7013.5746955295272</v>
      </c>
      <c r="BV37" s="63">
        <f t="shared" si="11"/>
        <v>1.7537893360896801E-3</v>
      </c>
      <c r="BW37" s="63">
        <f t="shared" si="12"/>
        <v>7.5327245480409097E-3</v>
      </c>
      <c r="BX37" s="63">
        <f t="shared" si="13"/>
        <v>1.1240034246963843E-3</v>
      </c>
      <c r="BY37" s="63">
        <f t="shared" si="14"/>
        <v>7.8834034183199227E-3</v>
      </c>
    </row>
    <row r="38" spans="1:77" ht="15.75" customHeight="1" x14ac:dyDescent="0.2">
      <c r="A38" s="9">
        <v>42</v>
      </c>
      <c r="B38" s="22" t="s">
        <v>109</v>
      </c>
      <c r="C38" s="40">
        <v>3584460.204690658</v>
      </c>
      <c r="D38" s="15">
        <v>1287.6650074867021</v>
      </c>
      <c r="E38" s="15">
        <f t="shared" si="0"/>
        <v>5.1506600299468085E-3</v>
      </c>
      <c r="G38" s="19">
        <v>0.20954007200183603</v>
      </c>
      <c r="H38" s="19">
        <v>0.20455749014342137</v>
      </c>
      <c r="I38" s="19">
        <v>0.17308939942521845</v>
      </c>
      <c r="J38" s="19">
        <v>0.15085138231878795</v>
      </c>
      <c r="K38" s="19">
        <v>0.11895648718730412</v>
      </c>
      <c r="L38" s="19">
        <v>7.7322504512959994E-2</v>
      </c>
      <c r="M38" s="19">
        <v>4.0833810034356731E-2</v>
      </c>
      <c r="N38" s="19">
        <v>1.8294015489643312E-2</v>
      </c>
      <c r="O38" s="19">
        <v>6.554838886472081E-3</v>
      </c>
      <c r="Q38" s="15">
        <v>31168.73805410105</v>
      </c>
      <c r="R38" s="43">
        <v>12016</v>
      </c>
      <c r="W38" s="9">
        <v>196</v>
      </c>
      <c r="X38" s="39">
        <v>1.6311584553928095E-2</v>
      </c>
      <c r="AD38" s="9">
        <v>0.91</v>
      </c>
      <c r="AE38" s="35">
        <v>2.66</v>
      </c>
      <c r="AF38" s="9"/>
      <c r="AG38" s="16"/>
      <c r="AH38" s="9"/>
      <c r="AI38" s="9"/>
      <c r="AK38" s="9"/>
      <c r="AL38" s="9"/>
      <c r="AM38" s="9"/>
      <c r="AO38" s="9"/>
      <c r="AS38" s="9">
        <v>509</v>
      </c>
      <c r="AT38" s="9">
        <v>74</v>
      </c>
      <c r="AU38" s="9">
        <v>0</v>
      </c>
      <c r="AV38" s="9">
        <v>66</v>
      </c>
      <c r="AW38" s="9">
        <v>10</v>
      </c>
      <c r="AX38" s="9">
        <v>56</v>
      </c>
      <c r="AY38" s="9">
        <v>6</v>
      </c>
      <c r="AZ38" s="9">
        <v>182</v>
      </c>
      <c r="BA38" s="9">
        <v>773</v>
      </c>
      <c r="BC38" s="31">
        <f t="shared" si="1"/>
        <v>1587547.6352504587</v>
      </c>
      <c r="BD38" s="60"/>
      <c r="BE38" s="49">
        <f t="shared" si="2"/>
        <v>3572444.204690658</v>
      </c>
      <c r="BF38" s="52">
        <v>463294.8723363817</v>
      </c>
      <c r="BG38" s="64"/>
      <c r="BH38" s="62">
        <v>463295</v>
      </c>
      <c r="BI38" s="57">
        <f t="shared" si="3"/>
        <v>387.57046012626165</v>
      </c>
      <c r="BK38" s="56">
        <f t="shared" si="4"/>
        <v>1971453</v>
      </c>
      <c r="BL38" s="57">
        <f t="shared" si="5"/>
        <v>12125.845763139563</v>
      </c>
      <c r="BN38" s="56">
        <f t="shared" si="6"/>
        <v>145092</v>
      </c>
      <c r="BO38" s="57">
        <f t="shared" si="7"/>
        <v>25958.633681604359</v>
      </c>
      <c r="BQ38" s="56">
        <f t="shared" si="8"/>
        <v>2098756</v>
      </c>
      <c r="BR38" s="57">
        <f t="shared" si="9"/>
        <v>11161.657740955381</v>
      </c>
      <c r="BT38" s="58">
        <v>1000</v>
      </c>
      <c r="BU38" s="57">
        <f t="shared" si="10"/>
        <v>27049.980943590039</v>
      </c>
      <c r="BV38" s="63">
        <f t="shared" si="11"/>
        <v>7.661397311404269E-3</v>
      </c>
      <c r="BW38" s="63">
        <f t="shared" si="12"/>
        <v>3.2601440149828312E-2</v>
      </c>
      <c r="BX38" s="63">
        <f t="shared" si="13"/>
        <v>2.399351256378517E-3</v>
      </c>
      <c r="BY38" s="63">
        <f t="shared" si="14"/>
        <v>3.4706620709471912E-2</v>
      </c>
    </row>
    <row r="39" spans="1:77" ht="15.75" customHeight="1" x14ac:dyDescent="0.2">
      <c r="A39" s="9">
        <v>43</v>
      </c>
      <c r="B39" s="22" t="s">
        <v>110</v>
      </c>
      <c r="C39" s="40">
        <v>2342545.5697777988</v>
      </c>
      <c r="D39" s="15">
        <v>411.71761023496873</v>
      </c>
      <c r="E39" s="15">
        <f t="shared" si="0"/>
        <v>1.6468704409398748E-3</v>
      </c>
      <c r="G39" s="19">
        <v>0.2135141443280395</v>
      </c>
      <c r="H39" s="19">
        <v>0.20571055363215535</v>
      </c>
      <c r="I39" s="19">
        <v>0.1684083049941752</v>
      </c>
      <c r="J39" s="19">
        <v>0.14190035808684578</v>
      </c>
      <c r="K39" s="19">
        <v>0.11753090008988</v>
      </c>
      <c r="L39" s="19">
        <v>7.8722291264441704E-2</v>
      </c>
      <c r="M39" s="19">
        <v>4.3408560916735082E-2</v>
      </c>
      <c r="N39" s="19">
        <v>2.2148050177200781E-2</v>
      </c>
      <c r="O39" s="19">
        <v>8.6568365105266065E-3</v>
      </c>
      <c r="Q39" s="15">
        <v>3716.3840461116556</v>
      </c>
      <c r="R39" s="43">
        <v>1958</v>
      </c>
      <c r="W39" s="9">
        <v>33</v>
      </c>
      <c r="X39" s="39">
        <v>1.6853932584269662E-2</v>
      </c>
      <c r="AD39" s="9">
        <v>0.84</v>
      </c>
      <c r="AE39" s="35">
        <v>3.27</v>
      </c>
      <c r="AF39" s="9"/>
      <c r="AG39" s="16"/>
      <c r="AH39" s="9"/>
      <c r="AI39" s="9"/>
      <c r="AK39" s="9"/>
      <c r="AL39" s="9"/>
      <c r="AM39" s="9"/>
      <c r="AO39" s="9"/>
      <c r="AS39" s="9">
        <v>365</v>
      </c>
      <c r="AT39" s="9">
        <v>64</v>
      </c>
      <c r="AU39" s="9">
        <v>1</v>
      </c>
      <c r="AV39" s="9">
        <v>24</v>
      </c>
      <c r="AW39" s="9">
        <v>11</v>
      </c>
      <c r="AX39" s="9">
        <v>13</v>
      </c>
      <c r="AY39" s="9">
        <v>1</v>
      </c>
      <c r="AZ39" s="9">
        <v>78</v>
      </c>
      <c r="BA39" s="9">
        <v>509</v>
      </c>
      <c r="BC39" s="31">
        <f t="shared" si="1"/>
        <v>1002233.6732816629</v>
      </c>
      <c r="BD39" s="60"/>
      <c r="BE39" s="49">
        <f t="shared" si="2"/>
        <v>2340587.5697777988</v>
      </c>
      <c r="BF39" s="52">
        <v>324870.31273645465</v>
      </c>
      <c r="BG39" s="64"/>
      <c r="BH39" s="62">
        <v>2340587</v>
      </c>
      <c r="BI39" s="57">
        <f t="shared" si="3"/>
        <v>2.7282083182266187E-5</v>
      </c>
      <c r="BK39" s="56">
        <f t="shared" si="4"/>
        <v>1288400</v>
      </c>
      <c r="BL39" s="57">
        <f t="shared" si="5"/>
        <v>9519.9723430025206</v>
      </c>
      <c r="BN39" s="56">
        <f t="shared" si="6"/>
        <v>46392</v>
      </c>
      <c r="BO39" s="57">
        <f t="shared" si="7"/>
        <v>20757.400107222205</v>
      </c>
      <c r="BQ39" s="56">
        <f t="shared" si="8"/>
        <v>1324964</v>
      </c>
      <c r="BR39" s="57">
        <f t="shared" si="9"/>
        <v>9189.1489434987107</v>
      </c>
      <c r="BT39" s="58">
        <v>1000</v>
      </c>
      <c r="BU39" s="57">
        <f t="shared" si="10"/>
        <v>21168.097398281086</v>
      </c>
      <c r="BV39" s="63">
        <f t="shared" si="11"/>
        <v>3.8705720866635263E-2</v>
      </c>
      <c r="BW39" s="63">
        <f t="shared" si="12"/>
        <v>2.1305958340898212E-2</v>
      </c>
      <c r="BX39" s="63">
        <f t="shared" si="13"/>
        <v>7.6717326583072918E-4</v>
      </c>
      <c r="BY39" s="63">
        <f t="shared" si="14"/>
        <v>2.1910609428492277E-2</v>
      </c>
    </row>
    <row r="40" spans="1:77" ht="15.75" customHeight="1" x14ac:dyDescent="0.2">
      <c r="A40" s="9">
        <v>44</v>
      </c>
      <c r="B40" s="22" t="s">
        <v>111</v>
      </c>
      <c r="C40" s="40">
        <v>2393337.7562429798</v>
      </c>
      <c r="D40" s="15">
        <v>1195.9393551148701</v>
      </c>
      <c r="E40" s="15">
        <f t="shared" si="0"/>
        <v>4.7837574204594802E-3</v>
      </c>
      <c r="G40" s="19">
        <v>0.21162370866059868</v>
      </c>
      <c r="H40" s="19">
        <v>0.20702371234178962</v>
      </c>
      <c r="I40" s="19">
        <v>0.17389448612315375</v>
      </c>
      <c r="J40" s="19">
        <v>0.14659248569434474</v>
      </c>
      <c r="K40" s="19">
        <v>0.11540832118291589</v>
      </c>
      <c r="L40" s="19">
        <v>7.5073412399345549E-2</v>
      </c>
      <c r="M40" s="19">
        <v>4.2197889881649714E-2</v>
      </c>
      <c r="N40" s="19">
        <v>2.0721622867956178E-2</v>
      </c>
      <c r="O40" s="19">
        <v>7.4643608482458873E-3</v>
      </c>
      <c r="Q40" s="15">
        <v>11322.747981099683</v>
      </c>
      <c r="R40" s="43">
        <v>4598</v>
      </c>
      <c r="W40" s="9">
        <v>94</v>
      </c>
      <c r="X40" s="39">
        <v>2.0443671161374511E-2</v>
      </c>
      <c r="AD40" s="9">
        <v>1.06</v>
      </c>
      <c r="AE40" s="35">
        <v>3.37</v>
      </c>
      <c r="AF40" s="9"/>
      <c r="AG40" s="16"/>
      <c r="AH40" s="9"/>
      <c r="AI40" s="9"/>
      <c r="AK40" s="9"/>
      <c r="AL40" s="9"/>
      <c r="AM40" s="9"/>
      <c r="AO40" s="9"/>
      <c r="AS40" s="9">
        <v>453</v>
      </c>
      <c r="AT40" s="9">
        <v>54</v>
      </c>
      <c r="AU40" s="9">
        <v>1</v>
      </c>
      <c r="AV40" s="9">
        <v>56</v>
      </c>
      <c r="AW40" s="9">
        <v>16</v>
      </c>
      <c r="AX40" s="9">
        <v>40</v>
      </c>
      <c r="AY40" s="9">
        <v>9</v>
      </c>
      <c r="AZ40" s="9">
        <v>125</v>
      </c>
      <c r="BA40" s="9">
        <v>642</v>
      </c>
      <c r="BC40" s="31">
        <f t="shared" si="1"/>
        <v>1043244.662506488</v>
      </c>
      <c r="BD40" s="60"/>
      <c r="BE40" s="49">
        <f t="shared" si="2"/>
        <v>2388739.7562429798</v>
      </c>
      <c r="BF40" s="52">
        <v>320771.63340360112</v>
      </c>
      <c r="BG40" s="64"/>
      <c r="BH40" s="62">
        <v>2388739</v>
      </c>
      <c r="BI40" s="57">
        <f t="shared" si="3"/>
        <v>1.2927528653277771E-4</v>
      </c>
      <c r="BK40" s="56">
        <f t="shared" si="4"/>
        <v>1316336</v>
      </c>
      <c r="BL40" s="57">
        <f t="shared" si="5"/>
        <v>11985.721684009228</v>
      </c>
      <c r="BN40" s="56">
        <f t="shared" si="6"/>
        <v>134757</v>
      </c>
      <c r="BO40" s="57">
        <f t="shared" si="7"/>
        <v>25191.64059209366</v>
      </c>
      <c r="BQ40" s="56">
        <f t="shared" si="8"/>
        <v>1379181</v>
      </c>
      <c r="BR40" s="57">
        <f t="shared" si="9"/>
        <v>11283.334476908758</v>
      </c>
      <c r="BT40" s="58">
        <v>1000</v>
      </c>
      <c r="BU40" s="57">
        <f t="shared" si="10"/>
        <v>26686.575840086938</v>
      </c>
      <c r="BV40" s="63">
        <f t="shared" si="11"/>
        <v>3.9501998839284951E-2</v>
      </c>
      <c r="BW40" s="63">
        <f t="shared" si="12"/>
        <v>2.1767929197938983E-2</v>
      </c>
      <c r="BX40" s="63">
        <f t="shared" si="13"/>
        <v>2.2284438649670538E-3</v>
      </c>
      <c r="BY40" s="63">
        <f t="shared" si="14"/>
        <v>2.280718285341897E-2</v>
      </c>
    </row>
    <row r="41" spans="1:77" ht="15.75" customHeight="1" x14ac:dyDescent="0.2">
      <c r="A41" s="9">
        <v>45</v>
      </c>
      <c r="B41" s="18" t="s">
        <v>112</v>
      </c>
      <c r="C41" s="40">
        <v>448193.76371215394</v>
      </c>
      <c r="D41" s="15">
        <v>7072.6489460652356</v>
      </c>
      <c r="E41" s="15">
        <f t="shared" si="0"/>
        <v>2.8290595784260943E-2</v>
      </c>
      <c r="G41" s="19">
        <v>0.21162370866059868</v>
      </c>
      <c r="H41" s="19">
        <v>0.20702371234178962</v>
      </c>
      <c r="I41" s="19">
        <v>0.17389448612315375</v>
      </c>
      <c r="J41" s="19">
        <v>0.14659248569434474</v>
      </c>
      <c r="K41" s="19">
        <v>0.11540832118291589</v>
      </c>
      <c r="L41" s="19">
        <v>7.5073412399345549E-2</v>
      </c>
      <c r="M41" s="19">
        <v>4.2197889881649714E-2</v>
      </c>
      <c r="N41" s="19">
        <v>2.0721622867956178E-2</v>
      </c>
      <c r="O41" s="19">
        <v>7.4643608482458873E-3</v>
      </c>
      <c r="Q41" s="15">
        <v>7607.8011613242634</v>
      </c>
      <c r="R41" s="43">
        <v>1532</v>
      </c>
      <c r="W41" s="9">
        <v>18</v>
      </c>
      <c r="X41" s="39">
        <v>1.1749347258485639E-2</v>
      </c>
      <c r="AD41" s="9">
        <v>1.06</v>
      </c>
      <c r="AE41" s="35">
        <v>3.37</v>
      </c>
      <c r="AF41" s="9"/>
      <c r="AG41" s="16"/>
      <c r="AH41" s="9"/>
      <c r="AI41" s="9"/>
      <c r="AK41" s="9"/>
      <c r="AL41" s="9"/>
      <c r="AM41" s="9"/>
      <c r="AO41" s="9"/>
      <c r="BC41" s="31">
        <f t="shared" si="1"/>
        <v>195365.55195426784</v>
      </c>
      <c r="BD41" s="60"/>
      <c r="BE41" s="49">
        <f t="shared" si="2"/>
        <v>446661.76371215394</v>
      </c>
      <c r="BF41" s="52">
        <v>60610.028186240888</v>
      </c>
      <c r="BG41" s="64"/>
      <c r="BH41" s="62">
        <v>60611</v>
      </c>
      <c r="BI41" s="57">
        <f t="shared" si="3"/>
        <v>216.03595013760571</v>
      </c>
      <c r="BK41" s="56">
        <f t="shared" si="4"/>
        <v>246507</v>
      </c>
      <c r="BL41" s="57">
        <f t="shared" si="5"/>
        <v>1285.6615222447003</v>
      </c>
      <c r="BN41" s="56">
        <f t="shared" si="6"/>
        <v>796935</v>
      </c>
      <c r="BO41" s="57">
        <f t="shared" si="7"/>
        <v>0</v>
      </c>
      <c r="BQ41" s="56">
        <f t="shared" si="8"/>
        <v>258275</v>
      </c>
      <c r="BR41" s="57">
        <f t="shared" si="9"/>
        <v>1210.0716910901749</v>
      </c>
      <c r="BT41" s="58">
        <v>1000</v>
      </c>
      <c r="BU41" s="57">
        <f t="shared" si="10"/>
        <v>2862.6357470283556</v>
      </c>
      <c r="BV41" s="63">
        <f t="shared" si="11"/>
        <v>1.0023094409426481E-3</v>
      </c>
      <c r="BW41" s="63">
        <f t="shared" si="12"/>
        <v>4.0764264768238089E-3</v>
      </c>
      <c r="BX41" s="63">
        <f t="shared" si="13"/>
        <v>1.3178721042524835E-2</v>
      </c>
      <c r="BY41" s="63">
        <f t="shared" si="14"/>
        <v>4.2710312507689592E-3</v>
      </c>
    </row>
    <row r="42" spans="1:77" ht="15.75" customHeight="1" x14ac:dyDescent="0.2">
      <c r="A42" s="9">
        <v>46</v>
      </c>
      <c r="B42" s="22" t="s">
        <v>113</v>
      </c>
      <c r="C42" s="40">
        <v>1487352.3141004448</v>
      </c>
      <c r="D42" s="15">
        <v>488.21834770520979</v>
      </c>
      <c r="E42" s="15">
        <f t="shared" si="0"/>
        <v>1.9528733908208392E-3</v>
      </c>
      <c r="G42" s="19">
        <v>0.21594457370710907</v>
      </c>
      <c r="H42" s="19">
        <v>0.20680829381408036</v>
      </c>
      <c r="I42" s="19">
        <v>0.16688356059361051</v>
      </c>
      <c r="J42" s="19">
        <v>0.14097345139701969</v>
      </c>
      <c r="K42" s="19">
        <v>0.11475117221010848</v>
      </c>
      <c r="L42" s="19">
        <v>7.8097540147655617E-2</v>
      </c>
      <c r="M42" s="19">
        <v>4.5167930942022094E-2</v>
      </c>
      <c r="N42" s="19">
        <v>2.253285451541703E-2</v>
      </c>
      <c r="O42" s="19">
        <v>8.8406226729771664E-3</v>
      </c>
      <c r="Q42" s="15">
        <v>2797.3713628711021</v>
      </c>
      <c r="R42" s="43">
        <v>1410</v>
      </c>
      <c r="W42" s="9">
        <v>20</v>
      </c>
      <c r="X42" s="39">
        <v>1.4184397163120567E-2</v>
      </c>
      <c r="AD42" s="9">
        <v>5.6</v>
      </c>
      <c r="AE42" s="35">
        <v>4</v>
      </c>
      <c r="AF42" s="9"/>
      <c r="AG42" s="16"/>
      <c r="AH42" s="9"/>
      <c r="AI42" s="9"/>
      <c r="AK42" s="9"/>
      <c r="AL42" s="9"/>
      <c r="AM42" s="9"/>
      <c r="AO42" s="9"/>
      <c r="AS42" s="9">
        <v>203</v>
      </c>
      <c r="AT42" s="9">
        <v>40</v>
      </c>
      <c r="AU42" s="9">
        <v>1</v>
      </c>
      <c r="AV42" s="9">
        <v>22</v>
      </c>
      <c r="AW42" s="9">
        <v>7</v>
      </c>
      <c r="AX42" s="9">
        <v>15</v>
      </c>
      <c r="AY42" s="9">
        <v>0</v>
      </c>
      <c r="AZ42" s="9">
        <v>60</v>
      </c>
      <c r="BA42" s="9">
        <v>304</v>
      </c>
      <c r="BC42" s="31">
        <f t="shared" si="1"/>
        <v>628567.26072875573</v>
      </c>
      <c r="BD42" s="60"/>
      <c r="BE42" s="49">
        <f t="shared" si="2"/>
        <v>1485942.3141004448</v>
      </c>
      <c r="BF42" s="52">
        <v>209111.19980217912</v>
      </c>
      <c r="BG42" s="64"/>
      <c r="BH42" s="62">
        <v>209112</v>
      </c>
      <c r="BI42" s="57">
        <f t="shared" si="3"/>
        <v>68.100867447524323</v>
      </c>
      <c r="BK42" s="56">
        <f t="shared" si="4"/>
        <v>818044</v>
      </c>
      <c r="BL42" s="57">
        <f t="shared" si="5"/>
        <v>5679.3620181065953</v>
      </c>
      <c r="BN42" s="56">
        <f t="shared" si="6"/>
        <v>55012</v>
      </c>
      <c r="BO42" s="57">
        <f t="shared" si="7"/>
        <v>12167.677481571283</v>
      </c>
      <c r="BQ42" s="56">
        <f t="shared" si="8"/>
        <v>830973</v>
      </c>
      <c r="BR42" s="57">
        <f t="shared" si="9"/>
        <v>5569.4224210423363</v>
      </c>
      <c r="BT42" s="58">
        <v>1000</v>
      </c>
      <c r="BU42" s="57">
        <f t="shared" si="10"/>
        <v>12626.959523232255</v>
      </c>
      <c r="BV42" s="63">
        <f t="shared" si="11"/>
        <v>3.4580345451221566E-3</v>
      </c>
      <c r="BW42" s="63">
        <f t="shared" si="12"/>
        <v>1.3527795238296907E-2</v>
      </c>
      <c r="BX42" s="63">
        <f t="shared" si="13"/>
        <v>9.0972011769012049E-4</v>
      </c>
      <c r="BY42" s="63">
        <f t="shared" si="14"/>
        <v>1.3741599657517121E-2</v>
      </c>
    </row>
    <row r="43" spans="1:77" ht="15.75" customHeight="1" x14ac:dyDescent="0.2">
      <c r="A43" s="9">
        <v>47</v>
      </c>
      <c r="B43" s="22" t="s">
        <v>114</v>
      </c>
      <c r="C43" s="40">
        <v>643324.86845546949</v>
      </c>
      <c r="D43" s="15">
        <v>177.2073955556543</v>
      </c>
      <c r="E43" s="15">
        <f t="shared" si="0"/>
        <v>7.0882958222261724E-4</v>
      </c>
      <c r="G43" s="19">
        <v>0.220172811146394</v>
      </c>
      <c r="H43" s="19">
        <v>0.20347724252865798</v>
      </c>
      <c r="I43" s="19">
        <v>0.16828067172638486</v>
      </c>
      <c r="J43" s="19">
        <v>0.13388359645369308</v>
      </c>
      <c r="K43" s="19">
        <v>0.11559279027693324</v>
      </c>
      <c r="L43" s="19">
        <v>8.139277376153263E-2</v>
      </c>
      <c r="M43" s="19">
        <v>4.5768303943427249E-2</v>
      </c>
      <c r="N43" s="19">
        <v>2.2530384583624229E-2</v>
      </c>
      <c r="O43" s="19">
        <v>8.9014255793527456E-3</v>
      </c>
      <c r="Q43" s="15">
        <v>439.40939553584911</v>
      </c>
      <c r="R43" s="43">
        <v>794</v>
      </c>
      <c r="W43" s="9">
        <v>6</v>
      </c>
      <c r="X43" s="39">
        <v>7.556675062972292E-3</v>
      </c>
      <c r="AD43" s="9">
        <v>0.54</v>
      </c>
      <c r="AE43" s="35">
        <v>4</v>
      </c>
      <c r="AF43" s="9"/>
      <c r="AG43" s="16"/>
      <c r="AH43" s="9"/>
      <c r="AI43" s="9"/>
      <c r="AK43" s="9"/>
      <c r="AL43" s="9"/>
      <c r="AM43" s="9"/>
      <c r="AO43" s="9"/>
      <c r="AS43" s="9">
        <v>223</v>
      </c>
      <c r="AT43" s="9">
        <v>23</v>
      </c>
      <c r="AU43" s="9">
        <v>1</v>
      </c>
      <c r="AV43" s="9">
        <v>11</v>
      </c>
      <c r="AW43" s="9">
        <v>4</v>
      </c>
      <c r="AX43" s="9">
        <v>7</v>
      </c>
      <c r="AY43" s="9">
        <v>3</v>
      </c>
      <c r="AZ43" s="9">
        <v>22</v>
      </c>
      <c r="BA43" s="9">
        <v>272</v>
      </c>
      <c r="BC43" s="31">
        <f t="shared" si="1"/>
        <v>268753.50467820058</v>
      </c>
      <c r="BD43" s="60"/>
      <c r="BE43" s="49">
        <f t="shared" si="2"/>
        <v>642530.86845546949</v>
      </c>
      <c r="BF43" s="52">
        <v>90603.177039987379</v>
      </c>
      <c r="BG43" s="64"/>
      <c r="BH43" s="62">
        <v>90604</v>
      </c>
      <c r="BI43" s="57">
        <f t="shared" si="3"/>
        <v>5.70372226750324</v>
      </c>
      <c r="BK43" s="56">
        <f t="shared" si="4"/>
        <v>353829</v>
      </c>
      <c r="BL43" s="57">
        <f t="shared" si="5"/>
        <v>1307.8521932262126</v>
      </c>
      <c r="BN43" s="56">
        <f t="shared" si="6"/>
        <v>19967</v>
      </c>
      <c r="BO43" s="57">
        <f t="shared" si="7"/>
        <v>2820.2849019956029</v>
      </c>
      <c r="BQ43" s="56">
        <f t="shared" si="8"/>
        <v>355295</v>
      </c>
      <c r="BR43" s="57">
        <f t="shared" si="9"/>
        <v>1301.2110470309105</v>
      </c>
      <c r="BT43" s="58">
        <v>1000</v>
      </c>
      <c r="BU43" s="57">
        <f t="shared" si="10"/>
        <v>2906.2075622181769</v>
      </c>
      <c r="BV43" s="63">
        <f t="shared" si="11"/>
        <v>1.4982964245296678E-3</v>
      </c>
      <c r="BW43" s="63">
        <f t="shared" si="12"/>
        <v>5.8511843633977595E-3</v>
      </c>
      <c r="BX43" s="63">
        <f t="shared" si="13"/>
        <v>3.3018944212023988E-4</v>
      </c>
      <c r="BY43" s="63">
        <f t="shared" si="14"/>
        <v>5.875427541349172E-3</v>
      </c>
    </row>
    <row r="44" spans="1:77" ht="15.75" customHeight="1" x14ac:dyDescent="0.2">
      <c r="A44" s="9">
        <v>48</v>
      </c>
      <c r="B44" s="18" t="s">
        <v>115</v>
      </c>
      <c r="C44" s="40">
        <v>253737.7250068759</v>
      </c>
      <c r="D44" s="15">
        <v>1371.5552703074372</v>
      </c>
      <c r="E44" s="15">
        <f t="shared" si="0"/>
        <v>5.4862210812297489E-3</v>
      </c>
      <c r="G44" s="19">
        <v>0.220172811146394</v>
      </c>
      <c r="H44" s="19">
        <v>0.20347724252865798</v>
      </c>
      <c r="I44" s="19">
        <v>0.16828067172638486</v>
      </c>
      <c r="J44" s="19">
        <v>0.13388359645369308</v>
      </c>
      <c r="K44" s="19">
        <v>0.11559279027693324</v>
      </c>
      <c r="L44" s="19">
        <v>8.139277376153263E-2</v>
      </c>
      <c r="M44" s="19">
        <v>4.5768303943427249E-2</v>
      </c>
      <c r="N44" s="19">
        <v>2.2530384583624229E-2</v>
      </c>
      <c r="O44" s="19">
        <v>8.9014255793527456E-3</v>
      </c>
      <c r="Q44" s="15">
        <v>835.23675362159963</v>
      </c>
      <c r="R44" s="43">
        <v>1030</v>
      </c>
      <c r="W44" s="9">
        <v>14</v>
      </c>
      <c r="X44" s="39">
        <v>1.3592233009708738E-2</v>
      </c>
      <c r="AD44" s="9">
        <v>0.54</v>
      </c>
      <c r="AE44" s="35">
        <v>4</v>
      </c>
      <c r="AF44" s="9"/>
      <c r="AG44" s="16"/>
      <c r="AH44" s="9"/>
      <c r="AI44" s="9"/>
      <c r="AK44" s="9"/>
      <c r="AL44" s="9"/>
      <c r="AM44" s="9"/>
      <c r="AO44" s="9"/>
      <c r="BC44" s="31">
        <f t="shared" si="1"/>
        <v>106000.72561844648</v>
      </c>
      <c r="BD44" s="60"/>
      <c r="BE44" s="49">
        <f t="shared" si="2"/>
        <v>252707.7250068759</v>
      </c>
      <c r="BF44" s="52">
        <v>35521.063436617645</v>
      </c>
      <c r="BG44" s="64"/>
      <c r="BH44" s="62">
        <v>35522</v>
      </c>
      <c r="BI44" s="57">
        <f t="shared" si="3"/>
        <v>31.007213421396663</v>
      </c>
      <c r="BK44" s="56">
        <f t="shared" si="4"/>
        <v>139556</v>
      </c>
      <c r="BL44" s="57">
        <f t="shared" si="5"/>
        <v>921.99870830568352</v>
      </c>
      <c r="BN44" s="56">
        <f t="shared" si="6"/>
        <v>154545</v>
      </c>
      <c r="BO44" s="57">
        <f t="shared" si="7"/>
        <v>799.86324251447172</v>
      </c>
      <c r="BQ44" s="56">
        <f t="shared" si="8"/>
        <v>140134</v>
      </c>
      <c r="BR44" s="57">
        <f t="shared" si="9"/>
        <v>917.288967880884</v>
      </c>
      <c r="BT44" s="58">
        <v>1000</v>
      </c>
      <c r="BU44" s="57">
        <f t="shared" si="10"/>
        <v>2051.0000825245861</v>
      </c>
      <c r="BV44" s="63">
        <f t="shared" si="11"/>
        <v>5.8741871873364154E-4</v>
      </c>
      <c r="BW44" s="63">
        <f t="shared" si="12"/>
        <v>2.307803727275994E-3</v>
      </c>
      <c r="BX44" s="63">
        <f t="shared" si="13"/>
        <v>2.5556732274489144E-3</v>
      </c>
      <c r="BY44" s="63">
        <f t="shared" si="14"/>
        <v>2.3173620880660435E-3</v>
      </c>
    </row>
    <row r="45" spans="1:77" ht="15.75" customHeight="1" x14ac:dyDescent="0.2">
      <c r="A45" s="9">
        <v>50</v>
      </c>
      <c r="B45" s="22" t="s">
        <v>117</v>
      </c>
      <c r="C45" s="40">
        <v>2933635.5703158299</v>
      </c>
      <c r="D45" s="15">
        <v>941.76195255801019</v>
      </c>
      <c r="E45" s="15">
        <f t="shared" si="0"/>
        <v>3.7670478102320407E-3</v>
      </c>
      <c r="G45" s="19">
        <v>0.2145542715893809</v>
      </c>
      <c r="H45" s="19">
        <v>0.20663076315941317</v>
      </c>
      <c r="I45" s="19">
        <v>0.17277359015839014</v>
      </c>
      <c r="J45" s="19">
        <v>0.14542226070798167</v>
      </c>
      <c r="K45" s="19">
        <v>0.1105268987801596</v>
      </c>
      <c r="L45" s="19">
        <v>7.5925936065251332E-2</v>
      </c>
      <c r="M45" s="19">
        <v>4.3388294872610214E-2</v>
      </c>
      <c r="N45" s="19">
        <v>2.1853350444146911E-2</v>
      </c>
      <c r="O45" s="19">
        <v>8.9246342226660443E-3</v>
      </c>
      <c r="Q45" s="15">
        <v>8656.2464745294728</v>
      </c>
      <c r="R45" s="43">
        <v>11665</v>
      </c>
      <c r="W45" s="9">
        <v>188</v>
      </c>
      <c r="X45" s="39">
        <v>1.6116588084012003E-2</v>
      </c>
      <c r="AD45" s="9">
        <v>1.1200000000000001</v>
      </c>
      <c r="AE45" s="35">
        <v>2.52</v>
      </c>
      <c r="AF45" s="9"/>
      <c r="AG45" s="16"/>
      <c r="AH45" s="9"/>
      <c r="AI45" s="9"/>
      <c r="AK45" s="9"/>
      <c r="AL45" s="9"/>
      <c r="AM45" s="9"/>
      <c r="AO45" s="9"/>
      <c r="AS45" s="9">
        <v>706</v>
      </c>
      <c r="AT45" s="9">
        <v>51</v>
      </c>
      <c r="AU45" s="9">
        <v>0</v>
      </c>
      <c r="AV45" s="9">
        <v>55</v>
      </c>
      <c r="AW45" s="9">
        <v>15</v>
      </c>
      <c r="AX45" s="9">
        <v>40</v>
      </c>
      <c r="AY45" s="9">
        <v>2</v>
      </c>
      <c r="AZ45" s="9">
        <v>102</v>
      </c>
      <c r="BA45" s="9">
        <v>862</v>
      </c>
      <c r="BC45" s="31">
        <f t="shared" si="1"/>
        <v>1257716.3081666729</v>
      </c>
      <c r="BD45" s="60"/>
      <c r="BE45" s="49">
        <f t="shared" si="2"/>
        <v>2921970.5703158299</v>
      </c>
      <c r="BF45" s="52">
        <v>369434.46030113933</v>
      </c>
      <c r="BG45" s="64"/>
      <c r="BH45" s="62">
        <v>369435</v>
      </c>
      <c r="BI45" s="57">
        <f t="shared" si="3"/>
        <v>220.2971846316031</v>
      </c>
      <c r="BK45" s="56">
        <f t="shared" si="4"/>
        <v>1613500</v>
      </c>
      <c r="BL45" s="57">
        <f t="shared" si="5"/>
        <v>9360.7604080653637</v>
      </c>
      <c r="BN45" s="56">
        <f t="shared" si="6"/>
        <v>106116</v>
      </c>
      <c r="BO45" s="57">
        <f t="shared" si="7"/>
        <v>20144.541707437926</v>
      </c>
      <c r="BQ45" s="56">
        <f t="shared" si="8"/>
        <v>1662715</v>
      </c>
      <c r="BR45" s="57">
        <f t="shared" si="9"/>
        <v>9008.6777292996194</v>
      </c>
      <c r="BT45" s="58">
        <v>1000</v>
      </c>
      <c r="BU45" s="57">
        <f t="shared" si="10"/>
        <v>20896.538514532098</v>
      </c>
      <c r="BV45" s="63">
        <f t="shared" si="11"/>
        <v>6.1092572027296567E-3</v>
      </c>
      <c r="BW45" s="63">
        <f t="shared" si="12"/>
        <v>2.66820581985713E-2</v>
      </c>
      <c r="BX45" s="63">
        <f t="shared" si="13"/>
        <v>1.7548145860685821E-3</v>
      </c>
      <c r="BY45" s="63">
        <f t="shared" si="14"/>
        <v>2.7495916082169433E-2</v>
      </c>
    </row>
    <row r="46" spans="1:77" ht="15.75" customHeight="1" x14ac:dyDescent="0.2">
      <c r="A46" s="9">
        <v>51</v>
      </c>
      <c r="B46" s="22" t="s">
        <v>118</v>
      </c>
      <c r="C46" s="40">
        <v>4004993.6819023201</v>
      </c>
      <c r="D46" s="15">
        <v>2624.0229066110542</v>
      </c>
      <c r="E46" s="15">
        <f t="shared" si="0"/>
        <v>1.0496091626444217E-2</v>
      </c>
      <c r="G46" s="19">
        <v>0.21118761098337072</v>
      </c>
      <c r="H46" s="19">
        <v>0.1976566938218296</v>
      </c>
      <c r="I46" s="19">
        <v>0.18239129354437728</v>
      </c>
      <c r="J46" s="19">
        <v>0.1581228215428</v>
      </c>
      <c r="K46" s="19">
        <v>0.11886568701934273</v>
      </c>
      <c r="L46" s="19">
        <v>7.3932505220501848E-2</v>
      </c>
      <c r="M46" s="19">
        <v>3.6070103000363458E-2</v>
      </c>
      <c r="N46" s="19">
        <v>1.6327852388341026E-2</v>
      </c>
      <c r="O46" s="19">
        <v>5.4454324790733314E-3</v>
      </c>
      <c r="Q46" s="15">
        <v>64160.395453268902</v>
      </c>
      <c r="R46" s="43">
        <v>22526</v>
      </c>
      <c r="W46" s="9">
        <v>209</v>
      </c>
      <c r="X46" s="39">
        <v>9.2781674509455746E-3</v>
      </c>
      <c r="AD46" s="9">
        <v>0.93</v>
      </c>
      <c r="AE46" s="35">
        <v>2.93</v>
      </c>
      <c r="AF46" s="9"/>
      <c r="AG46" s="16"/>
      <c r="AH46" s="9"/>
      <c r="AI46" s="9"/>
      <c r="AK46" s="9"/>
      <c r="AL46" s="9"/>
      <c r="AM46" s="9"/>
      <c r="AO46" s="9"/>
      <c r="AS46" s="9">
        <v>666</v>
      </c>
      <c r="AT46" s="9">
        <v>41</v>
      </c>
      <c r="AU46" s="9">
        <v>0</v>
      </c>
      <c r="AV46" s="9">
        <v>53</v>
      </c>
      <c r="AW46" s="9">
        <v>9</v>
      </c>
      <c r="AX46" s="9">
        <v>44</v>
      </c>
      <c r="AY46" s="9">
        <v>1</v>
      </c>
      <c r="AZ46" s="9">
        <v>211</v>
      </c>
      <c r="BA46" s="9">
        <v>919</v>
      </c>
      <c r="BC46" s="31">
        <f t="shared" si="1"/>
        <v>1839813.2050301507</v>
      </c>
      <c r="BD46" s="60"/>
      <c r="BE46" s="49">
        <f t="shared" si="2"/>
        <v>3982467.6819023201</v>
      </c>
      <c r="BF46" s="52">
        <v>445453.29016474274</v>
      </c>
      <c r="BG46" s="64"/>
      <c r="BH46" s="62">
        <v>445454</v>
      </c>
      <c r="BI46" s="57">
        <f t="shared" si="3"/>
        <v>544.93099100531504</v>
      </c>
      <c r="BK46" s="56">
        <f t="shared" si="4"/>
        <v>2202747</v>
      </c>
      <c r="BL46" s="57">
        <f t="shared" si="5"/>
        <v>8245.7479380080858</v>
      </c>
      <c r="BN46" s="56">
        <f t="shared" si="6"/>
        <v>295671</v>
      </c>
      <c r="BO46" s="57">
        <f t="shared" si="7"/>
        <v>17081.554676971289</v>
      </c>
      <c r="BQ46" s="56">
        <f t="shared" si="8"/>
        <v>2432254</v>
      </c>
      <c r="BR46" s="57">
        <f t="shared" si="9"/>
        <v>7182.403059650208</v>
      </c>
      <c r="BT46" s="58">
        <v>1000</v>
      </c>
      <c r="BU46" s="57">
        <f t="shared" si="10"/>
        <v>18446.815425665638</v>
      </c>
      <c r="BV46" s="63">
        <f t="shared" si="11"/>
        <v>7.3663650113950669E-3</v>
      </c>
      <c r="BW46" s="63">
        <f t="shared" si="12"/>
        <v>3.6426292935065593E-2</v>
      </c>
      <c r="BX46" s="63">
        <f t="shared" si="13"/>
        <v>4.8894397025659063E-3</v>
      </c>
      <c r="BY46" s="63">
        <f t="shared" si="14"/>
        <v>4.0221596530085391E-2</v>
      </c>
    </row>
    <row r="47" spans="1:77" ht="15.75" customHeight="1" x14ac:dyDescent="0.2">
      <c r="A47" s="9">
        <v>52</v>
      </c>
      <c r="B47" s="22" t="s">
        <v>119</v>
      </c>
      <c r="C47" s="40">
        <v>3304645.3319241074</v>
      </c>
      <c r="D47" s="15">
        <v>1713.8232119218701</v>
      </c>
      <c r="E47" s="15">
        <f t="shared" si="0"/>
        <v>6.8552928476874808E-3</v>
      </c>
      <c r="G47" s="19">
        <v>0.21188476561034641</v>
      </c>
      <c r="H47" s="19">
        <v>0.19560706027462627</v>
      </c>
      <c r="I47" s="19">
        <v>0.18620889121637133</v>
      </c>
      <c r="J47" s="19">
        <v>0.15562854780600602</v>
      </c>
      <c r="K47" s="19">
        <v>0.11492265539071445</v>
      </c>
      <c r="L47" s="19">
        <v>7.7208436557013232E-2</v>
      </c>
      <c r="M47" s="19">
        <v>3.6771513415452116E-2</v>
      </c>
      <c r="N47" s="19">
        <v>1.6174544177734295E-2</v>
      </c>
      <c r="O47" s="19">
        <v>5.5935855517358834E-3</v>
      </c>
      <c r="Q47" s="15">
        <v>41690.891707874776</v>
      </c>
      <c r="R47" s="43">
        <v>21082</v>
      </c>
      <c r="W47" s="9">
        <v>168</v>
      </c>
      <c r="X47" s="39">
        <v>7.9688834076463329E-3</v>
      </c>
      <c r="AD47" s="9">
        <v>1.2</v>
      </c>
      <c r="AE47" s="35">
        <v>2.4</v>
      </c>
      <c r="AF47" s="9"/>
      <c r="AG47" s="16"/>
      <c r="AH47" s="9"/>
      <c r="AI47" s="9"/>
      <c r="AK47" s="9"/>
      <c r="AL47" s="9"/>
      <c r="AM47" s="9"/>
      <c r="AO47" s="9"/>
      <c r="AS47" s="9">
        <v>435</v>
      </c>
      <c r="AT47" s="9">
        <v>41</v>
      </c>
      <c r="AU47" s="9">
        <v>1</v>
      </c>
      <c r="AV47" s="9">
        <v>56</v>
      </c>
      <c r="AW47" s="9">
        <v>14</v>
      </c>
      <c r="AX47" s="9">
        <v>42</v>
      </c>
      <c r="AY47" s="9">
        <v>0</v>
      </c>
      <c r="AZ47" s="9">
        <v>114</v>
      </c>
      <c r="BA47" s="9">
        <v>596</v>
      </c>
      <c r="BC47" s="31">
        <f t="shared" si="1"/>
        <v>1509430.1138114384</v>
      </c>
      <c r="BD47" s="60"/>
      <c r="BE47" s="49">
        <f t="shared" si="2"/>
        <v>3283563.3319241074</v>
      </c>
      <c r="BF47" s="52">
        <v>365638.23073502374</v>
      </c>
      <c r="BG47" s="64"/>
      <c r="BH47" s="62">
        <v>365639</v>
      </c>
      <c r="BI47" s="57">
        <f t="shared" si="3"/>
        <v>215.83944997277737</v>
      </c>
      <c r="BK47" s="56">
        <f t="shared" si="4"/>
        <v>1817555</v>
      </c>
      <c r="BL47" s="57">
        <f t="shared" si="5"/>
        <v>4964.0127668974847</v>
      </c>
      <c r="BN47" s="56">
        <f t="shared" si="6"/>
        <v>193111</v>
      </c>
      <c r="BO47" s="57">
        <f t="shared" si="7"/>
        <v>10464.500437746179</v>
      </c>
      <c r="BQ47" s="56">
        <f t="shared" si="8"/>
        <v>1995484</v>
      </c>
      <c r="BR47" s="57">
        <f t="shared" si="9"/>
        <v>4361.5319976087694</v>
      </c>
      <c r="BT47" s="58">
        <v>1000</v>
      </c>
      <c r="BU47" s="57">
        <f t="shared" si="10"/>
        <v>11115.002509183802</v>
      </c>
      <c r="BV47" s="63">
        <f t="shared" si="11"/>
        <v>6.0464836692486331E-3</v>
      </c>
      <c r="BW47" s="63">
        <f t="shared" si="12"/>
        <v>3.0056466246733349E-2</v>
      </c>
      <c r="BX47" s="63">
        <f t="shared" si="13"/>
        <v>3.193429827078762E-3</v>
      </c>
      <c r="BY47" s="63">
        <f t="shared" si="14"/>
        <v>3.2998836605979853E-2</v>
      </c>
    </row>
    <row r="48" spans="1:77" ht="15.75" customHeight="1" x14ac:dyDescent="0.2">
      <c r="A48" s="9">
        <v>53</v>
      </c>
      <c r="B48" s="22" t="s">
        <v>120</v>
      </c>
      <c r="C48" s="40">
        <v>2021476.5403738229</v>
      </c>
      <c r="D48" s="15">
        <v>231.18864713602071</v>
      </c>
      <c r="E48" s="15">
        <f t="shared" si="0"/>
        <v>9.2475458854408279E-4</v>
      </c>
      <c r="G48" s="19">
        <v>0.23273734691587816</v>
      </c>
      <c r="H48" s="19">
        <v>0.22567354136759465</v>
      </c>
      <c r="I48" s="19">
        <v>0.15626735097222982</v>
      </c>
      <c r="J48" s="19">
        <v>0.1301409941801423</v>
      </c>
      <c r="K48" s="19">
        <v>0.10956579776354058</v>
      </c>
      <c r="L48" s="19">
        <v>7.6779544480341078E-2</v>
      </c>
      <c r="M48" s="19">
        <v>4.1055456943697263E-2</v>
      </c>
      <c r="N48" s="19">
        <v>2.0821454360290332E-2</v>
      </c>
      <c r="O48" s="19">
        <v>6.9585130162858203E-3</v>
      </c>
      <c r="Q48" s="15">
        <v>1871.8615774893997</v>
      </c>
      <c r="R48" s="43">
        <v>4354</v>
      </c>
      <c r="W48" s="9">
        <v>53</v>
      </c>
      <c r="X48" s="39">
        <v>1.2172714745062011E-2</v>
      </c>
      <c r="AD48" s="9">
        <v>1.04</v>
      </c>
      <c r="AE48" s="35">
        <v>3.88</v>
      </c>
      <c r="AF48" s="9"/>
      <c r="AG48" s="16"/>
      <c r="AH48" s="9"/>
      <c r="AI48" s="9"/>
      <c r="AK48" s="9"/>
      <c r="AL48" s="9"/>
      <c r="AM48" s="9"/>
      <c r="AO48" s="9"/>
      <c r="AS48" s="9">
        <v>730</v>
      </c>
      <c r="AT48" s="9">
        <v>48</v>
      </c>
      <c r="AU48" s="9">
        <v>0</v>
      </c>
      <c r="AV48" s="9">
        <v>28</v>
      </c>
      <c r="AW48" s="9">
        <v>13</v>
      </c>
      <c r="AX48" s="9">
        <v>15</v>
      </c>
      <c r="AY48" s="9">
        <v>1</v>
      </c>
      <c r="AZ48" s="9">
        <v>88</v>
      </c>
      <c r="BA48" s="9">
        <v>867</v>
      </c>
      <c r="BC48" s="31">
        <f t="shared" si="1"/>
        <v>800452.44049914891</v>
      </c>
      <c r="BD48" s="60"/>
      <c r="BE48" s="49">
        <f t="shared" si="2"/>
        <v>2017122.5403738229</v>
      </c>
      <c r="BF48" s="52">
        <v>244293.96664861823</v>
      </c>
      <c r="BG48" s="64"/>
      <c r="BH48" s="62">
        <v>244294</v>
      </c>
      <c r="BI48" s="57">
        <f t="shared" si="3"/>
        <v>37.912363624402353</v>
      </c>
      <c r="BK48" s="56">
        <f t="shared" si="4"/>
        <v>1111812</v>
      </c>
      <c r="BL48" s="57">
        <f t="shared" si="5"/>
        <v>6507.4416578221926</v>
      </c>
      <c r="BN48" s="56">
        <f t="shared" si="6"/>
        <v>26050</v>
      </c>
      <c r="BO48" s="57">
        <f t="shared" si="7"/>
        <v>14311.982259285667</v>
      </c>
      <c r="BQ48" s="56">
        <f t="shared" si="8"/>
        <v>1058207</v>
      </c>
      <c r="BR48" s="57">
        <f t="shared" si="9"/>
        <v>6892.7585126591175</v>
      </c>
      <c r="BT48" s="58">
        <v>1000</v>
      </c>
      <c r="BU48" s="57">
        <f t="shared" si="10"/>
        <v>14492.043582178401</v>
      </c>
      <c r="BV48" s="63">
        <f t="shared" si="11"/>
        <v>4.0398307661256745E-3</v>
      </c>
      <c r="BW48" s="63">
        <f t="shared" si="12"/>
        <v>1.8385765410517479E-2</v>
      </c>
      <c r="BX48" s="63">
        <f t="shared" si="13"/>
        <v>4.3078253955187307E-4</v>
      </c>
      <c r="BY48" s="63">
        <f t="shared" si="14"/>
        <v>1.7499313393795249E-2</v>
      </c>
    </row>
    <row r="49" spans="1:77" ht="15.75" customHeight="1" x14ac:dyDescent="0.2">
      <c r="A49" s="9">
        <v>54</v>
      </c>
      <c r="B49" s="20" t="s">
        <v>121</v>
      </c>
      <c r="C49" s="40">
        <v>289895.13305711764</v>
      </c>
      <c r="D49" s="15">
        <v>3614.2018832703861</v>
      </c>
      <c r="E49" s="15">
        <f t="shared" si="0"/>
        <v>1.4456807533081545E-2</v>
      </c>
      <c r="G49" s="19">
        <v>0.23273734691587816</v>
      </c>
      <c r="H49" s="19">
        <v>0.22567354136759465</v>
      </c>
      <c r="I49" s="19">
        <v>0.15626735097222982</v>
      </c>
      <c r="J49" s="19">
        <v>0.1301409941801423</v>
      </c>
      <c r="K49" s="19">
        <v>0.10956579776354058</v>
      </c>
      <c r="L49" s="19">
        <v>7.6779544480341078E-2</v>
      </c>
      <c r="M49" s="19">
        <v>4.1055456943697263E-2</v>
      </c>
      <c r="N49" s="19">
        <v>2.0821454360290332E-2</v>
      </c>
      <c r="O49" s="19">
        <v>6.9585130162858203E-3</v>
      </c>
      <c r="Q49" s="15">
        <v>2514.5748860302888</v>
      </c>
      <c r="R49" s="43">
        <v>1493</v>
      </c>
      <c r="W49" s="9">
        <v>30</v>
      </c>
      <c r="X49" s="39">
        <v>2.0093770931011386E-2</v>
      </c>
      <c r="AD49" s="9">
        <v>1.04</v>
      </c>
      <c r="AE49" s="35">
        <v>3.88</v>
      </c>
      <c r="AF49" s="9"/>
      <c r="AG49" s="16"/>
      <c r="AH49" s="9"/>
      <c r="AI49" s="9"/>
      <c r="AK49" s="9"/>
      <c r="AL49" s="9"/>
      <c r="AM49" s="9"/>
      <c r="AO49" s="9"/>
      <c r="BC49" s="31">
        <f t="shared" si="1"/>
        <v>114790.97684778663</v>
      </c>
      <c r="BD49" s="60"/>
      <c r="BE49" s="49">
        <f t="shared" si="2"/>
        <v>288402.13305711764</v>
      </c>
      <c r="BF49" s="52">
        <v>34964.764805573519</v>
      </c>
      <c r="BG49" s="64"/>
      <c r="BH49" s="62">
        <v>288402</v>
      </c>
      <c r="BI49" s="57">
        <f t="shared" si="3"/>
        <v>7.1852791726378308E-5</v>
      </c>
      <c r="BK49" s="56">
        <f t="shared" si="4"/>
        <v>159442</v>
      </c>
      <c r="BL49" s="57">
        <f t="shared" si="5"/>
        <v>1530.178801021352</v>
      </c>
      <c r="BN49" s="56">
        <f t="shared" si="6"/>
        <v>407243</v>
      </c>
      <c r="BO49" s="57">
        <f t="shared" si="7"/>
        <v>0</v>
      </c>
      <c r="BQ49" s="56">
        <f t="shared" si="8"/>
        <v>151755</v>
      </c>
      <c r="BR49" s="57">
        <f t="shared" si="9"/>
        <v>1621.3890391361142</v>
      </c>
      <c r="BT49" s="58">
        <v>1000</v>
      </c>
      <c r="BU49" s="57">
        <f t="shared" si="10"/>
        <v>3410.1752297164439</v>
      </c>
      <c r="BV49" s="63">
        <f t="shared" si="11"/>
        <v>4.7692340893029581E-3</v>
      </c>
      <c r="BW49" s="63">
        <f t="shared" si="12"/>
        <v>2.6366536865798608E-3</v>
      </c>
      <c r="BX49" s="63">
        <f t="shared" si="13"/>
        <v>6.7344788389529153E-3</v>
      </c>
      <c r="BY49" s="63">
        <f t="shared" si="14"/>
        <v>2.5095357563079796E-3</v>
      </c>
    </row>
    <row r="50" spans="1:77" ht="15.75" customHeight="1" x14ac:dyDescent="0.2">
      <c r="A50" s="9">
        <v>55</v>
      </c>
      <c r="B50" s="22" t="s">
        <v>122</v>
      </c>
      <c r="C50" s="40">
        <v>3140393.0543400561</v>
      </c>
      <c r="D50" s="15">
        <v>2655.3866776646141</v>
      </c>
      <c r="E50" s="15">
        <f t="shared" si="0"/>
        <v>1.0621546710658456E-2</v>
      </c>
      <c r="G50" s="19">
        <v>0.21735283756407786</v>
      </c>
      <c r="H50" s="19">
        <v>0.20638654459593561</v>
      </c>
      <c r="I50" s="19">
        <v>0.17712697392870358</v>
      </c>
      <c r="J50" s="19">
        <v>0.15400694729391698</v>
      </c>
      <c r="K50" s="19">
        <v>0.11602899838208182</v>
      </c>
      <c r="L50" s="19">
        <v>7.5965974543786577E-2</v>
      </c>
      <c r="M50" s="19">
        <v>3.5264892787728652E-2</v>
      </c>
      <c r="N50" s="19">
        <v>1.3791805288746399E-2</v>
      </c>
      <c r="O50" s="19">
        <v>4.0750256150225359E-3</v>
      </c>
      <c r="Q50" s="15">
        <v>32009.664925838704</v>
      </c>
      <c r="R50" s="43">
        <v>17056</v>
      </c>
      <c r="W50" s="9">
        <v>338</v>
      </c>
      <c r="X50" s="39">
        <v>1.9817073170731708E-2</v>
      </c>
      <c r="AD50" s="9">
        <v>0.9</v>
      </c>
      <c r="AE50" s="35">
        <v>2.2999999999999998</v>
      </c>
      <c r="AF50" s="9"/>
      <c r="AG50" s="16"/>
      <c r="AH50" s="9"/>
      <c r="AI50" s="9"/>
      <c r="AK50" s="9"/>
      <c r="AL50" s="9"/>
      <c r="AM50" s="9"/>
      <c r="AO50" s="9"/>
      <c r="AS50" s="9">
        <v>255</v>
      </c>
      <c r="AT50" s="9">
        <v>45</v>
      </c>
      <c r="AU50" s="9">
        <v>0</v>
      </c>
      <c r="AV50" s="9">
        <v>35</v>
      </c>
      <c r="AW50" s="9">
        <v>9</v>
      </c>
      <c r="AX50" s="9">
        <v>26</v>
      </c>
      <c r="AY50" s="9">
        <v>1</v>
      </c>
      <c r="AZ50" s="9">
        <v>91</v>
      </c>
      <c r="BA50" s="9">
        <v>392</v>
      </c>
      <c r="BC50" s="31">
        <f t="shared" si="1"/>
        <v>1404267.326885028</v>
      </c>
      <c r="BD50" s="60"/>
      <c r="BE50" s="49">
        <f t="shared" si="2"/>
        <v>3123337.0543400561</v>
      </c>
      <c r="BF50" s="52">
        <v>332564.76289624348</v>
      </c>
      <c r="BG50" s="64"/>
      <c r="BH50" s="62">
        <v>332565</v>
      </c>
      <c r="BI50" s="57">
        <f t="shared" si="3"/>
        <v>759.03938118084443</v>
      </c>
      <c r="BK50" s="56">
        <f t="shared" si="4"/>
        <v>1727216</v>
      </c>
      <c r="BL50" s="57">
        <f t="shared" si="5"/>
        <v>11286.611742365838</v>
      </c>
      <c r="BN50" s="56">
        <f t="shared" si="6"/>
        <v>299205</v>
      </c>
      <c r="BO50" s="57">
        <f t="shared" si="7"/>
        <v>22831.030237255058</v>
      </c>
      <c r="BQ50" s="56">
        <f t="shared" si="8"/>
        <v>1856457</v>
      </c>
      <c r="BR50" s="57">
        <f t="shared" si="9"/>
        <v>10241.793326612753</v>
      </c>
      <c r="BT50" s="58">
        <v>1000</v>
      </c>
      <c r="BU50" s="57">
        <f t="shared" si="10"/>
        <v>25241.798303655411</v>
      </c>
      <c r="BV50" s="63">
        <f t="shared" si="11"/>
        <v>5.4995469341718789E-3</v>
      </c>
      <c r="BW50" s="63">
        <f t="shared" si="12"/>
        <v>2.8562552112490563E-2</v>
      </c>
      <c r="BX50" s="63">
        <f t="shared" si="13"/>
        <v>4.9478806044767057E-3</v>
      </c>
      <c r="BY50" s="63">
        <f t="shared" si="14"/>
        <v>3.0699780709355494E-2</v>
      </c>
    </row>
    <row r="51" spans="1:77" ht="15.75" customHeight="1" x14ac:dyDescent="0.2">
      <c r="A51" s="9">
        <v>57</v>
      </c>
      <c r="B51" s="22" t="s">
        <v>124</v>
      </c>
      <c r="C51" s="40">
        <v>255350.26178483327</v>
      </c>
      <c r="D51" s="15">
        <v>268.06174996833158</v>
      </c>
      <c r="E51" s="15">
        <f t="shared" si="0"/>
        <v>1.0722469998733263E-3</v>
      </c>
      <c r="G51" s="19">
        <v>0.22751359949380884</v>
      </c>
      <c r="H51" s="19">
        <v>0.23214929124447453</v>
      </c>
      <c r="I51" s="19">
        <v>0.12984330922480689</v>
      </c>
      <c r="J51" s="19">
        <v>0.11914386902303345</v>
      </c>
      <c r="K51" s="19">
        <v>0.10743819810002549</v>
      </c>
      <c r="L51" s="19">
        <v>8.6351293160267503E-2</v>
      </c>
      <c r="M51" s="19">
        <v>5.7113479976448049E-2</v>
      </c>
      <c r="N51" s="19">
        <v>2.9795853802146041E-2</v>
      </c>
      <c r="O51" s="19">
        <v>1.0651105974989234E-2</v>
      </c>
      <c r="Q51" s="15">
        <v>173.1968404603673</v>
      </c>
      <c r="R51" s="43">
        <v>157</v>
      </c>
      <c r="W51" s="9">
        <v>4</v>
      </c>
      <c r="X51" s="39">
        <v>2.5477707006369428E-2</v>
      </c>
      <c r="AD51" s="9">
        <v>1.64</v>
      </c>
      <c r="AE51" s="35">
        <v>3.16</v>
      </c>
      <c r="AF51" s="9"/>
      <c r="AG51" s="16"/>
      <c r="AH51" s="9"/>
      <c r="AI51" s="9"/>
      <c r="AK51" s="9"/>
      <c r="AL51" s="9"/>
      <c r="AM51" s="9"/>
      <c r="AO51" s="9"/>
      <c r="AS51" s="9">
        <v>37</v>
      </c>
      <c r="AT51" s="9">
        <v>8</v>
      </c>
      <c r="AU51" s="9">
        <v>0</v>
      </c>
      <c r="AV51" s="9">
        <v>1</v>
      </c>
      <c r="AW51" s="9">
        <v>1</v>
      </c>
      <c r="AX51" s="9">
        <v>0</v>
      </c>
      <c r="AY51" s="9">
        <v>0</v>
      </c>
      <c r="AZ51" s="9">
        <v>3</v>
      </c>
      <c r="BA51" s="9">
        <v>48</v>
      </c>
      <c r="BC51" s="31">
        <f t="shared" si="1"/>
        <v>91013.313157185257</v>
      </c>
      <c r="BD51" s="60"/>
      <c r="BE51" s="49">
        <f t="shared" si="2"/>
        <v>255193.26178483327</v>
      </c>
      <c r="BF51" s="52">
        <v>53164.672994684435</v>
      </c>
      <c r="BG51" s="64"/>
      <c r="BH51" s="62">
        <v>255193</v>
      </c>
      <c r="BI51" s="57">
        <f t="shared" si="3"/>
        <v>1.208576966614153E-5</v>
      </c>
      <c r="BK51" s="56">
        <f t="shared" si="4"/>
        <v>140443</v>
      </c>
      <c r="BL51" s="57">
        <f t="shared" si="5"/>
        <v>1536.090799921619</v>
      </c>
      <c r="BN51" s="56">
        <f t="shared" si="6"/>
        <v>30205</v>
      </c>
      <c r="BO51" s="57">
        <f t="shared" si="7"/>
        <v>3011.7787414382874</v>
      </c>
      <c r="BQ51" s="56">
        <f t="shared" si="8"/>
        <v>120321</v>
      </c>
      <c r="BR51" s="57">
        <f t="shared" si="9"/>
        <v>1805.4515716990318</v>
      </c>
      <c r="BT51" s="58">
        <v>1000</v>
      </c>
      <c r="BU51" s="57">
        <f t="shared" si="10"/>
        <v>3402.7280178402025</v>
      </c>
      <c r="BV51" s="63">
        <f t="shared" si="11"/>
        <v>4.220064891892185E-3</v>
      </c>
      <c r="BW51" s="63">
        <f t="shared" si="12"/>
        <v>2.322471831163278E-3</v>
      </c>
      <c r="BX51" s="63">
        <f t="shared" si="13"/>
        <v>4.9949276802934068E-4</v>
      </c>
      <c r="BY51" s="63">
        <f t="shared" si="14"/>
        <v>1.989719295803976E-3</v>
      </c>
    </row>
    <row r="52" spans="1:77" ht="15.75" customHeight="1" x14ac:dyDescent="0.2">
      <c r="A52" s="9">
        <v>58</v>
      </c>
      <c r="B52" s="22" t="s">
        <v>125</v>
      </c>
      <c r="C52" s="40">
        <v>530704.25461938477</v>
      </c>
      <c r="D52" s="15">
        <v>90.701776014278508</v>
      </c>
      <c r="E52" s="15">
        <f t="shared" si="0"/>
        <v>3.6280710405711404E-4</v>
      </c>
      <c r="G52" s="19">
        <v>0.25844815308610208</v>
      </c>
      <c r="H52" s="19">
        <v>0.23133730719487819</v>
      </c>
      <c r="I52" s="19">
        <v>0.15746740642310311</v>
      </c>
      <c r="J52" s="19">
        <v>0.12735730812659862</v>
      </c>
      <c r="K52" s="19">
        <v>9.9889302740367225E-2</v>
      </c>
      <c r="L52" s="19">
        <v>6.577058824834342E-2</v>
      </c>
      <c r="M52" s="19">
        <v>3.6075327377717244E-2</v>
      </c>
      <c r="N52" s="19">
        <v>1.7840227694724022E-2</v>
      </c>
      <c r="O52" s="19">
        <v>5.8143791081660861E-3</v>
      </c>
      <c r="Q52" s="15">
        <v>218.9210557970149</v>
      </c>
      <c r="R52" s="43">
        <v>286</v>
      </c>
      <c r="W52" s="9">
        <v>7</v>
      </c>
      <c r="X52" s="39">
        <v>2.4475524475524476E-2</v>
      </c>
      <c r="AD52" s="9">
        <v>1.65</v>
      </c>
      <c r="AE52" s="35">
        <v>4</v>
      </c>
      <c r="AF52" s="9"/>
      <c r="AG52" s="16"/>
      <c r="AH52" s="9"/>
      <c r="AI52" s="9"/>
      <c r="AK52" s="9"/>
      <c r="AL52" s="9"/>
      <c r="AM52" s="9"/>
      <c r="AO52" s="9"/>
      <c r="AS52" s="9">
        <v>126</v>
      </c>
      <c r="AT52" s="9">
        <v>14</v>
      </c>
      <c r="AU52" s="9">
        <v>0</v>
      </c>
      <c r="AV52" s="9">
        <v>3</v>
      </c>
      <c r="AW52" s="9">
        <v>3</v>
      </c>
      <c r="AX52" s="9">
        <v>0</v>
      </c>
      <c r="AY52" s="9">
        <v>0</v>
      </c>
      <c r="AZ52" s="9">
        <v>11</v>
      </c>
      <c r="BA52" s="9">
        <v>151</v>
      </c>
      <c r="BC52" s="31">
        <f t="shared" si="1"/>
        <v>204169.36578755514</v>
      </c>
      <c r="BD52" s="60"/>
      <c r="BE52" s="49">
        <f t="shared" si="2"/>
        <v>530418.25461938477</v>
      </c>
      <c r="BF52" s="52">
        <v>93123.281374545899</v>
      </c>
      <c r="BG52" s="64"/>
      <c r="BH52" s="62">
        <v>530418</v>
      </c>
      <c r="BI52" s="57">
        <f t="shared" si="3"/>
        <v>4.3646108459428687E-6</v>
      </c>
      <c r="BK52" s="56">
        <f t="shared" si="4"/>
        <v>291887</v>
      </c>
      <c r="BL52" s="57">
        <f t="shared" si="5"/>
        <v>3499.8998875820948</v>
      </c>
      <c r="BN52" s="56">
        <f t="shared" si="6"/>
        <v>10220</v>
      </c>
      <c r="BO52" s="57">
        <f t="shared" si="7"/>
        <v>7632.7180510072585</v>
      </c>
      <c r="BQ52" s="56">
        <f t="shared" si="8"/>
        <v>269914</v>
      </c>
      <c r="BR52" s="57">
        <f t="shared" si="9"/>
        <v>3822.3033409683312</v>
      </c>
      <c r="BT52" s="58">
        <v>1000</v>
      </c>
      <c r="BU52" s="57">
        <f t="shared" si="10"/>
        <v>7768.0004357622356</v>
      </c>
      <c r="BV52" s="63">
        <f t="shared" si="11"/>
        <v>8.7713941206368079E-3</v>
      </c>
      <c r="BW52" s="63">
        <f t="shared" si="12"/>
        <v>4.8268645313953402E-3</v>
      </c>
      <c r="BX52" s="63">
        <f t="shared" si="13"/>
        <v>1.6900566426948725E-4</v>
      </c>
      <c r="BY52" s="63">
        <f t="shared" si="14"/>
        <v>4.4635025806603534E-3</v>
      </c>
    </row>
    <row r="53" spans="1:77" ht="15.75" customHeight="1" x14ac:dyDescent="0.2">
      <c r="A53" s="9">
        <v>59</v>
      </c>
      <c r="B53" s="22" t="s">
        <v>126</v>
      </c>
      <c r="C53" s="40">
        <v>919025.10483856278</v>
      </c>
      <c r="D53" s="15">
        <v>216.83405094365361</v>
      </c>
      <c r="E53" s="15">
        <f t="shared" si="0"/>
        <v>8.6733620377461439E-4</v>
      </c>
      <c r="G53" s="19">
        <v>0.23800478087649402</v>
      </c>
      <c r="H53" s="19">
        <v>0.23437641434262949</v>
      </c>
      <c r="I53" s="19">
        <v>0.15556589641434262</v>
      </c>
      <c r="J53" s="19">
        <v>0.12977083665338646</v>
      </c>
      <c r="K53" s="19">
        <v>0.10395155378486055</v>
      </c>
      <c r="L53" s="19">
        <v>7.2356972111553786E-2</v>
      </c>
      <c r="M53" s="19">
        <v>3.9286055776892433E-2</v>
      </c>
      <c r="N53" s="19">
        <v>1.967426294820717E-2</v>
      </c>
      <c r="O53" s="19">
        <v>7.0132270916334659E-3</v>
      </c>
      <c r="Q53" s="15">
        <v>668.99886667344367</v>
      </c>
      <c r="R53" s="43">
        <v>1136</v>
      </c>
      <c r="W53" s="9">
        <v>19</v>
      </c>
      <c r="X53" s="39">
        <v>1.6725352112676055E-2</v>
      </c>
      <c r="AD53" s="9">
        <v>1.1499999999999999</v>
      </c>
      <c r="AE53" s="35">
        <v>4</v>
      </c>
      <c r="AF53" s="9"/>
      <c r="AG53" s="16"/>
      <c r="AH53" s="9"/>
      <c r="AI53" s="9"/>
      <c r="AK53" s="9"/>
      <c r="AL53" s="9"/>
      <c r="AM53" s="9"/>
      <c r="AO53" s="9"/>
      <c r="AS53" s="9">
        <v>421</v>
      </c>
      <c r="AT53" s="9">
        <v>19</v>
      </c>
      <c r="AU53" s="9">
        <v>0</v>
      </c>
      <c r="AV53" s="9">
        <v>10</v>
      </c>
      <c r="AW53" s="9">
        <v>3</v>
      </c>
      <c r="AX53" s="9">
        <v>7</v>
      </c>
      <c r="AY53" s="9">
        <v>1</v>
      </c>
      <c r="AZ53" s="9">
        <v>23</v>
      </c>
      <c r="BA53" s="9">
        <v>464</v>
      </c>
      <c r="BC53" s="31">
        <f t="shared" si="1"/>
        <v>357765.70863712573</v>
      </c>
      <c r="BD53" s="60"/>
      <c r="BE53" s="49">
        <f t="shared" si="2"/>
        <v>917889.10483856278</v>
      </c>
      <c r="BF53" s="52">
        <v>166364.90170607588</v>
      </c>
      <c r="BG53" s="64"/>
      <c r="BH53" s="62">
        <v>917889</v>
      </c>
      <c r="BI53" s="57">
        <f t="shared" si="3"/>
        <v>2.9334399589590277E-6</v>
      </c>
      <c r="BK53" s="56">
        <f t="shared" si="4"/>
        <v>505464</v>
      </c>
      <c r="BL53" s="57">
        <f t="shared" si="5"/>
        <v>4135.2206271984669</v>
      </c>
      <c r="BN53" s="56">
        <f t="shared" si="6"/>
        <v>24433</v>
      </c>
      <c r="BO53" s="57">
        <f t="shared" si="7"/>
        <v>8958.324968289764</v>
      </c>
      <c r="BQ53" s="56">
        <f t="shared" si="8"/>
        <v>472970</v>
      </c>
      <c r="BR53" s="57">
        <f t="shared" si="9"/>
        <v>4461.0248944066525</v>
      </c>
      <c r="BT53" s="58">
        <v>1000</v>
      </c>
      <c r="BU53" s="57">
        <f t="shared" si="10"/>
        <v>9193.2782333075957</v>
      </c>
      <c r="BV53" s="63">
        <f t="shared" si="11"/>
        <v>1.5178908291191473E-2</v>
      </c>
      <c r="BW53" s="63">
        <f t="shared" si="12"/>
        <v>8.3587355843090447E-3</v>
      </c>
      <c r="BX53" s="63">
        <f t="shared" si="13"/>
        <v>4.0404260225991991E-4</v>
      </c>
      <c r="BY53" s="63">
        <f t="shared" si="14"/>
        <v>7.821390574682778E-3</v>
      </c>
    </row>
    <row r="54" spans="1:77" ht="15.75" customHeight="1" x14ac:dyDescent="0.2">
      <c r="A54" s="9">
        <v>60</v>
      </c>
      <c r="B54" s="22" t="s">
        <v>127</v>
      </c>
      <c r="C54" s="40">
        <v>924915.60042853537</v>
      </c>
      <c r="D54" s="15">
        <v>63.135334264081003</v>
      </c>
      <c r="E54" s="15">
        <f t="shared" si="0"/>
        <v>2.5254133705632399E-4</v>
      </c>
      <c r="G54" s="19">
        <v>0.26229968782518209</v>
      </c>
      <c r="H54" s="19">
        <v>0.23779136316337149</v>
      </c>
      <c r="I54" s="19">
        <v>0.16010796045785641</v>
      </c>
      <c r="J54" s="19">
        <v>0.12466571279916754</v>
      </c>
      <c r="K54" s="19">
        <v>9.5654266389177942E-2</v>
      </c>
      <c r="L54" s="19">
        <v>6.3061914672216446E-2</v>
      </c>
      <c r="M54" s="19">
        <v>3.475936524453694E-2</v>
      </c>
      <c r="N54" s="19">
        <v>1.6380072840790842E-2</v>
      </c>
      <c r="O54" s="19">
        <v>5.2796566077003126E-3</v>
      </c>
      <c r="Q54" s="15">
        <v>185.03744417024549</v>
      </c>
      <c r="R54" s="43">
        <v>402</v>
      </c>
      <c r="W54" s="9">
        <v>3</v>
      </c>
      <c r="X54" s="39">
        <v>7.462686567164179E-3</v>
      </c>
      <c r="AD54" s="9">
        <v>0.8</v>
      </c>
      <c r="AE54" s="35">
        <v>3.62</v>
      </c>
      <c r="AF54" s="9"/>
      <c r="AG54" s="16"/>
      <c r="AH54" s="9"/>
      <c r="AI54" s="9"/>
      <c r="AK54" s="9"/>
      <c r="AL54" s="9"/>
      <c r="AM54" s="9"/>
      <c r="AO54" s="9"/>
      <c r="AS54" s="9">
        <v>381</v>
      </c>
      <c r="AT54" s="9">
        <v>23</v>
      </c>
      <c r="AU54" s="9">
        <v>0</v>
      </c>
      <c r="AV54" s="9">
        <v>14</v>
      </c>
      <c r="AW54" s="9">
        <v>8</v>
      </c>
      <c r="AX54" s="9">
        <v>6</v>
      </c>
      <c r="AY54" s="9">
        <v>0</v>
      </c>
      <c r="AZ54" s="9">
        <v>23</v>
      </c>
      <c r="BA54" s="9">
        <v>427</v>
      </c>
      <c r="BC54" s="31">
        <f t="shared" si="1"/>
        <v>351863.73621765745</v>
      </c>
      <c r="BD54" s="60"/>
      <c r="BE54" s="49">
        <f t="shared" si="2"/>
        <v>924513.60042853537</v>
      </c>
      <c r="BF54" s="52">
        <v>159765.11000286962</v>
      </c>
      <c r="BG54" s="64"/>
      <c r="BH54" s="62">
        <v>159766</v>
      </c>
      <c r="BI54" s="57">
        <f t="shared" si="3"/>
        <v>2.6431494044011088</v>
      </c>
      <c r="BK54" s="56">
        <f t="shared" si="4"/>
        <v>508704</v>
      </c>
      <c r="BL54" s="57">
        <f t="shared" si="5"/>
        <v>1766.9348677607177</v>
      </c>
      <c r="BN54" s="56">
        <f t="shared" si="6"/>
        <v>7114</v>
      </c>
      <c r="BO54" s="57">
        <f t="shared" si="7"/>
        <v>3898.3836351934492</v>
      </c>
      <c r="BQ54" s="56">
        <f t="shared" si="8"/>
        <v>465168</v>
      </c>
      <c r="BR54" s="57">
        <f t="shared" si="9"/>
        <v>1951.9360710122805</v>
      </c>
      <c r="BT54" s="58">
        <v>1000</v>
      </c>
      <c r="BU54" s="57">
        <f t="shared" si="10"/>
        <v>3924.3643719786396</v>
      </c>
      <c r="BV54" s="63">
        <f t="shared" si="11"/>
        <v>2.6420116833849156E-3</v>
      </c>
      <c r="BW54" s="63">
        <f t="shared" si="12"/>
        <v>8.412314678553464E-3</v>
      </c>
      <c r="BX54" s="63">
        <f t="shared" si="13"/>
        <v>1.1764249467838867E-4</v>
      </c>
      <c r="BY54" s="63">
        <f t="shared" si="14"/>
        <v>7.692370786400911E-3</v>
      </c>
    </row>
    <row r="55" spans="1:77" ht="15.75" customHeight="1" x14ac:dyDescent="0.2">
      <c r="A55" s="9">
        <v>61</v>
      </c>
      <c r="B55" s="20" t="s">
        <v>128</v>
      </c>
      <c r="C55" s="40">
        <v>277774.43122577306</v>
      </c>
      <c r="D55" s="15">
        <v>116.66194791550389</v>
      </c>
      <c r="E55" s="15">
        <f t="shared" si="0"/>
        <v>4.6664779166201556E-4</v>
      </c>
      <c r="G55" s="19">
        <v>0.26229968782518209</v>
      </c>
      <c r="H55" s="19">
        <v>0.23779136316337149</v>
      </c>
      <c r="I55" s="19">
        <v>0.16010796045785641</v>
      </c>
      <c r="J55" s="19">
        <v>0.12466571279916754</v>
      </c>
      <c r="K55" s="19">
        <v>9.5654266389177942E-2</v>
      </c>
      <c r="L55" s="19">
        <v>6.3061914672216446E-2</v>
      </c>
      <c r="M55" s="19">
        <v>3.475936524453694E-2</v>
      </c>
      <c r="N55" s="19">
        <v>1.6380072840790842E-2</v>
      </c>
      <c r="O55" s="19">
        <v>5.2796566077003126E-3</v>
      </c>
      <c r="Q55" s="15">
        <v>77.773694947007641</v>
      </c>
      <c r="R55" s="43">
        <v>174</v>
      </c>
      <c r="W55" s="9">
        <v>1</v>
      </c>
      <c r="X55" s="39">
        <v>5.7471264367816091E-3</v>
      </c>
      <c r="AD55" s="9">
        <v>0.8</v>
      </c>
      <c r="AE55" s="35">
        <v>3.62</v>
      </c>
      <c r="AF55" s="9"/>
      <c r="AG55" s="16"/>
      <c r="AH55" s="9"/>
      <c r="AI55" s="9"/>
      <c r="AK55" s="9"/>
      <c r="AL55" s="9"/>
      <c r="AM55" s="9"/>
      <c r="AO55" s="9"/>
      <c r="BC55" s="31">
        <f t="shared" si="1"/>
        <v>105673.15455761646</v>
      </c>
      <c r="BD55" s="60"/>
      <c r="BE55" s="49">
        <f t="shared" si="2"/>
        <v>277600.43122577306</v>
      </c>
      <c r="BF55" s="52">
        <v>48771.935946446647</v>
      </c>
      <c r="BG55" s="64"/>
      <c r="BH55" s="62">
        <v>48772</v>
      </c>
      <c r="BI55" s="57">
        <f t="shared" si="3"/>
        <v>1.1250610594865071</v>
      </c>
      <c r="BK55" s="56">
        <f t="shared" si="4"/>
        <v>152776</v>
      </c>
      <c r="BL55" s="57">
        <f t="shared" si="5"/>
        <v>408.48976038889685</v>
      </c>
      <c r="BN55" s="56">
        <f t="shared" si="6"/>
        <v>13145</v>
      </c>
      <c r="BO55" s="57">
        <f t="shared" si="7"/>
        <v>865.43423169753271</v>
      </c>
      <c r="BQ55" s="56">
        <f t="shared" si="8"/>
        <v>139701</v>
      </c>
      <c r="BR55" s="57">
        <f t="shared" si="9"/>
        <v>451.27788739765856</v>
      </c>
      <c r="BT55" s="58">
        <v>1000</v>
      </c>
      <c r="BU55" s="57">
        <f t="shared" si="10"/>
        <v>905.178920226895</v>
      </c>
      <c r="BV55" s="63">
        <f t="shared" si="11"/>
        <v>8.0653076262815059E-4</v>
      </c>
      <c r="BW55" s="63">
        <f t="shared" si="12"/>
        <v>2.5264196611992124E-3</v>
      </c>
      <c r="BX55" s="63">
        <f t="shared" si="13"/>
        <v>2.1737568070669371E-4</v>
      </c>
      <c r="BY55" s="63">
        <f t="shared" si="14"/>
        <v>2.3102016717207411E-3</v>
      </c>
    </row>
    <row r="56" spans="1:77" ht="15.75" customHeight="1" x14ac:dyDescent="0.2">
      <c r="A56" s="9">
        <v>62</v>
      </c>
      <c r="B56" s="22" t="s">
        <v>129</v>
      </c>
      <c r="C56" s="40">
        <v>318784.69303655223</v>
      </c>
      <c r="D56" s="15">
        <v>207.88724316837997</v>
      </c>
      <c r="E56" s="15">
        <f t="shared" si="0"/>
        <v>8.3154897267351984E-4</v>
      </c>
      <c r="G56" s="19">
        <v>0.2337820390712638</v>
      </c>
      <c r="H56" s="19">
        <v>0.240290388807755</v>
      </c>
      <c r="I56" s="19">
        <v>0.13844970756520697</v>
      </c>
      <c r="J56" s="19">
        <v>0.11397196294650101</v>
      </c>
      <c r="K56" s="19">
        <v>0.1062571874051968</v>
      </c>
      <c r="L56" s="19">
        <v>7.6184731305691367E-2</v>
      </c>
      <c r="M56" s="19">
        <v>5.0521726247169135E-2</v>
      </c>
      <c r="N56" s="19">
        <v>2.9603290508744825E-2</v>
      </c>
      <c r="O56" s="19">
        <v>1.0938966142471127E-2</v>
      </c>
      <c r="Q56" s="15">
        <v>197.51097722629234</v>
      </c>
      <c r="R56" s="43">
        <v>92</v>
      </c>
      <c r="W56" s="9">
        <v>1</v>
      </c>
      <c r="X56" s="39">
        <v>1.0869565217391304E-2</v>
      </c>
      <c r="AD56" s="9">
        <v>2.1800000000000002</v>
      </c>
      <c r="AE56" s="35">
        <v>4</v>
      </c>
      <c r="AF56" s="9"/>
      <c r="AG56" s="16"/>
      <c r="AH56" s="9"/>
      <c r="AI56" s="9"/>
      <c r="AK56" s="9"/>
      <c r="AL56" s="9"/>
      <c r="AM56" s="9"/>
      <c r="AO56" s="9"/>
      <c r="AS56" s="9">
        <v>193</v>
      </c>
      <c r="AT56" s="9">
        <v>17</v>
      </c>
      <c r="AU56" s="9">
        <v>0</v>
      </c>
      <c r="AV56" s="9">
        <v>3</v>
      </c>
      <c r="AW56" s="9">
        <v>2</v>
      </c>
      <c r="AX56" s="9">
        <v>1</v>
      </c>
      <c r="AY56" s="9">
        <v>0</v>
      </c>
      <c r="AZ56" s="9">
        <v>11</v>
      </c>
      <c r="BA56" s="9">
        <v>221</v>
      </c>
      <c r="BC56" s="31">
        <f t="shared" si="1"/>
        <v>114341.32961974162</v>
      </c>
      <c r="BD56" s="60"/>
      <c r="BE56" s="49">
        <f t="shared" si="2"/>
        <v>318692.69303655223</v>
      </c>
      <c r="BF56" s="52">
        <v>65177.826784303783</v>
      </c>
      <c r="BG56" s="64"/>
      <c r="BH56" s="62">
        <v>65178</v>
      </c>
      <c r="BI56" s="57">
        <f t="shared" si="3"/>
        <v>4.4199928456654565</v>
      </c>
      <c r="BK56" s="56">
        <f t="shared" si="4"/>
        <v>175332</v>
      </c>
      <c r="BL56" s="57">
        <f t="shared" si="5"/>
        <v>934.15853669374826</v>
      </c>
      <c r="BN56" s="56">
        <f t="shared" si="6"/>
        <v>23424</v>
      </c>
      <c r="BO56" s="57">
        <f t="shared" si="7"/>
        <v>1924.0125335343782</v>
      </c>
      <c r="BQ56" s="56">
        <f t="shared" si="8"/>
        <v>151161</v>
      </c>
      <c r="BR56" s="57">
        <f t="shared" si="9"/>
        <v>1091.6601887307368</v>
      </c>
      <c r="BT56" s="58">
        <v>1000</v>
      </c>
      <c r="BU56" s="57">
        <f t="shared" si="10"/>
        <v>2070.1304866715027</v>
      </c>
      <c r="BV56" s="63">
        <f t="shared" si="11"/>
        <v>1.0778328148646273E-3</v>
      </c>
      <c r="BW56" s="63">
        <f t="shared" si="12"/>
        <v>2.8994227629822763E-3</v>
      </c>
      <c r="BX56" s="63">
        <f t="shared" si="13"/>
        <v>3.8735701368380323E-4</v>
      </c>
      <c r="BY56" s="63">
        <f t="shared" si="14"/>
        <v>2.4997129218758559E-3</v>
      </c>
    </row>
    <row r="57" spans="1:77" ht="15.75" customHeight="1" x14ac:dyDescent="0.2">
      <c r="A57" s="9">
        <v>64</v>
      </c>
      <c r="B57" s="22" t="s">
        <v>131</v>
      </c>
      <c r="C57" s="40">
        <v>1431603.8363366402</v>
      </c>
      <c r="D57" s="15">
        <v>555.98208727164831</v>
      </c>
      <c r="E57" s="15">
        <f t="shared" si="0"/>
        <v>2.2239283490865934E-3</v>
      </c>
      <c r="G57" s="19">
        <v>0.23546147431770037</v>
      </c>
      <c r="H57" s="19">
        <v>0.23111024864262708</v>
      </c>
      <c r="I57" s="19">
        <v>0.15416118940538662</v>
      </c>
      <c r="J57" s="19">
        <v>0.12337295906892377</v>
      </c>
      <c r="K57" s="19">
        <v>0.10364020340904201</v>
      </c>
      <c r="L57" s="19">
        <v>7.4384929608227304E-2</v>
      </c>
      <c r="M57" s="19">
        <v>4.6000063331890773E-2</v>
      </c>
      <c r="N57" s="19">
        <v>2.3157549445561774E-2</v>
      </c>
      <c r="O57" s="19">
        <v>8.7113827706403104E-3</v>
      </c>
      <c r="Q57" s="15">
        <v>2613.4143358878036</v>
      </c>
      <c r="R57" s="43">
        <v>1060</v>
      </c>
      <c r="W57" s="9">
        <v>46</v>
      </c>
      <c r="X57" s="39">
        <v>0.03</v>
      </c>
      <c r="AD57" s="9">
        <v>1.02</v>
      </c>
      <c r="AE57" s="35">
        <v>3.68</v>
      </c>
      <c r="AF57" s="9"/>
      <c r="AG57" s="16"/>
      <c r="AH57" s="9"/>
      <c r="AI57" s="9"/>
      <c r="AK57" s="9"/>
      <c r="AL57" s="9"/>
      <c r="AM57" s="9"/>
      <c r="AO57" s="9"/>
      <c r="AS57" s="9">
        <v>205</v>
      </c>
      <c r="AT57" s="9">
        <v>18</v>
      </c>
      <c r="AU57" s="9">
        <v>0</v>
      </c>
      <c r="AV57" s="9">
        <v>18</v>
      </c>
      <c r="AW57" s="9">
        <v>5</v>
      </c>
      <c r="AX57" s="9">
        <v>13</v>
      </c>
      <c r="AY57" s="9">
        <v>1</v>
      </c>
      <c r="AZ57" s="9">
        <v>92</v>
      </c>
      <c r="BA57" s="9">
        <v>316</v>
      </c>
      <c r="BC57" s="31">
        <f t="shared" si="1"/>
        <v>545690.66446933977</v>
      </c>
      <c r="BD57" s="60"/>
      <c r="BE57" s="49">
        <f t="shared" si="2"/>
        <v>1430543.8363366402</v>
      </c>
      <c r="BF57" s="52">
        <v>371395.27908296353</v>
      </c>
      <c r="BG57" s="64"/>
      <c r="BH57" s="62">
        <v>1430543</v>
      </c>
      <c r="BI57" s="57">
        <f t="shared" si="3"/>
        <v>1.0291491815026792E-4</v>
      </c>
      <c r="BK57" s="56">
        <f t="shared" si="4"/>
        <v>787382</v>
      </c>
      <c r="BL57" s="57">
        <f t="shared" si="5"/>
        <v>11084.853254649897</v>
      </c>
      <c r="BN57" s="56">
        <f t="shared" si="6"/>
        <v>62647</v>
      </c>
      <c r="BO57" s="57">
        <f t="shared" si="7"/>
        <v>23575.614785630729</v>
      </c>
      <c r="BQ57" s="56">
        <f t="shared" si="8"/>
        <v>721409</v>
      </c>
      <c r="BR57" s="57">
        <f t="shared" si="9"/>
        <v>12221.89370458456</v>
      </c>
      <c r="BT57" s="58">
        <v>1430543</v>
      </c>
      <c r="BU57" s="57">
        <f t="shared" si="10"/>
        <v>1.4414208686006668E-2</v>
      </c>
      <c r="BV57" s="63">
        <f t="shared" si="11"/>
        <v>2.3656543442187369E-2</v>
      </c>
      <c r="BW57" s="63">
        <f t="shared" si="12"/>
        <v>1.3020745180357897E-2</v>
      </c>
      <c r="BX57" s="63">
        <f t="shared" si="13"/>
        <v>1.0359782631595466E-3</v>
      </c>
      <c r="BY57" s="63">
        <f t="shared" si="14"/>
        <v>1.1929766270781083E-2</v>
      </c>
    </row>
    <row r="58" spans="1:77" ht="15.75" customHeight="1" x14ac:dyDescent="0.2">
      <c r="A58" s="9">
        <v>65</v>
      </c>
      <c r="B58" s="22" t="s">
        <v>132</v>
      </c>
      <c r="C58" s="40">
        <v>635120.63846093288</v>
      </c>
      <c r="D58" s="15">
        <v>278.81481804135018</v>
      </c>
      <c r="E58" s="15">
        <f t="shared" si="0"/>
        <v>1.1152592721654006E-3</v>
      </c>
      <c r="G58" s="19">
        <v>0.24783935535620441</v>
      </c>
      <c r="H58" s="19">
        <v>0.23113504144270397</v>
      </c>
      <c r="I58" s="19">
        <v>0.1507389616735661</v>
      </c>
      <c r="J58" s="19">
        <v>0.12268699925320155</v>
      </c>
      <c r="K58" s="19">
        <v>0.10633303522860331</v>
      </c>
      <c r="L58" s="19">
        <v>7.2564837778781699E-2</v>
      </c>
      <c r="M58" s="19">
        <v>4.1831776734923429E-2</v>
      </c>
      <c r="N58" s="19">
        <v>2.0148806505444254E-2</v>
      </c>
      <c r="O58" s="19">
        <v>6.7211860265712735E-3</v>
      </c>
      <c r="Q58" s="15">
        <v>1046.8180125835447</v>
      </c>
      <c r="R58" s="43">
        <v>243</v>
      </c>
      <c r="W58" s="9">
        <v>5</v>
      </c>
      <c r="X58" s="39">
        <v>2.0576131687242798E-2</v>
      </c>
      <c r="AD58" s="9">
        <v>2.1800000000000002</v>
      </c>
      <c r="AE58" s="35">
        <v>3.97</v>
      </c>
      <c r="AF58" s="9"/>
      <c r="AG58" s="16"/>
      <c r="AH58" s="9"/>
      <c r="AI58" s="9"/>
      <c r="AK58" s="9"/>
      <c r="AL58" s="9"/>
      <c r="AM58" s="9"/>
      <c r="AO58" s="9"/>
      <c r="AS58" s="9">
        <v>187</v>
      </c>
      <c r="AT58" s="9">
        <v>16</v>
      </c>
      <c r="AU58" s="9">
        <v>0</v>
      </c>
      <c r="AV58" s="9">
        <v>7</v>
      </c>
      <c r="AW58" s="9">
        <v>2</v>
      </c>
      <c r="AX58" s="9">
        <v>5</v>
      </c>
      <c r="AY58" s="9">
        <v>0</v>
      </c>
      <c r="AZ58" s="9">
        <v>38</v>
      </c>
      <c r="BA58" s="9">
        <v>241</v>
      </c>
      <c r="BC58" s="31">
        <f t="shared" si="1"/>
        <v>241192.77609948214</v>
      </c>
      <c r="BD58" s="60"/>
      <c r="BE58" s="49">
        <f t="shared" si="2"/>
        <v>634877.63846093288</v>
      </c>
      <c r="BF58" s="52">
        <v>160005.01268737472</v>
      </c>
      <c r="BG58" s="64"/>
      <c r="BH58" s="62">
        <v>634877</v>
      </c>
      <c r="BI58" s="57">
        <f t="shared" si="3"/>
        <v>2.8144596892077523E-5</v>
      </c>
      <c r="BK58" s="56">
        <f t="shared" si="4"/>
        <v>349316</v>
      </c>
      <c r="BL58" s="57">
        <f t="shared" si="5"/>
        <v>3509.4819584271081</v>
      </c>
      <c r="BN58" s="56">
        <f t="shared" si="6"/>
        <v>31416</v>
      </c>
      <c r="BO58" s="57">
        <f t="shared" si="7"/>
        <v>7416.3943875509149</v>
      </c>
      <c r="BQ58" s="56">
        <f t="shared" si="8"/>
        <v>318860</v>
      </c>
      <c r="BR58" s="57">
        <f t="shared" si="9"/>
        <v>3883.7786710455252</v>
      </c>
      <c r="BT58" s="58">
        <v>1000</v>
      </c>
      <c r="BU58" s="57">
        <f t="shared" si="10"/>
        <v>7790.1995100555705</v>
      </c>
      <c r="BV58" s="63">
        <f t="shared" si="11"/>
        <v>1.0498807327668998E-2</v>
      </c>
      <c r="BW58" s="63">
        <f t="shared" si="12"/>
        <v>5.7765539768776771E-3</v>
      </c>
      <c r="BX58" s="63">
        <f t="shared" si="13"/>
        <v>5.19518781672232E-4</v>
      </c>
      <c r="BY58" s="63">
        <f t="shared" si="14"/>
        <v>5.272910752570672E-3</v>
      </c>
    </row>
    <row r="59" spans="1:77" ht="15.75" customHeight="1" x14ac:dyDescent="0.2">
      <c r="A59" s="9">
        <v>66</v>
      </c>
      <c r="B59" s="22" t="s">
        <v>133</v>
      </c>
      <c r="C59" s="40">
        <v>2125961.5196353653</v>
      </c>
      <c r="D59" s="15">
        <v>385.70393505603607</v>
      </c>
      <c r="E59" s="15">
        <f t="shared" si="0"/>
        <v>1.5428157402241442E-3</v>
      </c>
      <c r="G59" s="19">
        <v>0.25378801000055534</v>
      </c>
      <c r="H59" s="19">
        <v>0.23493387305980815</v>
      </c>
      <c r="I59" s="19">
        <v>0.15162926905441748</v>
      </c>
      <c r="J59" s="19">
        <v>0.11904553749685902</v>
      </c>
      <c r="K59" s="19">
        <v>9.8562763821830879E-2</v>
      </c>
      <c r="L59" s="19">
        <v>7.0695590639242661E-2</v>
      </c>
      <c r="M59" s="19">
        <v>4.2400639138197138E-2</v>
      </c>
      <c r="N59" s="19">
        <v>2.1292693293392694E-2</v>
      </c>
      <c r="O59" s="19">
        <v>7.6516234956966493E-3</v>
      </c>
      <c r="Q59" s="15">
        <v>3996.9493600221722</v>
      </c>
      <c r="R59" s="43">
        <v>1710</v>
      </c>
      <c r="W59" s="9">
        <v>45</v>
      </c>
      <c r="X59" s="39">
        <v>2.6315789473684209E-2</v>
      </c>
      <c r="AD59" s="9">
        <v>0.83</v>
      </c>
      <c r="AE59" s="35">
        <v>4</v>
      </c>
      <c r="AF59" s="9"/>
      <c r="AG59" s="16"/>
      <c r="AH59" s="9"/>
      <c r="AI59" s="9"/>
      <c r="AK59" s="9"/>
      <c r="AL59" s="9"/>
      <c r="AM59" s="9"/>
      <c r="AO59" s="9"/>
      <c r="AS59" s="9">
        <v>697</v>
      </c>
      <c r="AT59" s="9">
        <v>46</v>
      </c>
      <c r="AU59" s="9">
        <v>2</v>
      </c>
      <c r="AV59" s="9">
        <v>16</v>
      </c>
      <c r="AW59" s="9">
        <v>4</v>
      </c>
      <c r="AX59" s="9">
        <v>12</v>
      </c>
      <c r="AY59" s="9">
        <v>0</v>
      </c>
      <c r="AZ59" s="9">
        <v>114</v>
      </c>
      <c r="BA59" s="9">
        <v>859</v>
      </c>
      <c r="BC59" s="31">
        <f t="shared" si="1"/>
        <v>784984.86621688155</v>
      </c>
      <c r="BD59" s="60"/>
      <c r="BE59" s="49">
        <f t="shared" si="2"/>
        <v>2124251.5196353653</v>
      </c>
      <c r="BF59" s="52">
        <v>541943.61213166849</v>
      </c>
      <c r="BG59" s="64"/>
      <c r="BH59" s="62">
        <v>2124251</v>
      </c>
      <c r="BI59" s="57">
        <f t="shared" si="3"/>
        <v>4.0649038497181405E-5</v>
      </c>
      <c r="BK59" s="56">
        <f t="shared" si="4"/>
        <v>1169279</v>
      </c>
      <c r="BL59" s="57">
        <f t="shared" si="5"/>
        <v>15065.571131684115</v>
      </c>
      <c r="BN59" s="56">
        <f t="shared" si="6"/>
        <v>43461</v>
      </c>
      <c r="BO59" s="57">
        <f t="shared" si="7"/>
        <v>32826.387083546848</v>
      </c>
      <c r="BQ59" s="56">
        <f t="shared" si="8"/>
        <v>1037759</v>
      </c>
      <c r="BR59" s="57">
        <f t="shared" si="9"/>
        <v>17140.420276029814</v>
      </c>
      <c r="BT59" s="58">
        <v>1000</v>
      </c>
      <c r="BU59" s="57">
        <f t="shared" si="10"/>
        <v>33496.248469785161</v>
      </c>
      <c r="BV59" s="63">
        <f t="shared" si="11"/>
        <v>3.5128224781506019E-2</v>
      </c>
      <c r="BW59" s="63">
        <f t="shared" si="12"/>
        <v>1.9336083252784166E-2</v>
      </c>
      <c r="BX59" s="63">
        <f t="shared" si="13"/>
        <v>7.1870402884698483E-4</v>
      </c>
      <c r="BY59" s="63">
        <f t="shared" si="14"/>
        <v>1.7161169760010624E-2</v>
      </c>
    </row>
    <row r="60" spans="1:77" ht="15.75" customHeight="1" x14ac:dyDescent="0.2">
      <c r="A60" s="9">
        <v>67</v>
      </c>
      <c r="B60" s="22" t="s">
        <v>134</v>
      </c>
      <c r="C60" s="40">
        <v>284141.8283071334</v>
      </c>
      <c r="D60" s="15">
        <v>190.42316394162378</v>
      </c>
      <c r="E60" s="15">
        <f t="shared" si="0"/>
        <v>7.6169265576649515E-4</v>
      </c>
      <c r="G60" s="19">
        <v>0.24215104204842533</v>
      </c>
      <c r="H60" s="19">
        <v>0.24057514231962668</v>
      </c>
      <c r="I60" s="19">
        <v>0.14347610089015939</v>
      </c>
      <c r="J60" s="19">
        <v>0.11386791761342813</v>
      </c>
      <c r="K60" s="19">
        <v>0.10071098731950451</v>
      </c>
      <c r="L60" s="19">
        <v>6.9465822929137444E-2</v>
      </c>
      <c r="M60" s="19">
        <v>4.770048946549716E-2</v>
      </c>
      <c r="N60" s="19">
        <v>2.9775139061952813E-2</v>
      </c>
      <c r="O60" s="19">
        <v>1.2277358352268562E-2</v>
      </c>
      <c r="Q60" s="15">
        <v>196.99995016962288</v>
      </c>
      <c r="R60" s="43">
        <v>139</v>
      </c>
      <c r="W60" s="9">
        <v>2</v>
      </c>
      <c r="X60" s="39">
        <v>1.4388489208633094E-2</v>
      </c>
      <c r="AD60" s="9">
        <v>1.98</v>
      </c>
      <c r="AE60" s="35">
        <v>2.04</v>
      </c>
      <c r="AF60" s="9"/>
      <c r="AG60" s="16"/>
      <c r="AH60" s="9"/>
      <c r="AI60" s="9"/>
      <c r="AK60" s="9"/>
      <c r="AL60" s="9"/>
      <c r="AM60" s="9"/>
      <c r="AO60" s="9"/>
      <c r="AS60" s="9">
        <v>102</v>
      </c>
      <c r="AT60" s="9">
        <v>11</v>
      </c>
      <c r="AU60" s="9">
        <v>0</v>
      </c>
      <c r="AV60" s="9">
        <v>6</v>
      </c>
      <c r="AW60" s="9">
        <v>4</v>
      </c>
      <c r="AX60" s="9">
        <v>2</v>
      </c>
      <c r="AY60" s="9">
        <v>0</v>
      </c>
      <c r="AZ60" s="9">
        <v>21</v>
      </c>
      <c r="BA60" s="9">
        <v>134</v>
      </c>
      <c r="BC60" s="31">
        <f t="shared" si="1"/>
        <v>101738.40398909466</v>
      </c>
      <c r="BD60" s="60"/>
      <c r="BE60" s="49">
        <f t="shared" si="2"/>
        <v>284002.8283071334</v>
      </c>
      <c r="BF60" s="52">
        <v>76534.143039669943</v>
      </c>
      <c r="BG60" s="64"/>
      <c r="BH60" s="62">
        <v>76535</v>
      </c>
      <c r="BI60" s="57">
        <f t="shared" si="3"/>
        <v>2.6196745577063059</v>
      </c>
      <c r="BK60" s="56">
        <f t="shared" si="4"/>
        <v>156278</v>
      </c>
      <c r="BL60" s="57">
        <f t="shared" si="5"/>
        <v>657.96559081842906</v>
      </c>
      <c r="BN60" s="56">
        <f t="shared" si="6"/>
        <v>21457</v>
      </c>
      <c r="BO60" s="57">
        <f t="shared" si="7"/>
        <v>1352.4866177437566</v>
      </c>
      <c r="BQ60" s="56">
        <f t="shared" si="8"/>
        <v>134499</v>
      </c>
      <c r="BR60" s="57">
        <f t="shared" si="9"/>
        <v>770.15859817934984</v>
      </c>
      <c r="BT60" s="58">
        <v>1000</v>
      </c>
      <c r="BU60" s="57">
        <f t="shared" si="10"/>
        <v>1457.8694338318394</v>
      </c>
      <c r="BV60" s="63">
        <f t="shared" si="11"/>
        <v>1.2656407758087735E-3</v>
      </c>
      <c r="BW60" s="63">
        <f t="shared" si="12"/>
        <v>2.5843313859041372E-3</v>
      </c>
      <c r="BX60" s="63">
        <f t="shared" si="13"/>
        <v>3.5482921117714166E-4</v>
      </c>
      <c r="BY60" s="63">
        <f t="shared" si="14"/>
        <v>2.2241774550272935E-3</v>
      </c>
    </row>
    <row r="61" spans="1:77" ht="15.75" customHeight="1" x14ac:dyDescent="0.2">
      <c r="A61" s="9">
        <v>68</v>
      </c>
      <c r="B61" s="22" t="s">
        <v>135</v>
      </c>
      <c r="C61" s="40">
        <v>971651.94658453914</v>
      </c>
      <c r="D61" s="15">
        <v>234.78020050078754</v>
      </c>
      <c r="E61" s="15">
        <f t="shared" si="0"/>
        <v>9.3912080200315019E-4</v>
      </c>
      <c r="G61" s="19">
        <v>0.2823815613011883</v>
      </c>
      <c r="H61" s="19">
        <v>0.2485683234209573</v>
      </c>
      <c r="I61" s="19">
        <v>0.13201413563201295</v>
      </c>
      <c r="J61" s="19">
        <v>0.11137448148956741</v>
      </c>
      <c r="K61" s="19">
        <v>9.2543765999150707E-2</v>
      </c>
      <c r="L61" s="19">
        <v>6.5439675254726867E-2</v>
      </c>
      <c r="M61" s="19">
        <v>3.9449977088376491E-2</v>
      </c>
      <c r="N61" s="19">
        <v>2.1836816459902261E-2</v>
      </c>
      <c r="O61" s="19">
        <v>6.3912633541177346E-3</v>
      </c>
      <c r="Q61" s="15">
        <v>646.65568650005832</v>
      </c>
      <c r="R61" s="43">
        <v>371</v>
      </c>
      <c r="W61" s="9">
        <v>1</v>
      </c>
      <c r="X61" s="39">
        <v>2.6954177897574125E-3</v>
      </c>
      <c r="AD61" s="9">
        <v>2.12</v>
      </c>
      <c r="AE61" s="35">
        <v>4</v>
      </c>
      <c r="AF61" s="9"/>
      <c r="AG61" s="16"/>
      <c r="AH61" s="9"/>
      <c r="AI61" s="9"/>
      <c r="AK61" s="9"/>
      <c r="AL61" s="9"/>
      <c r="AM61" s="9"/>
      <c r="AO61" s="9"/>
      <c r="AS61" s="9">
        <v>335</v>
      </c>
      <c r="AT61" s="9">
        <v>21</v>
      </c>
      <c r="AU61" s="9">
        <v>0</v>
      </c>
      <c r="AV61" s="9">
        <v>3</v>
      </c>
      <c r="AW61" s="9">
        <v>2</v>
      </c>
      <c r="AX61" s="9">
        <v>1</v>
      </c>
      <c r="AY61" s="9">
        <v>0</v>
      </c>
      <c r="AZ61" s="9">
        <v>23</v>
      </c>
      <c r="BA61" s="9">
        <v>380</v>
      </c>
      <c r="BC61" s="31">
        <f t="shared" si="1"/>
        <v>326409.35398004152</v>
      </c>
      <c r="BD61" s="60"/>
      <c r="BE61" s="49">
        <f t="shared" si="2"/>
        <v>971280.94658453914</v>
      </c>
      <c r="BF61" s="52">
        <v>243968.25369153812</v>
      </c>
      <c r="BG61" s="64"/>
      <c r="BH61" s="62">
        <v>243969</v>
      </c>
      <c r="BI61" s="57">
        <f t="shared" si="3"/>
        <v>3.5506795062420076</v>
      </c>
      <c r="BK61" s="56">
        <f t="shared" si="4"/>
        <v>534409</v>
      </c>
      <c r="BL61" s="57">
        <f t="shared" si="5"/>
        <v>705.92501306030977</v>
      </c>
      <c r="BN61" s="56">
        <f t="shared" si="6"/>
        <v>26455</v>
      </c>
      <c r="BO61" s="57">
        <f t="shared" si="7"/>
        <v>1526.7088534679892</v>
      </c>
      <c r="BQ61" s="56">
        <f t="shared" si="8"/>
        <v>431517</v>
      </c>
      <c r="BR61" s="57">
        <f t="shared" si="9"/>
        <v>872.18434147829055</v>
      </c>
      <c r="BT61" s="58">
        <v>1000</v>
      </c>
      <c r="BU61" s="57">
        <f t="shared" si="10"/>
        <v>1567.8406344118885</v>
      </c>
      <c r="BV61" s="63">
        <f t="shared" si="11"/>
        <v>4.034456319765998E-3</v>
      </c>
      <c r="BW61" s="63">
        <f t="shared" si="12"/>
        <v>8.8373920296500093E-3</v>
      </c>
      <c r="BX61" s="63">
        <f t="shared" si="13"/>
        <v>4.3747992644317858E-4</v>
      </c>
      <c r="BY61" s="63">
        <f t="shared" si="14"/>
        <v>7.135892332738627E-3</v>
      </c>
    </row>
    <row r="62" spans="1:77" ht="15.75" customHeight="1" x14ac:dyDescent="0.2">
      <c r="A62" s="9">
        <v>69</v>
      </c>
      <c r="B62" s="22" t="s">
        <v>136</v>
      </c>
      <c r="C62" s="40">
        <v>863375.70934808289</v>
      </c>
      <c r="D62" s="15">
        <v>407.44296126402566</v>
      </c>
      <c r="E62" s="15">
        <f t="shared" si="0"/>
        <v>1.6297718450561027E-3</v>
      </c>
      <c r="G62" s="19">
        <v>0.24499789100269304</v>
      </c>
      <c r="H62" s="19">
        <v>0.24377710602308</v>
      </c>
      <c r="I62" s="19">
        <v>0.13920463763100119</v>
      </c>
      <c r="J62" s="19">
        <v>0.11978293550794389</v>
      </c>
      <c r="K62" s="19">
        <v>0.10292853202972065</v>
      </c>
      <c r="L62" s="19">
        <v>7.0237721850293644E-2</v>
      </c>
      <c r="M62" s="19">
        <v>4.5863931819902448E-2</v>
      </c>
      <c r="N62" s="19">
        <v>2.4335936232573734E-2</v>
      </c>
      <c r="O62" s="19">
        <v>8.8713079027914477E-3</v>
      </c>
      <c r="Q62" s="15">
        <v>930.7409476462816</v>
      </c>
      <c r="R62" s="43">
        <v>510</v>
      </c>
      <c r="W62" s="9">
        <v>19</v>
      </c>
      <c r="X62" s="39">
        <v>0.03</v>
      </c>
      <c r="AD62" s="9">
        <v>0.74</v>
      </c>
      <c r="AE62" s="35">
        <v>2.25</v>
      </c>
      <c r="AF62" s="9"/>
      <c r="AG62" s="16"/>
      <c r="AH62" s="9"/>
      <c r="AI62" s="9"/>
      <c r="AK62" s="9"/>
      <c r="AL62" s="9"/>
      <c r="AM62" s="9"/>
      <c r="AO62" s="9"/>
      <c r="AS62" s="9">
        <v>383</v>
      </c>
      <c r="AT62" s="9">
        <v>17</v>
      </c>
      <c r="AU62" s="9">
        <v>0</v>
      </c>
      <c r="AV62" s="9">
        <v>9</v>
      </c>
      <c r="AW62" s="9">
        <v>5</v>
      </c>
      <c r="AX62" s="9">
        <v>4</v>
      </c>
      <c r="AY62" s="9">
        <v>0</v>
      </c>
      <c r="AZ62" s="9">
        <v>42</v>
      </c>
      <c r="BA62" s="9">
        <v>442</v>
      </c>
      <c r="BC62" s="31">
        <f t="shared" si="1"/>
        <v>312469.57402449212</v>
      </c>
      <c r="BD62" s="60"/>
      <c r="BE62" s="49">
        <f t="shared" si="2"/>
        <v>862865.70934808289</v>
      </c>
      <c r="BF62" s="52">
        <v>224840.19615089099</v>
      </c>
      <c r="BG62" s="64"/>
      <c r="BH62" s="62">
        <v>862865</v>
      </c>
      <c r="BI62" s="57">
        <f t="shared" si="3"/>
        <v>4.4472854736354242E-5</v>
      </c>
      <c r="BK62" s="56">
        <f t="shared" si="4"/>
        <v>474857</v>
      </c>
      <c r="BL62" s="57">
        <f t="shared" si="5"/>
        <v>4644.8133650367472</v>
      </c>
      <c r="BN62" s="56">
        <f t="shared" si="6"/>
        <v>45910</v>
      </c>
      <c r="BO62" s="57">
        <f t="shared" si="7"/>
        <v>9779.6949037525519</v>
      </c>
      <c r="BQ62" s="56">
        <f t="shared" si="8"/>
        <v>413088</v>
      </c>
      <c r="BR62" s="57">
        <f t="shared" si="9"/>
        <v>5384.2438722204706</v>
      </c>
      <c r="BT62" s="58">
        <v>1000</v>
      </c>
      <c r="BU62" s="57">
        <f t="shared" si="10"/>
        <v>10317.308011907469</v>
      </c>
      <c r="BV62" s="63">
        <f t="shared" si="11"/>
        <v>1.4268989717361173E-2</v>
      </c>
      <c r="BW62" s="63">
        <f t="shared" si="12"/>
        <v>7.8525950480315913E-3</v>
      </c>
      <c r="BX62" s="63">
        <f t="shared" si="13"/>
        <v>7.5920254859218779E-4</v>
      </c>
      <c r="BY62" s="63">
        <f t="shared" si="14"/>
        <v>6.8311364139682423E-3</v>
      </c>
    </row>
    <row r="63" spans="1:77" ht="15.75" customHeight="1" x14ac:dyDescent="0.2">
      <c r="A63" s="9">
        <v>71</v>
      </c>
      <c r="B63" s="22" t="s">
        <v>138</v>
      </c>
      <c r="C63" s="40">
        <v>625876.5890045804</v>
      </c>
      <c r="D63" s="15">
        <v>355.55109299811414</v>
      </c>
      <c r="E63" s="15">
        <f t="shared" si="0"/>
        <v>1.4222043719924566E-3</v>
      </c>
      <c r="G63" s="19">
        <v>0.20888238347892416</v>
      </c>
      <c r="H63" s="19">
        <v>0.21556937851053182</v>
      </c>
      <c r="I63" s="19">
        <v>0.17115933527371138</v>
      </c>
      <c r="J63" s="19">
        <v>0.12807432160173021</v>
      </c>
      <c r="K63" s="19">
        <v>0.10591053145492745</v>
      </c>
      <c r="L63" s="19">
        <v>7.79612161784798E-2</v>
      </c>
      <c r="M63" s="19">
        <v>5.0885258436989877E-2</v>
      </c>
      <c r="N63" s="19">
        <v>2.8665243556176941E-2</v>
      </c>
      <c r="O63" s="19">
        <v>1.2892331508528355E-2</v>
      </c>
      <c r="Q63" s="15">
        <v>1618.0293272344165</v>
      </c>
      <c r="R63" s="43">
        <v>337</v>
      </c>
      <c r="W63" s="9">
        <v>9</v>
      </c>
      <c r="X63" s="39">
        <v>2.6706231454005934E-2</v>
      </c>
      <c r="AD63" s="9">
        <v>1.82</v>
      </c>
      <c r="AE63" s="35">
        <v>4</v>
      </c>
      <c r="AF63" s="9"/>
      <c r="AG63" s="16"/>
      <c r="AH63" s="9"/>
      <c r="AI63" s="9"/>
      <c r="AK63" s="9"/>
      <c r="AL63" s="9"/>
      <c r="AM63" s="9"/>
      <c r="AO63" s="9"/>
      <c r="AS63" s="9">
        <v>139</v>
      </c>
      <c r="AT63" s="9">
        <v>20</v>
      </c>
      <c r="AU63" s="9">
        <v>0</v>
      </c>
      <c r="AV63" s="9">
        <v>6</v>
      </c>
      <c r="AW63" s="9">
        <v>1</v>
      </c>
      <c r="AX63" s="9">
        <v>5</v>
      </c>
      <c r="AY63" s="9">
        <v>0</v>
      </c>
      <c r="AZ63" s="9">
        <v>15</v>
      </c>
      <c r="BA63" s="9">
        <v>174</v>
      </c>
      <c r="BC63" s="31">
        <f t="shared" si="1"/>
        <v>253570.26264724068</v>
      </c>
      <c r="BD63" s="60"/>
      <c r="BE63" s="49">
        <f t="shared" si="2"/>
        <v>625539.5890045804</v>
      </c>
      <c r="BF63" s="52">
        <v>115361.06113898789</v>
      </c>
      <c r="BG63" s="64"/>
      <c r="BH63" s="62">
        <v>625539</v>
      </c>
      <c r="BI63" s="57">
        <f t="shared" si="3"/>
        <v>4.3112054540752987E-5</v>
      </c>
      <c r="BK63" s="56">
        <f t="shared" si="4"/>
        <v>344232</v>
      </c>
      <c r="BL63" s="57">
        <f t="shared" si="5"/>
        <v>4503.7303425477612</v>
      </c>
      <c r="BN63" s="56">
        <f t="shared" si="6"/>
        <v>40063</v>
      </c>
      <c r="BO63" s="57">
        <f t="shared" si="7"/>
        <v>9373.4715372657756</v>
      </c>
      <c r="BQ63" s="56">
        <f t="shared" si="8"/>
        <v>335223</v>
      </c>
      <c r="BR63" s="57">
        <f t="shared" si="9"/>
        <v>4647.9642994046872</v>
      </c>
      <c r="BT63" s="58">
        <v>1000</v>
      </c>
      <c r="BU63" s="57">
        <f t="shared" si="10"/>
        <v>9998.8695899577651</v>
      </c>
      <c r="BV63" s="63">
        <f t="shared" si="11"/>
        <v>1.0344387081186965E-2</v>
      </c>
      <c r="BW63" s="63">
        <f t="shared" si="12"/>
        <v>5.6924811018348905E-3</v>
      </c>
      <c r="BX63" s="63">
        <f t="shared" si="13"/>
        <v>6.6251212599104374E-4</v>
      </c>
      <c r="BY63" s="63">
        <f t="shared" si="14"/>
        <v>5.5435017286865661E-3</v>
      </c>
    </row>
    <row r="64" spans="1:77" ht="15.75" customHeight="1" x14ac:dyDescent="0.2">
      <c r="A64" s="9">
        <v>72</v>
      </c>
      <c r="B64" s="20" t="s">
        <v>139</v>
      </c>
      <c r="C64" s="40">
        <v>633704.08859724447</v>
      </c>
      <c r="D64" s="15">
        <v>232.06908509532255</v>
      </c>
      <c r="E64" s="15">
        <f t="shared" si="0"/>
        <v>9.2827634038129023E-4</v>
      </c>
      <c r="G64" s="19">
        <v>0.2191106448228553</v>
      </c>
      <c r="H64" s="19">
        <v>0.22138502285383085</v>
      </c>
      <c r="I64" s="19">
        <v>0.15752635710669768</v>
      </c>
      <c r="J64" s="19">
        <v>0.12328596268552688</v>
      </c>
      <c r="K64" s="19">
        <v>0.10676554097181973</v>
      </c>
      <c r="L64" s="19">
        <v>7.8220262507244995E-2</v>
      </c>
      <c r="M64" s="19">
        <v>5.0463679650185986E-2</v>
      </c>
      <c r="N64" s="19">
        <v>3.0911365287121885E-2</v>
      </c>
      <c r="O64" s="19">
        <v>1.2331164114716693E-2</v>
      </c>
      <c r="Q64" s="15">
        <v>603.22999067253181</v>
      </c>
      <c r="R64" s="43">
        <v>185</v>
      </c>
      <c r="W64" s="9">
        <v>1</v>
      </c>
      <c r="X64" s="39">
        <v>5.4054054054054057E-3</v>
      </c>
      <c r="AD64" s="9">
        <v>0.91</v>
      </c>
      <c r="AE64" s="35">
        <v>4</v>
      </c>
      <c r="AF64" s="9"/>
      <c r="AG64" s="16"/>
      <c r="AH64" s="9"/>
      <c r="AI64" s="9"/>
      <c r="AK64" s="9"/>
      <c r="AL64" s="9"/>
      <c r="AM64" s="9"/>
      <c r="AO64" s="9"/>
      <c r="AS64" s="9">
        <v>160</v>
      </c>
      <c r="AT64" s="9">
        <v>20</v>
      </c>
      <c r="AU64" s="9">
        <v>0</v>
      </c>
      <c r="AV64" s="9">
        <v>5</v>
      </c>
      <c r="AW64" s="9">
        <v>3</v>
      </c>
      <c r="AX64" s="9">
        <v>2</v>
      </c>
      <c r="AY64" s="9">
        <v>0</v>
      </c>
      <c r="AZ64" s="9">
        <v>21</v>
      </c>
      <c r="BA64" s="9">
        <v>201</v>
      </c>
      <c r="BC64" s="31">
        <f t="shared" si="1"/>
        <v>245609.67501594839</v>
      </c>
      <c r="BD64" s="60"/>
      <c r="BE64" s="49">
        <f t="shared" si="2"/>
        <v>633519.08859724447</v>
      </c>
      <c r="BF64" s="52">
        <v>116884.0293856661</v>
      </c>
      <c r="BG64" s="64"/>
      <c r="BH64" s="62">
        <v>116885</v>
      </c>
      <c r="BI64" s="57">
        <f t="shared" si="3"/>
        <v>4.9996476245898727</v>
      </c>
      <c r="BK64" s="56">
        <f t="shared" si="4"/>
        <v>348537</v>
      </c>
      <c r="BL64" s="57">
        <f t="shared" si="5"/>
        <v>923.47290811115101</v>
      </c>
      <c r="BN64" s="56">
        <f t="shared" si="6"/>
        <v>26149</v>
      </c>
      <c r="BO64" s="57">
        <f t="shared" si="7"/>
        <v>1968.1581561054224</v>
      </c>
      <c r="BQ64" s="56">
        <f t="shared" si="8"/>
        <v>324699</v>
      </c>
      <c r="BR64" s="57">
        <f t="shared" si="9"/>
        <v>1000.7189809851025</v>
      </c>
      <c r="BT64" s="58">
        <v>1000</v>
      </c>
      <c r="BU64" s="57">
        <f t="shared" si="10"/>
        <v>2049.652471346089</v>
      </c>
      <c r="BV64" s="63">
        <f t="shared" si="11"/>
        <v>1.9328989623101653E-3</v>
      </c>
      <c r="BW64" s="63">
        <f t="shared" si="12"/>
        <v>5.7636718427985408E-3</v>
      </c>
      <c r="BX64" s="63">
        <f t="shared" si="13"/>
        <v>4.3241967856974772E-4</v>
      </c>
      <c r="BY64" s="63">
        <f t="shared" si="14"/>
        <v>5.3694688843032821E-3</v>
      </c>
    </row>
    <row r="65" spans="1:77" ht="15.75" customHeight="1" x14ac:dyDescent="0.2">
      <c r="A65" s="9">
        <v>73</v>
      </c>
      <c r="B65" s="22" t="s">
        <v>140</v>
      </c>
      <c r="C65" s="40">
        <v>829007.2262986406</v>
      </c>
      <c r="D65" s="15">
        <v>319.50761041941871</v>
      </c>
      <c r="E65" s="15">
        <f t="shared" si="0"/>
        <v>1.2780304416776748E-3</v>
      </c>
      <c r="G65" s="19">
        <v>0.20368003271387461</v>
      </c>
      <c r="H65" s="19">
        <v>0.22513738575527742</v>
      </c>
      <c r="I65" s="19">
        <v>0.16096561565926384</v>
      </c>
      <c r="J65" s="19">
        <v>0.12657710223503083</v>
      </c>
      <c r="K65" s="19">
        <v>0.11117849229652234</v>
      </c>
      <c r="L65" s="19">
        <v>8.3254863615689859E-2</v>
      </c>
      <c r="M65" s="19">
        <v>4.9823286659498915E-2</v>
      </c>
      <c r="N65" s="19">
        <v>2.8256052831794772E-2</v>
      </c>
      <c r="O65" s="19">
        <v>1.1127168233047411E-2</v>
      </c>
      <c r="Q65" s="15">
        <v>1368.2429944748592</v>
      </c>
      <c r="R65" s="43">
        <v>1181</v>
      </c>
      <c r="W65" s="9">
        <v>40</v>
      </c>
      <c r="X65" s="39">
        <v>0.03</v>
      </c>
      <c r="AD65" s="9">
        <v>1.57</v>
      </c>
      <c r="AE65" s="35">
        <v>2.19</v>
      </c>
      <c r="AF65" s="9"/>
      <c r="AG65" s="16"/>
      <c r="AH65" s="9"/>
      <c r="AI65" s="9"/>
      <c r="AK65" s="9"/>
      <c r="AL65" s="9"/>
      <c r="AM65" s="9"/>
      <c r="AO65" s="9"/>
      <c r="AS65" s="9">
        <v>374</v>
      </c>
      <c r="AT65" s="9">
        <v>17</v>
      </c>
      <c r="AU65" s="9">
        <v>0</v>
      </c>
      <c r="AV65" s="9">
        <v>8</v>
      </c>
      <c r="AW65" s="9">
        <v>4</v>
      </c>
      <c r="AX65" s="9">
        <v>4</v>
      </c>
      <c r="AY65" s="9">
        <v>1</v>
      </c>
      <c r="AZ65" s="9">
        <v>15</v>
      </c>
      <c r="BA65" s="9">
        <v>407</v>
      </c>
      <c r="BC65" s="31">
        <f t="shared" si="1"/>
        <v>330542.76452672645</v>
      </c>
      <c r="BD65" s="60"/>
      <c r="BE65" s="49">
        <f t="shared" si="2"/>
        <v>827826.2262986406</v>
      </c>
      <c r="BF65" s="52">
        <v>149937.21294845914</v>
      </c>
      <c r="BG65" s="64"/>
      <c r="BH65" s="62">
        <v>827826</v>
      </c>
      <c r="BI65" s="57">
        <f t="shared" si="3"/>
        <v>1.0822314257878057E-5</v>
      </c>
      <c r="BK65" s="56">
        <f t="shared" si="4"/>
        <v>455954</v>
      </c>
      <c r="BL65" s="57">
        <f t="shared" si="5"/>
        <v>4327.7566901303753</v>
      </c>
      <c r="BN65" s="56">
        <f t="shared" si="6"/>
        <v>36002</v>
      </c>
      <c r="BO65" s="57">
        <f t="shared" si="7"/>
        <v>9215.0538556736992</v>
      </c>
      <c r="BQ65" s="56">
        <f t="shared" si="8"/>
        <v>436981</v>
      </c>
      <c r="BR65" s="57">
        <f t="shared" si="9"/>
        <v>4548.5597560089846</v>
      </c>
      <c r="BT65" s="58">
        <v>1000</v>
      </c>
      <c r="BU65" s="57">
        <f t="shared" si="10"/>
        <v>9622.3984459800849</v>
      </c>
      <c r="BV65" s="63">
        <f t="shared" si="11"/>
        <v>1.3689558252755913E-2</v>
      </c>
      <c r="BW65" s="63">
        <f t="shared" si="12"/>
        <v>7.5400007213333618E-3</v>
      </c>
      <c r="BX65" s="63">
        <f t="shared" si="13"/>
        <v>5.9535635274266918E-4</v>
      </c>
      <c r="BY65" s="63">
        <f t="shared" si="14"/>
        <v>7.2262491801075232E-3</v>
      </c>
    </row>
    <row r="66" spans="1:77" ht="15.75" customHeight="1" x14ac:dyDescent="0.2">
      <c r="A66" s="9">
        <v>74</v>
      </c>
      <c r="B66" s="22" t="s">
        <v>141</v>
      </c>
      <c r="C66" s="40">
        <v>190121.46145136296</v>
      </c>
      <c r="D66" s="15">
        <v>310.72198579986429</v>
      </c>
      <c r="E66" s="15">
        <f t="shared" si="0"/>
        <v>1.2428879431994572E-3</v>
      </c>
      <c r="G66" s="19">
        <v>0.20505241682746075</v>
      </c>
      <c r="H66" s="19">
        <v>0.21016505462902652</v>
      </c>
      <c r="I66" s="19">
        <v>0.17160519620976564</v>
      </c>
      <c r="J66" s="19">
        <v>0.13275037791733749</v>
      </c>
      <c r="K66" s="19">
        <v>0.11050548748264039</v>
      </c>
      <c r="L66" s="19">
        <v>8.114469010778326E-2</v>
      </c>
      <c r="M66" s="19">
        <v>4.7396364619563217E-2</v>
      </c>
      <c r="N66" s="19">
        <v>2.9575872282374918E-2</v>
      </c>
      <c r="O66" s="19">
        <v>1.1804539924047832E-2</v>
      </c>
      <c r="Q66" s="15">
        <v>154.17233188353975</v>
      </c>
      <c r="R66" s="43">
        <v>234</v>
      </c>
      <c r="W66" s="9">
        <v>3</v>
      </c>
      <c r="X66" s="39">
        <v>1.282051282051282E-2</v>
      </c>
      <c r="AD66" s="9">
        <v>0.69</v>
      </c>
      <c r="AE66" s="35">
        <v>2.59</v>
      </c>
      <c r="AF66" s="9"/>
      <c r="AG66" s="16"/>
      <c r="AH66" s="9"/>
      <c r="AI66" s="9"/>
      <c r="AK66" s="9"/>
      <c r="AL66" s="9"/>
      <c r="AM66" s="9"/>
      <c r="AO66" s="9"/>
      <c r="AS66" s="9">
        <v>87</v>
      </c>
      <c r="AT66" s="9">
        <v>5</v>
      </c>
      <c r="AU66" s="9">
        <v>0</v>
      </c>
      <c r="AV66" s="9">
        <v>1</v>
      </c>
      <c r="AW66" s="9">
        <v>1</v>
      </c>
      <c r="AX66" s="9">
        <v>0</v>
      </c>
      <c r="AY66" s="9">
        <v>0</v>
      </c>
      <c r="AZ66" s="9">
        <v>3</v>
      </c>
      <c r="BA66" s="9">
        <v>95</v>
      </c>
      <c r="BC66" s="31">
        <f t="shared" si="1"/>
        <v>78873.991332508362</v>
      </c>
      <c r="BD66" s="60"/>
      <c r="BE66" s="49">
        <f t="shared" si="2"/>
        <v>189887.46145136296</v>
      </c>
      <c r="BF66" s="52">
        <v>34135.787933846528</v>
      </c>
      <c r="BG66" s="64"/>
      <c r="BH66" s="62">
        <v>34136</v>
      </c>
      <c r="BI66" s="57">
        <f t="shared" si="3"/>
        <v>3.6256681743989643</v>
      </c>
      <c r="BK66" s="56">
        <f t="shared" si="4"/>
        <v>104567</v>
      </c>
      <c r="BL66" s="57">
        <f t="shared" si="5"/>
        <v>496.9637022003526</v>
      </c>
      <c r="BN66" s="56">
        <f t="shared" si="6"/>
        <v>35012</v>
      </c>
      <c r="BO66" s="57">
        <f t="shared" si="7"/>
        <v>902.0987626365893</v>
      </c>
      <c r="BQ66" s="56">
        <f t="shared" si="8"/>
        <v>104272</v>
      </c>
      <c r="BR66" s="57">
        <f t="shared" si="9"/>
        <v>498.68198043813118</v>
      </c>
      <c r="BT66" s="58">
        <v>1000</v>
      </c>
      <c r="BU66" s="57">
        <f t="shared" si="10"/>
        <v>1100.2075064444718</v>
      </c>
      <c r="BV66" s="63">
        <f t="shared" si="11"/>
        <v>5.6449877210437444E-4</v>
      </c>
      <c r="BW66" s="63">
        <f t="shared" si="12"/>
        <v>1.7291991197087109E-3</v>
      </c>
      <c r="BX66" s="63">
        <f t="shared" si="13"/>
        <v>5.7898496256392239E-4</v>
      </c>
      <c r="BY66" s="63">
        <f t="shared" si="14"/>
        <v>1.7243208617952993E-3</v>
      </c>
    </row>
    <row r="67" spans="1:77" ht="15.75" customHeight="1" x14ac:dyDescent="0.2">
      <c r="A67" s="9">
        <v>75</v>
      </c>
      <c r="B67" s="22" t="s">
        <v>142</v>
      </c>
      <c r="C67" s="40">
        <v>2108408.7138301996</v>
      </c>
      <c r="D67" s="15">
        <v>421.88087053693317</v>
      </c>
      <c r="E67" s="15">
        <f t="shared" si="0"/>
        <v>1.6875234821477328E-3</v>
      </c>
      <c r="G67" s="19">
        <v>0.2089970117147435</v>
      </c>
      <c r="H67" s="19">
        <v>0.20787210804397602</v>
      </c>
      <c r="I67" s="19">
        <v>0.16739220828181914</v>
      </c>
      <c r="J67" s="19">
        <v>0.12912663343885658</v>
      </c>
      <c r="K67" s="19">
        <v>0.10974546906099096</v>
      </c>
      <c r="L67" s="19">
        <v>8.1632856723087413E-2</v>
      </c>
      <c r="M67" s="19">
        <v>5.1527684605618421E-2</v>
      </c>
      <c r="N67" s="19">
        <v>3.0509893497291694E-2</v>
      </c>
      <c r="O67" s="19">
        <v>1.3196134633616269E-2</v>
      </c>
      <c r="Q67" s="15">
        <v>2965.8220104126053</v>
      </c>
      <c r="R67" s="43">
        <v>2997</v>
      </c>
      <c r="W67" s="9">
        <v>92</v>
      </c>
      <c r="X67" s="39">
        <v>0.03</v>
      </c>
      <c r="AD67" s="9">
        <v>0.95</v>
      </c>
      <c r="AE67" s="35">
        <v>4</v>
      </c>
      <c r="AF67" s="9"/>
      <c r="AG67" s="16"/>
      <c r="AH67" s="9"/>
      <c r="AI67" s="9"/>
      <c r="AK67" s="9"/>
      <c r="AL67" s="9"/>
      <c r="AM67" s="9"/>
      <c r="AO67" s="9"/>
      <c r="AS67" s="9">
        <v>562</v>
      </c>
      <c r="AT67" s="9">
        <v>52</v>
      </c>
      <c r="AU67" s="9">
        <v>0</v>
      </c>
      <c r="AV67" s="9">
        <v>25</v>
      </c>
      <c r="AW67" s="9">
        <v>15</v>
      </c>
      <c r="AX67" s="9">
        <v>10</v>
      </c>
      <c r="AY67" s="9">
        <v>0</v>
      </c>
      <c r="AZ67" s="9">
        <v>39</v>
      </c>
      <c r="BA67" s="9">
        <v>653</v>
      </c>
      <c r="BC67" s="31">
        <f t="shared" si="1"/>
        <v>856571.21297028637</v>
      </c>
      <c r="BD67" s="60"/>
      <c r="BE67" s="49">
        <f t="shared" si="2"/>
        <v>2105411.7138301996</v>
      </c>
      <c r="BF67" s="52">
        <v>391810.16163984948</v>
      </c>
      <c r="BG67" s="64"/>
      <c r="BH67" s="62">
        <v>2105411</v>
      </c>
      <c r="BI67" s="57">
        <f t="shared" si="3"/>
        <v>6.9612295241112913E-5</v>
      </c>
      <c r="BK67" s="56">
        <f t="shared" si="4"/>
        <v>1159625</v>
      </c>
      <c r="BL67" s="57">
        <f t="shared" si="5"/>
        <v>17009.548505729148</v>
      </c>
      <c r="BN67" s="56">
        <f t="shared" si="6"/>
        <v>47537</v>
      </c>
      <c r="BO67" s="57">
        <f t="shared" si="7"/>
        <v>37009.950818459663</v>
      </c>
      <c r="BQ67" s="56">
        <f t="shared" si="8"/>
        <v>1132397</v>
      </c>
      <c r="BR67" s="57">
        <f t="shared" si="9"/>
        <v>17499.231834900067</v>
      </c>
      <c r="BT67" s="58">
        <v>1000</v>
      </c>
      <c r="BU67" s="57">
        <f t="shared" si="10"/>
        <v>37846.897824836444</v>
      </c>
      <c r="BV67" s="63">
        <f t="shared" si="11"/>
        <v>3.4816672260225071E-2</v>
      </c>
      <c r="BW67" s="63">
        <f t="shared" si="12"/>
        <v>1.9176437396044774E-2</v>
      </c>
      <c r="BX67" s="63">
        <f t="shared" si="13"/>
        <v>7.8610785346170395E-4</v>
      </c>
      <c r="BY67" s="63">
        <f t="shared" si="14"/>
        <v>1.8726175492312525E-2</v>
      </c>
    </row>
    <row r="68" spans="1:77" ht="15.75" customHeight="1" x14ac:dyDescent="0.2">
      <c r="A68" s="9">
        <v>76</v>
      </c>
      <c r="B68" s="20" t="s">
        <v>143</v>
      </c>
      <c r="C68" s="40">
        <v>487780.94276210241</v>
      </c>
      <c r="D68" s="15">
        <v>6226.4608471036809</v>
      </c>
      <c r="E68" s="15">
        <f t="shared" si="0"/>
        <v>2.4905843388414724E-2</v>
      </c>
      <c r="G68" s="19">
        <v>0.208997011714743</v>
      </c>
      <c r="H68" s="19">
        <v>0.20787210804397599</v>
      </c>
      <c r="I68" s="19">
        <v>0.167392208281819</v>
      </c>
      <c r="J68" s="19">
        <v>0.129126633438857</v>
      </c>
      <c r="K68" s="19">
        <v>0.109745469060991</v>
      </c>
      <c r="L68" s="19">
        <v>8.1632856723087399E-2</v>
      </c>
      <c r="M68" s="19">
        <v>5.15276846056184E-2</v>
      </c>
      <c r="N68" s="19">
        <v>3.0509893497291701E-2</v>
      </c>
      <c r="O68" s="19">
        <v>1.31961346336163E-2</v>
      </c>
      <c r="Q68" s="15">
        <v>7289.1574609717245</v>
      </c>
      <c r="R68" s="43">
        <v>4372</v>
      </c>
      <c r="W68" s="9">
        <v>107</v>
      </c>
      <c r="X68" s="39">
        <v>2.4473924977127172E-2</v>
      </c>
      <c r="AD68" s="9">
        <v>0.95</v>
      </c>
      <c r="AE68" s="35">
        <v>4</v>
      </c>
      <c r="AF68" s="9"/>
      <c r="AG68" s="16"/>
      <c r="AH68" s="9"/>
      <c r="AI68" s="9"/>
      <c r="AK68" s="9"/>
      <c r="AL68" s="9"/>
      <c r="AM68" s="9"/>
      <c r="AO68" s="9"/>
      <c r="BC68" s="31">
        <f t="shared" ref="BC68:BC119" si="15">SUM(I68:K68)*C68</f>
        <v>198167.98852367731</v>
      </c>
      <c r="BD68" s="60"/>
      <c r="BE68" s="49">
        <f t="shared" ref="BE68:BE119" si="16">C68-R68</f>
        <v>483408.94276210241</v>
      </c>
      <c r="BF68" s="52">
        <v>90288.372136335631</v>
      </c>
      <c r="BG68" s="64"/>
      <c r="BH68" s="62">
        <v>483408</v>
      </c>
      <c r="BI68" s="57">
        <f t="shared" ref="BI68:BI119" si="17">($C68-BH68-$R68)*(1-(1+LOG10($AE68))/($AE68))*$X68*(1-EXP(-D68/MAX($D$3:$D$119)))</f>
        <v>1.0665922269702929E-3</v>
      </c>
      <c r="BK68" s="56">
        <f t="shared" ref="BK68:BK119" si="18">ROUND(C68/$C$120*$C$120*$BW$1,0)</f>
        <v>268280</v>
      </c>
      <c r="BL68" s="57">
        <f t="shared" ref="BL68:BL119" si="19">($C68-BK68-$R68)*(1-(1+LOG10($AE68))/($AE68))*$X68</f>
        <v>3156.318274208837</v>
      </c>
      <c r="BN68" s="56">
        <f t="shared" ref="BN68:BN119" si="20">ROUND(D68/$D$120*$C$120*$BW$1,0)</f>
        <v>701588</v>
      </c>
      <c r="BO68" s="57">
        <f t="shared" ref="BO68:BO119" si="21">IF(($C68-BN68-$R68)*(1-(1+LOG10($AE68))/($AE68))*$X68&lt;=0,0,($C68-BN68-$R68)*(1-(1+LOG10($AE68))/($AE68))*$X68)</f>
        <v>0</v>
      </c>
      <c r="BQ68" s="56">
        <f t="shared" ref="BQ68:BQ119" si="22">ROUND(BC68/$BC$120*$C$120*$BW$1,0)</f>
        <v>261980</v>
      </c>
      <c r="BR68" s="57">
        <f t="shared" ref="BR68:BR119" si="23">($C68-BQ68-$R68)*(1-(1+LOG10($AE68))/($AE68))*$X68</f>
        <v>3248.7503053070654</v>
      </c>
      <c r="BT68" s="58">
        <v>1000</v>
      </c>
      <c r="BU68" s="57">
        <f t="shared" ref="BU68:BU119" si="24">($C68-BT68-$R68)*(1-(1+LOG10($AE68))/($AE68))*$X68</f>
        <v>7077.7838729286022</v>
      </c>
      <c r="BV68" s="63">
        <f t="shared" ref="BV68:BV119" si="25">BH68/$BH$120</f>
        <v>7.994001125657119E-3</v>
      </c>
      <c r="BW68" s="63">
        <f t="shared" ref="BW68:BW119" si="26">BK68/$BK$120</f>
        <v>4.436481297497805E-3</v>
      </c>
      <c r="BX68" s="63">
        <f t="shared" ref="BX68:BX119" si="27">BN68/$BN$120</f>
        <v>1.1601990800733954E-2</v>
      </c>
      <c r="BY68" s="63">
        <f t="shared" ref="BY68:BY119" si="28">BQ68/$BQ$120</f>
        <v>4.3322999402824582E-3</v>
      </c>
    </row>
    <row r="69" spans="1:77" ht="15.75" customHeight="1" x14ac:dyDescent="0.2">
      <c r="A69" s="9">
        <v>77</v>
      </c>
      <c r="B69" s="22" t="s">
        <v>144</v>
      </c>
      <c r="C69" s="40">
        <v>2719058.2084122724</v>
      </c>
      <c r="D69" s="15">
        <v>318.36088688087381</v>
      </c>
      <c r="E69" s="15">
        <f t="shared" si="0"/>
        <v>1.2734435475234953E-3</v>
      </c>
      <c r="G69" s="19">
        <v>0.22351882735562895</v>
      </c>
      <c r="H69" s="19">
        <v>0.22658098096726112</v>
      </c>
      <c r="I69" s="19">
        <v>0.15852578698559644</v>
      </c>
      <c r="J69" s="19">
        <v>0.12430471604250075</v>
      </c>
      <c r="K69" s="19">
        <v>0.10889031614813836</v>
      </c>
      <c r="L69" s="19">
        <v>7.986922330863859E-2</v>
      </c>
      <c r="M69" s="19">
        <v>4.5424173880849295E-2</v>
      </c>
      <c r="N69" s="19">
        <v>2.5019148906830383E-2</v>
      </c>
      <c r="O69" s="19">
        <v>7.8668264045561234E-3</v>
      </c>
      <c r="Q69" s="15">
        <v>2576.7433780801694</v>
      </c>
      <c r="R69" s="43">
        <v>5708</v>
      </c>
      <c r="W69" s="9">
        <v>109</v>
      </c>
      <c r="X69" s="39">
        <v>1.9096005606166783E-2</v>
      </c>
      <c r="AD69" s="9">
        <v>1.19</v>
      </c>
      <c r="AE69" s="35">
        <v>4</v>
      </c>
      <c r="AF69" s="9"/>
      <c r="AG69" s="16"/>
      <c r="AH69" s="9"/>
      <c r="AI69" s="9"/>
      <c r="AK69" s="9"/>
      <c r="AL69" s="9"/>
      <c r="AM69" s="9"/>
      <c r="AO69" s="9"/>
      <c r="AS69" s="9">
        <v>684</v>
      </c>
      <c r="AT69" s="9">
        <v>32</v>
      </c>
      <c r="AU69" s="9">
        <v>0</v>
      </c>
      <c r="AV69" s="9">
        <v>21</v>
      </c>
      <c r="AW69" s="9">
        <v>11</v>
      </c>
      <c r="AX69" s="9">
        <v>10</v>
      </c>
      <c r="AY69" s="9">
        <v>0</v>
      </c>
      <c r="AZ69" s="9">
        <v>41</v>
      </c>
      <c r="BA69" s="9">
        <v>757</v>
      </c>
      <c r="BC69" s="31">
        <f t="shared" si="15"/>
        <v>1065111.7087871227</v>
      </c>
      <c r="BD69" s="60"/>
      <c r="BE69" s="49">
        <f t="shared" si="16"/>
        <v>2713350.2084122724</v>
      </c>
      <c r="BF69" s="52">
        <v>463824.33538271289</v>
      </c>
      <c r="BG69" s="64"/>
      <c r="BH69" s="62">
        <v>2713350</v>
      </c>
      <c r="BI69" s="57">
        <f t="shared" si="17"/>
        <v>9.7691089613359993E-6</v>
      </c>
      <c r="BK69" s="56">
        <f t="shared" si="18"/>
        <v>1495482</v>
      </c>
      <c r="BL69" s="57">
        <f t="shared" si="19"/>
        <v>13941.873876328225</v>
      </c>
      <c r="BN69" s="56">
        <f t="shared" si="20"/>
        <v>35872</v>
      </c>
      <c r="BO69" s="57">
        <f t="shared" si="21"/>
        <v>30651.151931264252</v>
      </c>
      <c r="BQ69" s="56">
        <f t="shared" si="22"/>
        <v>1408090</v>
      </c>
      <c r="BR69" s="57">
        <f t="shared" si="23"/>
        <v>14942.31730147396</v>
      </c>
      <c r="BT69" s="58">
        <v>1000</v>
      </c>
      <c r="BU69" s="57">
        <f t="shared" si="24"/>
        <v>31050.358530514553</v>
      </c>
      <c r="BV69" s="63">
        <f t="shared" si="25"/>
        <v>4.4870012400088005E-2</v>
      </c>
      <c r="BW69" s="63">
        <f t="shared" si="26"/>
        <v>2.4730423153960835E-2</v>
      </c>
      <c r="BX69" s="63">
        <f t="shared" si="27"/>
        <v>5.9320657423434897E-4</v>
      </c>
      <c r="BY69" s="63">
        <f t="shared" si="28"/>
        <v>2.3285243999207294E-2</v>
      </c>
    </row>
    <row r="70" spans="1:77" ht="15.75" customHeight="1" x14ac:dyDescent="0.2">
      <c r="A70" s="9">
        <v>78</v>
      </c>
      <c r="B70" s="20" t="s">
        <v>145</v>
      </c>
      <c r="C70" s="40">
        <v>611778.5969715002</v>
      </c>
      <c r="D70" s="15">
        <v>3496.2043432269302</v>
      </c>
      <c r="E70" s="15">
        <f t="shared" si="0"/>
        <v>1.398481737290772E-2</v>
      </c>
      <c r="G70" s="19">
        <v>0.223518827355629</v>
      </c>
      <c r="H70" s="19">
        <v>0.22658098096726101</v>
      </c>
      <c r="I70" s="19">
        <v>0.158525786985596</v>
      </c>
      <c r="J70" s="19">
        <v>0.124304716042501</v>
      </c>
      <c r="K70" s="19">
        <v>0.108890316148138</v>
      </c>
      <c r="L70" s="19">
        <v>7.9869223308638604E-2</v>
      </c>
      <c r="M70" s="19">
        <v>4.5424173880849301E-2</v>
      </c>
      <c r="N70" s="19">
        <v>2.50191489068304E-2</v>
      </c>
      <c r="O70" s="19">
        <v>7.8668264045561199E-3</v>
      </c>
      <c r="Q70" s="15">
        <v>5133.3671707800877</v>
      </c>
      <c r="R70" s="43">
        <v>5440</v>
      </c>
      <c r="W70" s="9">
        <v>158</v>
      </c>
      <c r="X70" s="39">
        <v>2.9044117647058824E-2</v>
      </c>
      <c r="AD70" s="9">
        <v>1.19</v>
      </c>
      <c r="AE70" s="35">
        <v>4</v>
      </c>
      <c r="AF70" s="9"/>
      <c r="AG70" s="16"/>
      <c r="AH70" s="9"/>
      <c r="AI70" s="9"/>
      <c r="AK70" s="9"/>
      <c r="AL70" s="9"/>
      <c r="AM70" s="9"/>
      <c r="AO70" s="9"/>
      <c r="BC70" s="31">
        <f t="shared" si="15"/>
        <v>239646.41316016376</v>
      </c>
      <c r="BD70" s="60"/>
      <c r="BE70" s="49">
        <f t="shared" si="16"/>
        <v>606338.5969715002</v>
      </c>
      <c r="BF70" s="52">
        <v>103970.84142993536</v>
      </c>
      <c r="BG70" s="64"/>
      <c r="BH70" s="62">
        <v>606338</v>
      </c>
      <c r="BI70" s="57">
        <f t="shared" si="17"/>
        <v>4.5795313615690003E-4</v>
      </c>
      <c r="BK70" s="56">
        <f t="shared" si="18"/>
        <v>336478</v>
      </c>
      <c r="BL70" s="57">
        <f t="shared" si="19"/>
        <v>4698.6812736327529</v>
      </c>
      <c r="BN70" s="56">
        <f t="shared" si="20"/>
        <v>393947</v>
      </c>
      <c r="BO70" s="57">
        <f t="shared" si="21"/>
        <v>3698.0590370232412</v>
      </c>
      <c r="BQ70" s="56">
        <f t="shared" si="22"/>
        <v>316815</v>
      </c>
      <c r="BR70" s="57">
        <f t="shared" si="23"/>
        <v>5041.0438523874354</v>
      </c>
      <c r="BT70" s="58">
        <v>1000</v>
      </c>
      <c r="BU70" s="57">
        <f t="shared" si="24"/>
        <v>10539.860808569603</v>
      </c>
      <c r="BV70" s="63">
        <f t="shared" si="25"/>
        <v>1.0026864790257269E-2</v>
      </c>
      <c r="BW70" s="63">
        <f t="shared" si="26"/>
        <v>5.5642550843129062E-3</v>
      </c>
      <c r="BX70" s="63">
        <f t="shared" si="27"/>
        <v>6.5146061078250181E-3</v>
      </c>
      <c r="BY70" s="63">
        <f t="shared" si="28"/>
        <v>5.2390930818405493E-3</v>
      </c>
    </row>
    <row r="71" spans="1:77" ht="15.75" customHeight="1" x14ac:dyDescent="0.2">
      <c r="A71" s="9">
        <v>80</v>
      </c>
      <c r="B71" s="22" t="s">
        <v>147</v>
      </c>
      <c r="C71" s="40">
        <v>1430225.3950396152</v>
      </c>
      <c r="D71" s="15">
        <v>299.6792878897553</v>
      </c>
      <c r="E71" s="15">
        <f t="shared" si="0"/>
        <v>1.1987171515590212E-3</v>
      </c>
      <c r="G71" s="19">
        <v>0.22416791920133652</v>
      </c>
      <c r="H71" s="19">
        <v>0.215393125600159</v>
      </c>
      <c r="I71" s="19">
        <v>0.14955064404095489</v>
      </c>
      <c r="J71" s="19">
        <v>0.12337792436579706</v>
      </c>
      <c r="K71" s="19">
        <v>0.10677182902522603</v>
      </c>
      <c r="L71" s="19">
        <v>7.8814297334036831E-2</v>
      </c>
      <c r="M71" s="19">
        <v>5.5290059890181376E-2</v>
      </c>
      <c r="N71" s="19">
        <v>3.3129176168768502E-2</v>
      </c>
      <c r="O71" s="19">
        <v>1.3505024373539763E-2</v>
      </c>
      <c r="Q71" s="15">
        <v>2047.2874970396742</v>
      </c>
      <c r="R71" s="43">
        <v>853</v>
      </c>
      <c r="W71" s="9">
        <v>13</v>
      </c>
      <c r="X71" s="39">
        <v>1.5240328253223915E-2</v>
      </c>
      <c r="AD71" s="9">
        <v>0.63</v>
      </c>
      <c r="AE71" s="35">
        <v>2.5</v>
      </c>
      <c r="AF71" s="9"/>
      <c r="AG71" s="16"/>
      <c r="AH71" s="9"/>
      <c r="AI71" s="9"/>
      <c r="AK71" s="9"/>
      <c r="AL71" s="9"/>
      <c r="AM71" s="9"/>
      <c r="AO71" s="9"/>
      <c r="AS71" s="9">
        <v>687</v>
      </c>
      <c r="AT71" s="9">
        <v>51</v>
      </c>
      <c r="AU71" s="9">
        <v>0</v>
      </c>
      <c r="AV71" s="9">
        <v>17</v>
      </c>
      <c r="AW71" s="9">
        <v>6</v>
      </c>
      <c r="AX71" s="9">
        <v>11</v>
      </c>
      <c r="AY71" s="9">
        <v>0</v>
      </c>
      <c r="AZ71" s="9">
        <v>77</v>
      </c>
      <c r="BA71" s="9">
        <v>815</v>
      </c>
      <c r="BC71" s="31">
        <f t="shared" si="15"/>
        <v>543057.15091384959</v>
      </c>
      <c r="BD71" s="60"/>
      <c r="BE71" s="49">
        <f t="shared" si="16"/>
        <v>1429372.3950396152</v>
      </c>
      <c r="BF71" s="52">
        <v>320123.71684883197</v>
      </c>
      <c r="BG71" s="64"/>
      <c r="BH71" s="62">
        <v>320124</v>
      </c>
      <c r="BI71" s="57">
        <f t="shared" si="17"/>
        <v>28.726878378757021</v>
      </c>
      <c r="BK71" s="56">
        <f t="shared" si="18"/>
        <v>786624</v>
      </c>
      <c r="BL71" s="57">
        <f t="shared" si="19"/>
        <v>4318.1780907969342</v>
      </c>
      <c r="BN71" s="56">
        <f t="shared" si="20"/>
        <v>33767</v>
      </c>
      <c r="BO71" s="57">
        <f t="shared" si="21"/>
        <v>9376.0990875545158</v>
      </c>
      <c r="BQ71" s="56">
        <f t="shared" si="22"/>
        <v>717928</v>
      </c>
      <c r="BR71" s="57">
        <f t="shared" si="23"/>
        <v>4779.6985930878855</v>
      </c>
      <c r="BT71" s="58">
        <v>1000</v>
      </c>
      <c r="BU71" s="57">
        <f t="shared" si="24"/>
        <v>9596.2377025913102</v>
      </c>
      <c r="BV71" s="63">
        <f t="shared" si="25"/>
        <v>5.2938131275234576E-3</v>
      </c>
      <c r="BW71" s="63">
        <f t="shared" si="26"/>
        <v>1.30082103181859E-2</v>
      </c>
      <c r="BX71" s="63">
        <f t="shared" si="27"/>
        <v>5.5839669915731663E-4</v>
      </c>
      <c r="BY71" s="63">
        <f t="shared" si="28"/>
        <v>1.187220181512751E-2</v>
      </c>
    </row>
    <row r="72" spans="1:77" ht="15.75" customHeight="1" x14ac:dyDescent="0.2">
      <c r="A72" s="9">
        <v>81</v>
      </c>
      <c r="B72" s="20" t="s">
        <v>148</v>
      </c>
      <c r="C72" s="40">
        <v>3200011.1848444822</v>
      </c>
      <c r="D72" s="15">
        <v>594.48795643766232</v>
      </c>
      <c r="E72" s="15">
        <f t="shared" si="0"/>
        <v>2.3779518257506494E-3</v>
      </c>
      <c r="G72" s="19">
        <v>0.23090951939711735</v>
      </c>
      <c r="H72" s="19">
        <v>0.21557882993692809</v>
      </c>
      <c r="I72" s="19">
        <v>0.16498816684405559</v>
      </c>
      <c r="J72" s="19">
        <v>0.13218358263429847</v>
      </c>
      <c r="K72" s="19">
        <v>0.10524622375797772</v>
      </c>
      <c r="L72" s="19">
        <v>7.4801384322388267E-2</v>
      </c>
      <c r="M72" s="19">
        <v>4.3792624037719191E-2</v>
      </c>
      <c r="N72" s="19">
        <v>2.3890120366877571E-2</v>
      </c>
      <c r="O72" s="19">
        <v>8.6095487026377256E-3</v>
      </c>
      <c r="Q72" s="15">
        <v>9689.8938278021833</v>
      </c>
      <c r="R72" s="43">
        <v>7356</v>
      </c>
      <c r="W72" s="9">
        <v>392</v>
      </c>
      <c r="X72" s="39">
        <v>0.03</v>
      </c>
      <c r="AD72" s="9">
        <v>1.1499999999999999</v>
      </c>
      <c r="AE72" s="35">
        <v>4</v>
      </c>
      <c r="AF72" s="9"/>
      <c r="AG72" s="16"/>
      <c r="AH72" s="9"/>
      <c r="AI72" s="9"/>
      <c r="AK72" s="9"/>
      <c r="AL72" s="9"/>
      <c r="AM72" s="9"/>
      <c r="AO72" s="9"/>
      <c r="AS72" s="9">
        <v>1086</v>
      </c>
      <c r="AT72" s="9">
        <v>75</v>
      </c>
      <c r="AU72" s="9">
        <v>2</v>
      </c>
      <c r="AV72" s="9">
        <v>37</v>
      </c>
      <c r="AW72" s="9">
        <v>12</v>
      </c>
      <c r="AX72" s="9">
        <v>25</v>
      </c>
      <c r="AY72" s="9">
        <v>2</v>
      </c>
      <c r="AZ72" s="9">
        <v>105</v>
      </c>
      <c r="BA72" s="9">
        <v>1270</v>
      </c>
      <c r="BC72" s="31">
        <f t="shared" si="15"/>
        <v>1287742.0153387091</v>
      </c>
      <c r="BD72" s="60"/>
      <c r="BE72" s="49">
        <f t="shared" si="16"/>
        <v>3192655.1848444822</v>
      </c>
      <c r="BF72" s="52">
        <v>635560.10291430005</v>
      </c>
      <c r="BG72" s="64"/>
      <c r="BH72" s="62">
        <v>3192655</v>
      </c>
      <c r="BI72" s="57">
        <f t="shared" si="17"/>
        <v>2.5372790218358817E-5</v>
      </c>
      <c r="BK72" s="56">
        <f t="shared" si="18"/>
        <v>1760006</v>
      </c>
      <c r="BL72" s="57">
        <f t="shared" si="19"/>
        <v>25765.550990474738</v>
      </c>
      <c r="BN72" s="56">
        <f t="shared" si="20"/>
        <v>66986</v>
      </c>
      <c r="BO72" s="57">
        <f t="shared" si="21"/>
        <v>56213.753941589232</v>
      </c>
      <c r="BQ72" s="56">
        <f t="shared" si="22"/>
        <v>1702410</v>
      </c>
      <c r="BR72" s="57">
        <f t="shared" si="23"/>
        <v>26801.389136020796</v>
      </c>
      <c r="BT72" s="58">
        <v>3192655</v>
      </c>
      <c r="BU72" s="57">
        <f t="shared" si="24"/>
        <v>3.3243448448117925E-3</v>
      </c>
      <c r="BV72" s="63">
        <f t="shared" si="25"/>
        <v>5.2796163207548964E-2</v>
      </c>
      <c r="BW72" s="63">
        <f t="shared" si="26"/>
        <v>2.910479239035307E-2</v>
      </c>
      <c r="BX72" s="63">
        <f t="shared" si="27"/>
        <v>1.1077312550641753E-3</v>
      </c>
      <c r="BY72" s="63">
        <f t="shared" si="28"/>
        <v>2.8152342703016489E-2</v>
      </c>
    </row>
    <row r="73" spans="1:77" ht="15.75" customHeight="1" x14ac:dyDescent="0.2">
      <c r="A73" s="9">
        <v>82</v>
      </c>
      <c r="B73" s="20" t="s">
        <v>149</v>
      </c>
      <c r="C73" s="40">
        <v>1004553.7942255355</v>
      </c>
      <c r="D73" s="15">
        <v>2928.9238095238097</v>
      </c>
      <c r="E73" s="15">
        <f t="shared" si="0"/>
        <v>1.171569523809524E-2</v>
      </c>
      <c r="G73" s="19">
        <v>0.23090951939711735</v>
      </c>
      <c r="H73" s="19">
        <v>0.21557882993692809</v>
      </c>
      <c r="I73" s="19">
        <v>0.16498816684405559</v>
      </c>
      <c r="J73" s="19">
        <v>0.13218358263429847</v>
      </c>
      <c r="K73" s="19">
        <v>0.10524622375797772</v>
      </c>
      <c r="L73" s="19">
        <v>7.4801384322388267E-2</v>
      </c>
      <c r="M73" s="19">
        <v>4.3792624037719191E-2</v>
      </c>
      <c r="N73" s="19">
        <v>2.3890120366877571E-2</v>
      </c>
      <c r="O73" s="19">
        <v>8.6095487026377256E-3</v>
      </c>
      <c r="Q73" s="15">
        <v>7061.4276620511664</v>
      </c>
      <c r="R73" s="43">
        <v>10885</v>
      </c>
      <c r="W73" s="9">
        <v>679</v>
      </c>
      <c r="X73" s="39">
        <v>0.03</v>
      </c>
      <c r="AD73" s="9">
        <v>1.1499999999999999</v>
      </c>
      <c r="AE73" s="35">
        <v>4</v>
      </c>
      <c r="AF73" s="9"/>
      <c r="AG73" s="16"/>
      <c r="AH73" s="9"/>
      <c r="AI73" s="9"/>
      <c r="AK73" s="9"/>
      <c r="AL73" s="9"/>
      <c r="AM73" s="9"/>
      <c r="AO73" s="9"/>
      <c r="BC73" s="31">
        <f t="shared" si="15"/>
        <v>404250.50187910709</v>
      </c>
      <c r="BD73" s="60"/>
      <c r="BE73" s="49">
        <f t="shared" si="16"/>
        <v>993668.79422553547</v>
      </c>
      <c r="BF73" s="52">
        <v>199374.5798891811</v>
      </c>
      <c r="BG73" s="64"/>
      <c r="BH73" s="62">
        <v>993668</v>
      </c>
      <c r="BI73" s="57">
        <f t="shared" si="17"/>
        <v>5.291298211621393E-4</v>
      </c>
      <c r="BK73" s="56">
        <f t="shared" si="18"/>
        <v>552505</v>
      </c>
      <c r="BL73" s="57">
        <f t="shared" si="19"/>
        <v>7934.1323441322702</v>
      </c>
      <c r="BN73" s="56">
        <f t="shared" si="20"/>
        <v>330027</v>
      </c>
      <c r="BO73" s="57">
        <f t="shared" si="21"/>
        <v>11935.299073502301</v>
      </c>
      <c r="BQ73" s="56">
        <f t="shared" si="22"/>
        <v>534424</v>
      </c>
      <c r="BR73" s="57">
        <f t="shared" si="23"/>
        <v>8259.3109938582638</v>
      </c>
      <c r="BT73" s="58">
        <v>993668</v>
      </c>
      <c r="BU73" s="57">
        <f t="shared" si="24"/>
        <v>1.4283788905628236E-2</v>
      </c>
      <c r="BV73" s="63">
        <f t="shared" si="25"/>
        <v>1.6432047277929736E-2</v>
      </c>
      <c r="BW73" s="63">
        <f t="shared" si="26"/>
        <v>9.1366411930595831E-3</v>
      </c>
      <c r="BX73" s="63">
        <f t="shared" si="27"/>
        <v>5.4575765520416897E-3</v>
      </c>
      <c r="BY73" s="63">
        <f t="shared" si="28"/>
        <v>8.8376405194500064E-3</v>
      </c>
    </row>
    <row r="74" spans="1:77" ht="15.75" customHeight="1" x14ac:dyDescent="0.2">
      <c r="A74" s="9">
        <v>83</v>
      </c>
      <c r="B74" s="18" t="s">
        <v>150</v>
      </c>
      <c r="C74" s="40">
        <v>444358.9530896247</v>
      </c>
      <c r="D74" s="15">
        <v>7024.302925989673</v>
      </c>
      <c r="E74" s="15">
        <f t="shared" si="0"/>
        <v>2.809721170395869E-2</v>
      </c>
      <c r="G74" s="19">
        <v>0.23090951939711735</v>
      </c>
      <c r="H74" s="19">
        <v>0.21557882993692809</v>
      </c>
      <c r="I74" s="19">
        <v>0.16498816684405559</v>
      </c>
      <c r="J74" s="19">
        <v>0.13218358263429847</v>
      </c>
      <c r="K74" s="19">
        <v>0.10524622375797772</v>
      </c>
      <c r="L74" s="19">
        <v>7.4801384322388267E-2</v>
      </c>
      <c r="M74" s="19">
        <v>4.3792624037719191E-2</v>
      </c>
      <c r="N74" s="19">
        <v>2.3890120366877571E-2</v>
      </c>
      <c r="O74" s="19">
        <v>8.6095487026377256E-3</v>
      </c>
      <c r="Q74" s="15">
        <v>7491.1485465051801</v>
      </c>
      <c r="R74" s="43">
        <v>2664</v>
      </c>
      <c r="W74" s="9">
        <v>105</v>
      </c>
      <c r="X74" s="39">
        <v>0.03</v>
      </c>
      <c r="AD74" s="9">
        <v>1.1499999999999999</v>
      </c>
      <c r="AE74" s="35">
        <v>4</v>
      </c>
      <c r="AF74" s="9"/>
      <c r="AG74" s="16"/>
      <c r="AH74" s="9"/>
      <c r="AI74" s="9"/>
      <c r="AK74" s="9"/>
      <c r="AL74" s="9"/>
      <c r="AM74" s="9"/>
      <c r="AO74" s="9"/>
      <c r="BC74" s="31">
        <f t="shared" si="15"/>
        <v>178818.02929174498</v>
      </c>
      <c r="BD74" s="60"/>
      <c r="BE74" s="49">
        <f t="shared" si="16"/>
        <v>441694.9530896247</v>
      </c>
      <c r="BF74" s="52">
        <v>88866.545941608638</v>
      </c>
      <c r="BG74" s="64"/>
      <c r="BH74" s="62">
        <v>441694</v>
      </c>
      <c r="BI74" s="57">
        <f t="shared" si="17"/>
        <v>1.4835718922311819E-3</v>
      </c>
      <c r="BK74" s="56">
        <f t="shared" si="18"/>
        <v>244397</v>
      </c>
      <c r="BL74" s="57">
        <f t="shared" si="19"/>
        <v>3548.3149150703243</v>
      </c>
      <c r="BN74" s="56">
        <f t="shared" si="20"/>
        <v>791488</v>
      </c>
      <c r="BO74" s="57">
        <f t="shared" si="21"/>
        <v>0</v>
      </c>
      <c r="BQ74" s="56">
        <f t="shared" si="22"/>
        <v>236399</v>
      </c>
      <c r="BR74" s="57">
        <f t="shared" si="23"/>
        <v>3692.1553464905164</v>
      </c>
      <c r="BT74" s="58">
        <v>441694</v>
      </c>
      <c r="BU74" s="57">
        <f t="shared" si="24"/>
        <v>1.7140888071915179E-2</v>
      </c>
      <c r="BV74" s="63">
        <f t="shared" si="25"/>
        <v>7.304186801203115E-3</v>
      </c>
      <c r="BW74" s="63">
        <f t="shared" si="26"/>
        <v>4.0415339185350049E-3</v>
      </c>
      <c r="BX74" s="63">
        <f t="shared" si="27"/>
        <v>1.3088645323026215E-2</v>
      </c>
      <c r="BY74" s="63">
        <f t="shared" si="28"/>
        <v>3.9092731261273104E-3</v>
      </c>
    </row>
    <row r="75" spans="1:77" ht="15.75" customHeight="1" x14ac:dyDescent="0.2">
      <c r="A75" s="9">
        <v>84</v>
      </c>
      <c r="B75" s="18" t="s">
        <v>151</v>
      </c>
      <c r="C75" s="40">
        <v>394863.54670719005</v>
      </c>
      <c r="D75" s="15">
        <v>14402.462271644163</v>
      </c>
      <c r="E75" s="15">
        <f t="shared" si="0"/>
        <v>5.7609849086576653E-2</v>
      </c>
      <c r="G75" s="19">
        <v>0.23090951939711735</v>
      </c>
      <c r="H75" s="19">
        <v>0.21557882993692809</v>
      </c>
      <c r="I75" s="19">
        <v>0.16498816684405559</v>
      </c>
      <c r="J75" s="19">
        <v>0.13218358263429847</v>
      </c>
      <c r="K75" s="19">
        <v>0.10524622375797772</v>
      </c>
      <c r="L75" s="19">
        <v>7.4801384322388267E-2</v>
      </c>
      <c r="M75" s="19">
        <v>4.3792624037719191E-2</v>
      </c>
      <c r="N75" s="19">
        <v>2.3890120366877571E-2</v>
      </c>
      <c r="O75" s="19">
        <v>8.6095487026377256E-3</v>
      </c>
      <c r="Q75" s="15">
        <v>13648.817601354976</v>
      </c>
      <c r="R75" s="43">
        <v>2702</v>
      </c>
      <c r="W75" s="9">
        <v>163</v>
      </c>
      <c r="X75" s="39">
        <v>0.03</v>
      </c>
      <c r="AD75" s="9">
        <v>1.1499999999999999</v>
      </c>
      <c r="AE75" s="35">
        <v>4</v>
      </c>
      <c r="AF75" s="9"/>
      <c r="AG75" s="16"/>
      <c r="AH75" s="9"/>
      <c r="AI75" s="9"/>
      <c r="AK75" s="9"/>
      <c r="AL75" s="9"/>
      <c r="AM75" s="9"/>
      <c r="AO75" s="9"/>
      <c r="BC75" s="31">
        <f t="shared" si="15"/>
        <v>158900.18817081704</v>
      </c>
      <c r="BD75" s="60"/>
      <c r="BE75" s="49">
        <f t="shared" si="16"/>
        <v>392161.54670719005</v>
      </c>
      <c r="BF75" s="52">
        <v>78302.053759527131</v>
      </c>
      <c r="BG75" s="64"/>
      <c r="BH75" s="62">
        <v>392161</v>
      </c>
      <c r="BI75" s="57">
        <f t="shared" si="17"/>
        <v>1.6656734233238969E-3</v>
      </c>
      <c r="BK75" s="56">
        <f t="shared" si="18"/>
        <v>217175</v>
      </c>
      <c r="BL75" s="57">
        <f t="shared" si="19"/>
        <v>3147.054309963969</v>
      </c>
      <c r="BN75" s="56">
        <f t="shared" si="20"/>
        <v>1622848</v>
      </c>
      <c r="BO75" s="57">
        <f t="shared" si="21"/>
        <v>0</v>
      </c>
      <c r="BQ75" s="56">
        <f t="shared" si="22"/>
        <v>210068</v>
      </c>
      <c r="BR75" s="57">
        <f t="shared" si="23"/>
        <v>3274.87050727621</v>
      </c>
      <c r="BT75" s="58">
        <v>392161</v>
      </c>
      <c r="BU75" s="57">
        <f t="shared" si="24"/>
        <v>9.8322828303599643E-3</v>
      </c>
      <c r="BV75" s="63">
        <f t="shared" si="25"/>
        <v>6.4850715657143064E-3</v>
      </c>
      <c r="BW75" s="63">
        <f t="shared" si="26"/>
        <v>3.5913703063369831E-3</v>
      </c>
      <c r="BX75" s="63">
        <f t="shared" si="27"/>
        <v>2.683664425131202E-2</v>
      </c>
      <c r="BY75" s="63">
        <f t="shared" si="28"/>
        <v>3.4738437432447343E-3</v>
      </c>
    </row>
    <row r="76" spans="1:77" ht="15.75" customHeight="1" x14ac:dyDescent="0.2">
      <c r="A76" s="9">
        <v>85</v>
      </c>
      <c r="B76" s="22" t="s">
        <v>152</v>
      </c>
      <c r="C76" s="40">
        <v>1475340.4938881386</v>
      </c>
      <c r="D76" s="15">
        <v>249.97278883955005</v>
      </c>
      <c r="E76" s="15">
        <f t="shared" si="0"/>
        <v>9.9989115535820019E-4</v>
      </c>
      <c r="G76" s="19">
        <v>0.21837332629475897</v>
      </c>
      <c r="H76" s="19">
        <v>0.22779131249946472</v>
      </c>
      <c r="I76" s="19">
        <v>0.1526062579466205</v>
      </c>
      <c r="J76" s="19">
        <v>0.12421760095176475</v>
      </c>
      <c r="K76" s="19">
        <v>0.11093462768355379</v>
      </c>
      <c r="L76" s="19">
        <v>8.2853519014661883E-2</v>
      </c>
      <c r="M76" s="19">
        <v>4.6891387167526631E-2</v>
      </c>
      <c r="N76" s="19">
        <v>2.7319634585872554E-2</v>
      </c>
      <c r="O76" s="19">
        <v>9.0123338557761851E-3</v>
      </c>
      <c r="Q76" s="15">
        <v>2166.5520255003107</v>
      </c>
      <c r="R76" s="43">
        <v>724</v>
      </c>
      <c r="W76" s="9">
        <v>9</v>
      </c>
      <c r="X76" s="39">
        <v>1.2430939226519336E-2</v>
      </c>
      <c r="AD76" s="9">
        <v>0.5</v>
      </c>
      <c r="AE76" s="35">
        <v>3.38</v>
      </c>
      <c r="AF76" s="9"/>
      <c r="AG76" s="16"/>
      <c r="AH76" s="9"/>
      <c r="AI76" s="9"/>
      <c r="AK76" s="9"/>
      <c r="AL76" s="9"/>
      <c r="AM76" s="9"/>
      <c r="AO76" s="9"/>
      <c r="AS76" s="9">
        <v>502</v>
      </c>
      <c r="AT76" s="9">
        <v>28</v>
      </c>
      <c r="AU76" s="9">
        <v>0</v>
      </c>
      <c r="AV76" s="9">
        <v>6</v>
      </c>
      <c r="AW76" s="9">
        <v>3</v>
      </c>
      <c r="AX76" s="9">
        <v>3</v>
      </c>
      <c r="AY76" s="9">
        <v>0</v>
      </c>
      <c r="AZ76" s="9">
        <v>20</v>
      </c>
      <c r="BA76" s="9">
        <v>550</v>
      </c>
      <c r="BC76" s="31">
        <f t="shared" si="15"/>
        <v>572075.79710311501</v>
      </c>
      <c r="BD76" s="60"/>
      <c r="BE76" s="49">
        <f t="shared" si="16"/>
        <v>1474616.4938881386</v>
      </c>
      <c r="BF76" s="52">
        <v>302824.14816306531</v>
      </c>
      <c r="BG76" s="64"/>
      <c r="BH76" s="62">
        <v>302825</v>
      </c>
      <c r="BI76" s="57">
        <f t="shared" si="17"/>
        <v>25.658936804730338</v>
      </c>
      <c r="BK76" s="56">
        <f t="shared" si="18"/>
        <v>811437</v>
      </c>
      <c r="BL76" s="57">
        <f t="shared" si="19"/>
        <v>4514.8600692617665</v>
      </c>
      <c r="BN76" s="56">
        <f t="shared" si="20"/>
        <v>28167</v>
      </c>
      <c r="BO76" s="57">
        <f t="shared" si="21"/>
        <v>9847.2843662156101</v>
      </c>
      <c r="BQ76" s="56">
        <f t="shared" si="22"/>
        <v>756291</v>
      </c>
      <c r="BR76" s="57">
        <f t="shared" si="23"/>
        <v>4890.2885553263632</v>
      </c>
      <c r="BT76" s="58">
        <v>1000</v>
      </c>
      <c r="BU76" s="57">
        <f t="shared" si="24"/>
        <v>10032.234601607424</v>
      </c>
      <c r="BV76" s="63">
        <f t="shared" si="25"/>
        <v>5.0077437503663925E-3</v>
      </c>
      <c r="BW76" s="63">
        <f t="shared" si="26"/>
        <v>1.3418536881607747E-2</v>
      </c>
      <c r="BX76" s="63">
        <f t="shared" si="27"/>
        <v>4.6579085572198112E-4</v>
      </c>
      <c r="BY76" s="63">
        <f t="shared" si="28"/>
        <v>1.2506601473914653E-2</v>
      </c>
    </row>
    <row r="77" spans="1:77" ht="15.75" customHeight="1" x14ac:dyDescent="0.2">
      <c r="A77" s="9">
        <v>86</v>
      </c>
      <c r="B77" s="22" t="s">
        <v>153</v>
      </c>
      <c r="C77" s="40">
        <v>104508.93321773077</v>
      </c>
      <c r="D77" s="15">
        <v>284.405463865596</v>
      </c>
      <c r="E77" s="15">
        <f t="shared" si="0"/>
        <v>1.137621855462384E-3</v>
      </c>
      <c r="G77" s="19">
        <v>0.19108546303929652</v>
      </c>
      <c r="H77" s="19">
        <v>0.19474580928826601</v>
      </c>
      <c r="I77" s="19">
        <v>0.14598516075845011</v>
      </c>
      <c r="J77" s="19">
        <v>0.1285957680681506</v>
      </c>
      <c r="K77" s="19">
        <v>0.11669139873591645</v>
      </c>
      <c r="L77" s="19">
        <v>9.306952459466887E-2</v>
      </c>
      <c r="M77" s="19">
        <v>6.8029678483099751E-2</v>
      </c>
      <c r="N77" s="19">
        <v>4.4253915910964552E-2</v>
      </c>
      <c r="O77" s="19">
        <v>1.7543281121187141E-2</v>
      </c>
      <c r="Q77" s="15">
        <v>72.138971721374674</v>
      </c>
      <c r="R77" s="43">
        <v>38</v>
      </c>
      <c r="W77" s="9"/>
      <c r="X77" s="39">
        <v>1E-3</v>
      </c>
      <c r="AD77" s="9">
        <v>1.9</v>
      </c>
      <c r="AE77" s="35">
        <v>4</v>
      </c>
      <c r="AF77" s="9"/>
      <c r="AG77" s="16"/>
      <c r="AH77" s="9"/>
      <c r="AI77" s="9"/>
      <c r="AK77" s="9"/>
      <c r="AL77" s="9"/>
      <c r="AM77" s="9"/>
      <c r="AO77" s="9"/>
      <c r="AS77" s="9">
        <v>59</v>
      </c>
      <c r="AT77" s="9">
        <v>6</v>
      </c>
      <c r="AU77" s="9">
        <v>0</v>
      </c>
      <c r="AV77" s="9">
        <v>1</v>
      </c>
      <c r="AW77" s="9">
        <v>1</v>
      </c>
      <c r="AX77" s="9">
        <v>0</v>
      </c>
      <c r="AY77" s="9">
        <v>0</v>
      </c>
      <c r="AZ77" s="9">
        <v>2</v>
      </c>
      <c r="BA77" s="9">
        <v>67</v>
      </c>
      <c r="BC77" s="31">
        <f t="shared" si="15"/>
        <v>40891.453551177176</v>
      </c>
      <c r="BD77" s="60"/>
      <c r="BE77" s="49">
        <f t="shared" si="16"/>
        <v>104470.93321773077</v>
      </c>
      <c r="BF77" s="52">
        <v>25821.168350607164</v>
      </c>
      <c r="BG77" s="64"/>
      <c r="BH77" s="62">
        <v>25822</v>
      </c>
      <c r="BI77" s="57">
        <f t="shared" si="17"/>
        <v>0.17250240818524656</v>
      </c>
      <c r="BK77" s="56">
        <f t="shared" si="18"/>
        <v>57480</v>
      </c>
      <c r="BL77" s="57">
        <f t="shared" si="19"/>
        <v>28.170359701908115</v>
      </c>
      <c r="BN77" s="56">
        <f t="shared" si="20"/>
        <v>32046</v>
      </c>
      <c r="BO77" s="57">
        <f t="shared" si="21"/>
        <v>43.41766124704926</v>
      </c>
      <c r="BQ77" s="56">
        <f t="shared" si="22"/>
        <v>54059</v>
      </c>
      <c r="BR77" s="57">
        <f t="shared" si="23"/>
        <v>30.221197894324874</v>
      </c>
      <c r="BT77" s="58">
        <v>1000</v>
      </c>
      <c r="BU77" s="57">
        <f t="shared" si="24"/>
        <v>62.029272624357283</v>
      </c>
      <c r="BV77" s="63">
        <f t="shared" si="25"/>
        <v>4.2701216584483114E-4</v>
      </c>
      <c r="BW77" s="63">
        <f t="shared" si="26"/>
        <v>9.5053282011396244E-4</v>
      </c>
      <c r="BX77" s="63">
        <f t="shared" si="27"/>
        <v>5.2993693905870726E-4</v>
      </c>
      <c r="BY77" s="63">
        <f t="shared" si="28"/>
        <v>8.9396061711477753E-4</v>
      </c>
    </row>
    <row r="78" spans="1:77" ht="15.75" customHeight="1" x14ac:dyDescent="0.2">
      <c r="A78" s="9">
        <v>88</v>
      </c>
      <c r="B78" s="22" t="s">
        <v>155</v>
      </c>
      <c r="C78" s="40">
        <v>186853.9240640233</v>
      </c>
      <c r="D78" s="15">
        <v>320.16566855095988</v>
      </c>
      <c r="E78" s="15">
        <f t="shared" si="0"/>
        <v>1.2806626742038396E-3</v>
      </c>
      <c r="G78" s="19">
        <v>0.23618604651162792</v>
      </c>
      <c r="H78" s="19">
        <v>0.23787906976744186</v>
      </c>
      <c r="I78" s="19">
        <v>0.13892093023255814</v>
      </c>
      <c r="J78" s="19">
        <v>0.11632248062015504</v>
      </c>
      <c r="K78" s="19">
        <v>0.10358449612403101</v>
      </c>
      <c r="L78" s="19">
        <v>7.6297674418604647E-2</v>
      </c>
      <c r="M78" s="19">
        <v>5.1590697674418602E-2</v>
      </c>
      <c r="N78" s="19">
        <v>2.891782945736434E-2</v>
      </c>
      <c r="O78" s="19">
        <v>1.0300775193798449E-2</v>
      </c>
      <c r="Q78" s="15">
        <v>160.43337287285698</v>
      </c>
      <c r="R78" s="43">
        <v>144</v>
      </c>
      <c r="W78" s="9">
        <v>2</v>
      </c>
      <c r="X78" s="39">
        <v>1.3888888888888888E-2</v>
      </c>
      <c r="AD78" s="9">
        <v>1.06</v>
      </c>
      <c r="AE78" s="35">
        <v>4</v>
      </c>
      <c r="AF78" s="9"/>
      <c r="AG78" s="16"/>
      <c r="AH78" s="9"/>
      <c r="AI78" s="9"/>
      <c r="AK78" s="9"/>
      <c r="AL78" s="9"/>
      <c r="AM78" s="9"/>
      <c r="AO78" s="9"/>
      <c r="AS78" s="9">
        <v>43</v>
      </c>
      <c r="AT78" s="9">
        <v>8</v>
      </c>
      <c r="AU78" s="9">
        <v>0</v>
      </c>
      <c r="AV78" s="9">
        <v>1</v>
      </c>
      <c r="AW78" s="9">
        <v>1</v>
      </c>
      <c r="AX78" s="9">
        <v>0</v>
      </c>
      <c r="AY78" s="9">
        <v>0</v>
      </c>
      <c r="AZ78" s="9">
        <v>13</v>
      </c>
      <c r="BA78" s="9">
        <v>64</v>
      </c>
      <c r="BC78" s="31">
        <f t="shared" si="15"/>
        <v>67048.402482284975</v>
      </c>
      <c r="BD78" s="60"/>
      <c r="BE78" s="49">
        <f t="shared" si="16"/>
        <v>186709.9240640233</v>
      </c>
      <c r="BF78" s="52">
        <v>58065.815361464876</v>
      </c>
      <c r="BG78" s="64"/>
      <c r="BH78" s="62">
        <v>58066</v>
      </c>
      <c r="BI78" s="57">
        <f t="shared" si="17"/>
        <v>4.4105822074080292</v>
      </c>
      <c r="BK78" s="56">
        <f t="shared" si="18"/>
        <v>102770</v>
      </c>
      <c r="BL78" s="57">
        <f t="shared" si="19"/>
        <v>698.89896610421602</v>
      </c>
      <c r="BN78" s="56">
        <f t="shared" si="20"/>
        <v>36076</v>
      </c>
      <c r="BO78" s="57">
        <f t="shared" si="21"/>
        <v>1254.2052540846773</v>
      </c>
      <c r="BQ78" s="56">
        <f t="shared" si="22"/>
        <v>88639</v>
      </c>
      <c r="BR78" s="57">
        <f t="shared" si="23"/>
        <v>816.55622396027343</v>
      </c>
      <c r="BT78" s="58">
        <v>1000</v>
      </c>
      <c r="BU78" s="57">
        <f t="shared" si="24"/>
        <v>1546.254364307526</v>
      </c>
      <c r="BV78" s="63">
        <f t="shared" si="25"/>
        <v>9.6022339175687267E-4</v>
      </c>
      <c r="BW78" s="63">
        <f t="shared" si="26"/>
        <v>1.6994825665120376E-3</v>
      </c>
      <c r="BX78" s="63">
        <f t="shared" si="27"/>
        <v>5.9658007281663617E-4</v>
      </c>
      <c r="BY78" s="63">
        <f t="shared" si="28"/>
        <v>1.4658017192407697E-3</v>
      </c>
    </row>
    <row r="79" spans="1:77" ht="15.75" customHeight="1" x14ac:dyDescent="0.2">
      <c r="A79" s="9">
        <v>89</v>
      </c>
      <c r="B79" s="22" t="s">
        <v>156</v>
      </c>
      <c r="C79" s="40">
        <v>508651.37149936554</v>
      </c>
      <c r="D79" s="15">
        <v>101.17907978064439</v>
      </c>
      <c r="E79" s="15">
        <f t="shared" si="0"/>
        <v>4.0471631912257754E-4</v>
      </c>
      <c r="G79" s="19">
        <v>0.2385331819222663</v>
      </c>
      <c r="H79" s="19">
        <v>0.24203105796146496</v>
      </c>
      <c r="I79" s="19">
        <v>0.14253435956389873</v>
      </c>
      <c r="J79" s="19">
        <v>0.11536915793950099</v>
      </c>
      <c r="K79" s="19">
        <v>9.8375134938103723E-2</v>
      </c>
      <c r="L79" s="19">
        <v>7.1198250361003232E-2</v>
      </c>
      <c r="M79" s="19">
        <v>5.1176006019057231E-2</v>
      </c>
      <c r="N79" s="19">
        <v>2.9859290517648268E-2</v>
      </c>
      <c r="O79" s="19">
        <v>1.092356077705655E-2</v>
      </c>
      <c r="Q79" s="15">
        <v>178.20493202794847</v>
      </c>
      <c r="R79" s="43">
        <v>500</v>
      </c>
      <c r="W79" s="9">
        <v>5</v>
      </c>
      <c r="X79" s="39">
        <v>0.01</v>
      </c>
      <c r="AD79" s="9">
        <v>0.9</v>
      </c>
      <c r="AE79" s="35">
        <v>4</v>
      </c>
      <c r="AF79" s="9"/>
      <c r="AG79" s="16"/>
      <c r="AH79" s="9"/>
      <c r="AI79" s="9"/>
      <c r="AK79" s="9"/>
      <c r="AL79" s="9"/>
      <c r="AM79" s="9"/>
      <c r="AO79" s="9"/>
      <c r="AS79" s="9">
        <v>123</v>
      </c>
      <c r="AT79" s="9">
        <v>25</v>
      </c>
      <c r="AU79" s="9">
        <v>0</v>
      </c>
      <c r="AV79" s="9">
        <v>10</v>
      </c>
      <c r="AW79" s="9">
        <v>2</v>
      </c>
      <c r="AX79" s="9">
        <v>8</v>
      </c>
      <c r="AY79" s="9">
        <v>0</v>
      </c>
      <c r="AZ79" s="9">
        <v>43</v>
      </c>
      <c r="BA79" s="9">
        <v>191</v>
      </c>
      <c r="BC79" s="31">
        <f t="shared" si="15"/>
        <v>181221.62520031651</v>
      </c>
      <c r="BD79" s="60"/>
      <c r="BE79" s="49">
        <f t="shared" si="16"/>
        <v>508151.37149936554</v>
      </c>
      <c r="BF79" s="52">
        <v>159382.07667228274</v>
      </c>
      <c r="BG79" s="64"/>
      <c r="BH79" s="62">
        <v>159383</v>
      </c>
      <c r="BI79" s="57">
        <f t="shared" si="17"/>
        <v>2.7246126491994649</v>
      </c>
      <c r="BK79" s="56">
        <f t="shared" si="18"/>
        <v>279758</v>
      </c>
      <c r="BL79" s="57">
        <f t="shared" si="19"/>
        <v>1369.1840080845611</v>
      </c>
      <c r="BN79" s="56">
        <f t="shared" si="20"/>
        <v>11401</v>
      </c>
      <c r="BO79" s="57">
        <f t="shared" si="21"/>
        <v>2977.9439753525662</v>
      </c>
      <c r="BQ79" s="56">
        <f t="shared" si="22"/>
        <v>239577</v>
      </c>
      <c r="BR79" s="57">
        <f t="shared" si="23"/>
        <v>1610.0630768056892</v>
      </c>
      <c r="BT79" s="58">
        <v>1000</v>
      </c>
      <c r="BU79" s="57">
        <f t="shared" si="24"/>
        <v>3040.2964104280609</v>
      </c>
      <c r="BV79" s="63">
        <f t="shared" si="25"/>
        <v>2.6356781050595121E-3</v>
      </c>
      <c r="BW79" s="63">
        <f t="shared" si="26"/>
        <v>4.6262901998859064E-3</v>
      </c>
      <c r="BX79" s="63">
        <f t="shared" si="27"/>
        <v>1.8853557517968923E-4</v>
      </c>
      <c r="BY79" s="63">
        <f t="shared" si="28"/>
        <v>3.9618269440150032E-3</v>
      </c>
    </row>
    <row r="80" spans="1:77" ht="15.75" customHeight="1" x14ac:dyDescent="0.2">
      <c r="A80" s="9">
        <v>90</v>
      </c>
      <c r="B80" s="22" t="s">
        <v>157</v>
      </c>
      <c r="C80" s="40">
        <v>1877858.4184137217</v>
      </c>
      <c r="D80" s="15">
        <v>272.22718548356539</v>
      </c>
      <c r="E80" s="15">
        <f t="shared" si="0"/>
        <v>1.0889087419342616E-3</v>
      </c>
      <c r="G80" s="19">
        <v>0.23471629127957405</v>
      </c>
      <c r="H80" s="19">
        <v>0.23021126238035416</v>
      </c>
      <c r="I80" s="19">
        <v>0.14907980483112057</v>
      </c>
      <c r="J80" s="19">
        <v>0.12035968590808027</v>
      </c>
      <c r="K80" s="19">
        <v>0.10423931982570918</v>
      </c>
      <c r="L80" s="19">
        <v>7.8673936460095031E-2</v>
      </c>
      <c r="M80" s="19">
        <v>4.816088895484353E-2</v>
      </c>
      <c r="N80" s="19">
        <v>2.5718898477897663E-2</v>
      </c>
      <c r="O80" s="19">
        <v>8.8399118823255501E-3</v>
      </c>
      <c r="Q80" s="15">
        <v>1515.5941269200359</v>
      </c>
      <c r="R80" s="43">
        <v>2767</v>
      </c>
      <c r="W80" s="9">
        <v>20</v>
      </c>
      <c r="X80" s="39">
        <v>7.2280448138778456E-3</v>
      </c>
      <c r="AD80" s="9">
        <v>0.82</v>
      </c>
      <c r="AE80" s="35">
        <v>2.63</v>
      </c>
      <c r="AF80" s="9"/>
      <c r="AG80" s="16"/>
      <c r="AH80" s="9"/>
      <c r="AI80" s="9"/>
      <c r="AK80" s="9"/>
      <c r="AL80" s="9"/>
      <c r="AM80" s="9"/>
      <c r="AO80" s="9"/>
      <c r="AS80" s="9">
        <v>342</v>
      </c>
      <c r="AT80" s="9">
        <v>58</v>
      </c>
      <c r="AU80" s="9">
        <v>1</v>
      </c>
      <c r="AV80" s="9">
        <v>19</v>
      </c>
      <c r="AW80" s="9">
        <v>11</v>
      </c>
      <c r="AX80" s="9">
        <v>8</v>
      </c>
      <c r="AY80" s="9">
        <v>1</v>
      </c>
      <c r="AZ80" s="9">
        <v>137</v>
      </c>
      <c r="BA80" s="9">
        <v>539</v>
      </c>
      <c r="BC80" s="31">
        <f t="shared" si="15"/>
        <v>701715.90020214254</v>
      </c>
      <c r="BD80" s="60"/>
      <c r="BE80" s="49">
        <f t="shared" si="16"/>
        <v>1875091.4184137217</v>
      </c>
      <c r="BF80" s="52">
        <v>573786.26501053153</v>
      </c>
      <c r="BG80" s="64"/>
      <c r="BH80" s="62">
        <v>573787</v>
      </c>
      <c r="BI80" s="57">
        <f t="shared" si="17"/>
        <v>15.156428241964672</v>
      </c>
      <c r="BK80" s="56">
        <f t="shared" si="18"/>
        <v>1032822</v>
      </c>
      <c r="BL80" s="57">
        <f t="shared" si="19"/>
        <v>2801.0275036020639</v>
      </c>
      <c r="BN80" s="56">
        <f t="shared" si="20"/>
        <v>30674</v>
      </c>
      <c r="BO80" s="57">
        <f t="shared" si="21"/>
        <v>6133.7427243047396</v>
      </c>
      <c r="BQ80" s="56">
        <f t="shared" si="22"/>
        <v>927676</v>
      </c>
      <c r="BR80" s="57">
        <f t="shared" si="23"/>
        <v>3150.6980857875328</v>
      </c>
      <c r="BT80" s="58">
        <v>1000</v>
      </c>
      <c r="BU80" s="57">
        <f t="shared" si="24"/>
        <v>6232.4257446361989</v>
      </c>
      <c r="BV80" s="63">
        <f t="shared" si="25"/>
        <v>9.4885767796300882E-3</v>
      </c>
      <c r="BW80" s="63">
        <f t="shared" si="26"/>
        <v>1.707952693694751E-2</v>
      </c>
      <c r="BX80" s="63">
        <f t="shared" si="27"/>
        <v>5.0724850741705007E-4</v>
      </c>
      <c r="BY80" s="63">
        <f t="shared" si="28"/>
        <v>1.5340753795715208E-2</v>
      </c>
    </row>
    <row r="81" spans="1:77" ht="15.75" customHeight="1" x14ac:dyDescent="0.2">
      <c r="A81" s="9">
        <v>91</v>
      </c>
      <c r="B81" s="20" t="s">
        <v>158</v>
      </c>
      <c r="C81" s="40">
        <v>263590.42271365249</v>
      </c>
      <c r="D81" s="15">
        <v>1200.123934166171</v>
      </c>
      <c r="E81" s="15">
        <f t="shared" si="0"/>
        <v>4.8004957366646842E-3</v>
      </c>
      <c r="G81" s="19">
        <v>0.23471629127957405</v>
      </c>
      <c r="H81" s="19">
        <v>0.23021126238035416</v>
      </c>
      <c r="I81" s="19">
        <v>0.14907980483112057</v>
      </c>
      <c r="J81" s="19">
        <v>0.12035968590808027</v>
      </c>
      <c r="K81" s="19">
        <v>0.10423931982570918</v>
      </c>
      <c r="L81" s="19">
        <v>7.8673936460095031E-2</v>
      </c>
      <c r="M81" s="19">
        <v>4.816088895484353E-2</v>
      </c>
      <c r="N81" s="19">
        <v>2.5718898477897663E-2</v>
      </c>
      <c r="O81" s="19">
        <v>8.8399118823255501E-3</v>
      </c>
      <c r="Q81" s="15">
        <v>759.21882027751838</v>
      </c>
      <c r="R81" s="43">
        <v>1066</v>
      </c>
      <c r="W81" s="9">
        <v>17</v>
      </c>
      <c r="X81" s="39">
        <v>1.5947467166979361E-2</v>
      </c>
      <c r="AD81" s="9">
        <v>0.82</v>
      </c>
      <c r="AE81" s="35">
        <v>2.63</v>
      </c>
      <c r="AF81" s="9"/>
      <c r="AG81" s="16"/>
      <c r="AH81" s="9"/>
      <c r="AI81" s="9"/>
      <c r="AK81" s="9"/>
      <c r="AL81" s="9"/>
      <c r="AM81" s="9"/>
      <c r="AO81" s="9"/>
      <c r="BC81" s="31">
        <f t="shared" si="15"/>
        <v>98498.155635939489</v>
      </c>
      <c r="BD81" s="60"/>
      <c r="BE81" s="49">
        <f t="shared" si="16"/>
        <v>262524.42271365249</v>
      </c>
      <c r="BF81" s="52">
        <v>79789.689475626801</v>
      </c>
      <c r="BG81" s="64"/>
      <c r="BH81" s="62">
        <v>79790</v>
      </c>
      <c r="BI81" s="57">
        <f t="shared" si="17"/>
        <v>20.57837778266407</v>
      </c>
      <c r="BK81" s="56">
        <f t="shared" si="18"/>
        <v>144975</v>
      </c>
      <c r="BL81" s="57">
        <f t="shared" si="19"/>
        <v>862.49725522048425</v>
      </c>
      <c r="BN81" s="56">
        <f t="shared" si="20"/>
        <v>135228</v>
      </c>
      <c r="BO81" s="57">
        <f t="shared" si="21"/>
        <v>934.01407387056577</v>
      </c>
      <c r="BQ81" s="56">
        <f t="shared" si="22"/>
        <v>130216</v>
      </c>
      <c r="BR81" s="57">
        <f t="shared" si="23"/>
        <v>970.78870145589542</v>
      </c>
      <c r="BT81" s="58">
        <v>1000</v>
      </c>
      <c r="BU81" s="57">
        <f t="shared" si="24"/>
        <v>1918.8873203836615</v>
      </c>
      <c r="BV81" s="63">
        <f t="shared" si="25"/>
        <v>1.3194679231956889E-3</v>
      </c>
      <c r="BW81" s="63">
        <f t="shared" si="26"/>
        <v>2.3974164160755341E-3</v>
      </c>
      <c r="BX81" s="63">
        <f t="shared" si="27"/>
        <v>2.2362326778702759E-3</v>
      </c>
      <c r="BY81" s="63">
        <f t="shared" si="28"/>
        <v>2.1533505192145226E-3</v>
      </c>
    </row>
    <row r="82" spans="1:77" ht="15.75" customHeight="1" x14ac:dyDescent="0.2">
      <c r="A82" s="9">
        <v>92</v>
      </c>
      <c r="B82" s="22" t="s">
        <v>159</v>
      </c>
      <c r="C82" s="40">
        <v>688544.49365826976</v>
      </c>
      <c r="D82" s="15">
        <v>171.14637235585772</v>
      </c>
      <c r="E82" s="15">
        <f t="shared" si="0"/>
        <v>6.8458548942343085E-4</v>
      </c>
      <c r="G82" s="19">
        <v>0.26460807439251444</v>
      </c>
      <c r="H82" s="19">
        <v>0.25286341063265633</v>
      </c>
      <c r="I82" s="19">
        <v>0.14284377095437945</v>
      </c>
      <c r="J82" s="19">
        <v>0.11385907764990998</v>
      </c>
      <c r="K82" s="19">
        <v>9.1460654270183434E-2</v>
      </c>
      <c r="L82" s="19">
        <v>6.3170327407392285E-2</v>
      </c>
      <c r="M82" s="19">
        <v>4.3045613748455544E-2</v>
      </c>
      <c r="N82" s="19">
        <v>2.1593434833369073E-2</v>
      </c>
      <c r="O82" s="19">
        <v>6.5556361111394753E-3</v>
      </c>
      <c r="Q82" s="15">
        <v>365.60159951855087</v>
      </c>
      <c r="R82" s="43">
        <v>1115</v>
      </c>
      <c r="W82" s="9">
        <v>14</v>
      </c>
      <c r="X82" s="39">
        <v>1.2556053811659192E-2</v>
      </c>
      <c r="AD82" s="9">
        <v>0.53</v>
      </c>
      <c r="AE82" s="35">
        <v>4</v>
      </c>
      <c r="AF82" s="9"/>
      <c r="AG82" s="16"/>
      <c r="AH82" s="9"/>
      <c r="AI82" s="9"/>
      <c r="AK82" s="9"/>
      <c r="AL82" s="9"/>
      <c r="AM82" s="9"/>
      <c r="AO82" s="9"/>
      <c r="AS82" s="9">
        <v>154</v>
      </c>
      <c r="AT82" s="9">
        <v>25</v>
      </c>
      <c r="AU82" s="9">
        <v>0</v>
      </c>
      <c r="AV82" s="9">
        <v>5</v>
      </c>
      <c r="AW82" s="9">
        <v>2</v>
      </c>
      <c r="AX82" s="9">
        <v>3</v>
      </c>
      <c r="AY82" s="9">
        <v>1</v>
      </c>
      <c r="AZ82" s="9">
        <v>39</v>
      </c>
      <c r="BA82" s="9">
        <v>219</v>
      </c>
      <c r="BC82" s="31">
        <f t="shared" si="15"/>
        <v>239726.06279699344</v>
      </c>
      <c r="BD82" s="60"/>
      <c r="BE82" s="49">
        <f t="shared" si="16"/>
        <v>687429.49365826976</v>
      </c>
      <c r="BF82" s="52">
        <v>203128.98810888117</v>
      </c>
      <c r="BG82" s="64"/>
      <c r="BH82" s="62">
        <v>203129</v>
      </c>
      <c r="BI82" s="57">
        <f t="shared" si="17"/>
        <v>8.0318756671449929</v>
      </c>
      <c r="BK82" s="56">
        <f t="shared" si="18"/>
        <v>378699</v>
      </c>
      <c r="BL82" s="57">
        <f t="shared" si="19"/>
        <v>2323.8656585119447</v>
      </c>
      <c r="BN82" s="56">
        <f t="shared" si="20"/>
        <v>19285</v>
      </c>
      <c r="BO82" s="57">
        <f t="shared" si="21"/>
        <v>5029.2344800087885</v>
      </c>
      <c r="BQ82" s="56">
        <f t="shared" si="22"/>
        <v>316921</v>
      </c>
      <c r="BR82" s="57">
        <f t="shared" si="23"/>
        <v>2788.8789163550782</v>
      </c>
      <c r="BT82" s="58">
        <v>1000</v>
      </c>
      <c r="BU82" s="57">
        <f t="shared" si="24"/>
        <v>5166.868709340617</v>
      </c>
      <c r="BV82" s="63">
        <f t="shared" si="25"/>
        <v>3.3590951218300173E-3</v>
      </c>
      <c r="BW82" s="63">
        <f t="shared" si="26"/>
        <v>6.262453521996128E-3</v>
      </c>
      <c r="BX82" s="63">
        <f t="shared" si="27"/>
        <v>3.1891137333043651E-4</v>
      </c>
      <c r="BY82" s="63">
        <f t="shared" si="28"/>
        <v>5.240845978220692E-3</v>
      </c>
    </row>
    <row r="83" spans="1:77" ht="15.75" customHeight="1" x14ac:dyDescent="0.2">
      <c r="A83" s="9">
        <v>93</v>
      </c>
      <c r="B83" s="22" t="s">
        <v>160</v>
      </c>
      <c r="C83" s="40">
        <v>849800.3490863865</v>
      </c>
      <c r="D83" s="15">
        <v>129.04714427673144</v>
      </c>
      <c r="E83" s="15">
        <f t="shared" si="0"/>
        <v>5.1618857710692583E-4</v>
      </c>
      <c r="G83" s="19">
        <v>0.25386206057657218</v>
      </c>
      <c r="H83" s="19">
        <v>0.24916868146661947</v>
      </c>
      <c r="I83" s="19">
        <v>0.14012073765596192</v>
      </c>
      <c r="J83" s="19">
        <v>0.11732491058115077</v>
      </c>
      <c r="K83" s="19">
        <v>9.7207890453196735E-2</v>
      </c>
      <c r="L83" s="19">
        <v>6.6821199203464951E-2</v>
      </c>
      <c r="M83" s="19">
        <v>4.4520131370879457E-2</v>
      </c>
      <c r="N83" s="19">
        <v>2.3625437185393942E-2</v>
      </c>
      <c r="O83" s="19">
        <v>7.3489515067605704E-3</v>
      </c>
      <c r="Q83" s="15">
        <v>417.25676087668518</v>
      </c>
      <c r="R83" s="43">
        <v>2614</v>
      </c>
      <c r="W83" s="9">
        <v>21</v>
      </c>
      <c r="X83" s="39">
        <v>8.0336648814078038E-3</v>
      </c>
      <c r="AD83" s="9">
        <v>0.97</v>
      </c>
      <c r="AE83" s="35">
        <v>4</v>
      </c>
      <c r="AF83" s="9"/>
      <c r="AG83" s="16"/>
      <c r="AH83" s="9"/>
      <c r="AI83" s="9"/>
      <c r="AK83" s="9"/>
      <c r="AL83" s="9"/>
      <c r="AM83" s="9"/>
      <c r="AO83" s="9"/>
      <c r="AS83" s="9">
        <v>154</v>
      </c>
      <c r="AT83" s="9">
        <v>30</v>
      </c>
      <c r="AU83" s="9">
        <v>0</v>
      </c>
      <c r="AV83" s="9">
        <v>8</v>
      </c>
      <c r="AW83" s="9">
        <v>4</v>
      </c>
      <c r="AX83" s="9">
        <v>4</v>
      </c>
      <c r="AY83" s="9">
        <v>0</v>
      </c>
      <c r="AZ83" s="9">
        <v>52</v>
      </c>
      <c r="BA83" s="9">
        <v>236</v>
      </c>
      <c r="BC83" s="31">
        <f t="shared" si="15"/>
        <v>301384.7009837472</v>
      </c>
      <c r="BD83" s="60"/>
      <c r="BE83" s="49">
        <f t="shared" si="16"/>
        <v>847186.3490863865</v>
      </c>
      <c r="BF83" s="52">
        <v>253714.3145080269</v>
      </c>
      <c r="BG83" s="64"/>
      <c r="BH83" s="62">
        <v>253715</v>
      </c>
      <c r="BI83" s="57">
        <f t="shared" si="17"/>
        <v>4.7496416651086903</v>
      </c>
      <c r="BK83" s="56">
        <f t="shared" si="18"/>
        <v>467390</v>
      </c>
      <c r="BL83" s="57">
        <f t="shared" si="19"/>
        <v>1829.1226160155102</v>
      </c>
      <c r="BN83" s="56">
        <f t="shared" si="20"/>
        <v>14541</v>
      </c>
      <c r="BO83" s="57">
        <f t="shared" si="21"/>
        <v>4010.0712995206354</v>
      </c>
      <c r="BQ83" s="56">
        <f t="shared" si="22"/>
        <v>398434</v>
      </c>
      <c r="BR83" s="57">
        <f t="shared" si="23"/>
        <v>2161.2189603152206</v>
      </c>
      <c r="BT83" s="58">
        <v>1000</v>
      </c>
      <c r="BU83" s="57">
        <f t="shared" si="24"/>
        <v>4075.2855897660443</v>
      </c>
      <c r="BV83" s="63">
        <f t="shared" si="25"/>
        <v>4.1956235635241786E-3</v>
      </c>
      <c r="BW83" s="63">
        <f t="shared" si="26"/>
        <v>7.7291150799071832E-3</v>
      </c>
      <c r="BX83" s="63">
        <f t="shared" si="27"/>
        <v>2.4046099453450234E-4</v>
      </c>
      <c r="BY83" s="63">
        <f t="shared" si="28"/>
        <v>6.5888067577925839E-3</v>
      </c>
    </row>
    <row r="84" spans="1:77" ht="15.75" customHeight="1" x14ac:dyDescent="0.2">
      <c r="A84" s="9">
        <v>94</v>
      </c>
      <c r="B84" s="22" t="s">
        <v>161</v>
      </c>
      <c r="C84" s="40">
        <v>459208.2282940693</v>
      </c>
      <c r="D84" s="15">
        <v>234.11566174103231</v>
      </c>
      <c r="E84" s="15">
        <f t="shared" si="0"/>
        <v>9.3646264696412929E-4</v>
      </c>
      <c r="G84" s="19">
        <v>0.21150492878414962</v>
      </c>
      <c r="H84" s="19">
        <v>0.21601597683759977</v>
      </c>
      <c r="I84" s="19">
        <v>0.14510621536114729</v>
      </c>
      <c r="J84" s="19">
        <v>0.12349684000832964</v>
      </c>
      <c r="K84" s="19">
        <v>0.11344608444541457</v>
      </c>
      <c r="L84" s="19">
        <v>8.4247209447609869E-2</v>
      </c>
      <c r="M84" s="19">
        <v>5.879917807600539E-2</v>
      </c>
      <c r="N84" s="19">
        <v>3.4482672106017159E-2</v>
      </c>
      <c r="O84" s="19">
        <v>1.2900894933726733E-2</v>
      </c>
      <c r="Q84" s="15">
        <v>318.28407785614542</v>
      </c>
      <c r="R84" s="43">
        <v>545</v>
      </c>
      <c r="W84" s="9">
        <v>2</v>
      </c>
      <c r="X84" s="39">
        <v>3.669724770642202E-3</v>
      </c>
      <c r="AD84" s="9">
        <v>0.71</v>
      </c>
      <c r="AE84" s="35">
        <v>2.63</v>
      </c>
      <c r="AF84" s="9"/>
      <c r="AG84" s="16"/>
      <c r="AH84" s="9"/>
      <c r="AI84" s="9"/>
      <c r="AK84" s="9"/>
      <c r="AL84" s="9"/>
      <c r="AM84" s="9"/>
      <c r="AO84" s="9"/>
      <c r="AS84" s="9">
        <v>109</v>
      </c>
      <c r="AT84" s="9">
        <v>21</v>
      </c>
      <c r="AU84" s="9">
        <v>0</v>
      </c>
      <c r="AV84" s="9">
        <v>8</v>
      </c>
      <c r="AW84" s="9">
        <v>3</v>
      </c>
      <c r="AX84" s="9">
        <v>5</v>
      </c>
      <c r="AY84" s="9">
        <v>0</v>
      </c>
      <c r="AZ84" s="9">
        <v>39</v>
      </c>
      <c r="BA84" s="9">
        <v>169</v>
      </c>
      <c r="BC84" s="31">
        <f t="shared" si="15"/>
        <v>175440.10861566951</v>
      </c>
      <c r="BD84" s="60"/>
      <c r="BE84" s="49">
        <f t="shared" si="16"/>
        <v>458663.2282940693</v>
      </c>
      <c r="BF84" s="52">
        <v>148531.02950253876</v>
      </c>
      <c r="BG84" s="64"/>
      <c r="BH84" s="62">
        <v>148532</v>
      </c>
      <c r="BI84" s="57">
        <f t="shared" si="17"/>
        <v>1.5775447726319554</v>
      </c>
      <c r="BK84" s="56">
        <f t="shared" si="18"/>
        <v>252565</v>
      </c>
      <c r="BL84" s="57">
        <f t="shared" si="19"/>
        <v>347.97917660541265</v>
      </c>
      <c r="BN84" s="56">
        <f t="shared" si="20"/>
        <v>26380</v>
      </c>
      <c r="BO84" s="57">
        <f t="shared" si="21"/>
        <v>729.87314392371468</v>
      </c>
      <c r="BQ84" s="56">
        <f t="shared" si="22"/>
        <v>231934</v>
      </c>
      <c r="BR84" s="57">
        <f t="shared" si="23"/>
        <v>382.81285010163867</v>
      </c>
      <c r="BT84" s="58">
        <v>1000</v>
      </c>
      <c r="BU84" s="57">
        <f t="shared" si="24"/>
        <v>772.72509648705216</v>
      </c>
      <c r="BV84" s="63">
        <f t="shared" si="25"/>
        <v>2.4562377436784313E-3</v>
      </c>
      <c r="BW84" s="63">
        <f t="shared" si="26"/>
        <v>4.1766061536548868E-3</v>
      </c>
      <c r="BX84" s="63">
        <f t="shared" si="27"/>
        <v>4.3623966961145531E-4</v>
      </c>
      <c r="BY84" s="63">
        <f t="shared" si="28"/>
        <v>3.8354365003033502E-3</v>
      </c>
    </row>
    <row r="85" spans="1:77" ht="15.75" customHeight="1" x14ac:dyDescent="0.2">
      <c r="A85" s="9">
        <v>96</v>
      </c>
      <c r="B85" s="22" t="s">
        <v>163</v>
      </c>
      <c r="C85" s="40">
        <v>1101221.0732401272</v>
      </c>
      <c r="D85" s="15">
        <v>138.5448986385137</v>
      </c>
      <c r="E85" s="15">
        <f t="shared" si="0"/>
        <v>5.5417959455405477E-4</v>
      </c>
      <c r="G85" s="19">
        <v>0.2371325606800688</v>
      </c>
      <c r="H85" s="19">
        <v>0.23191840681073345</v>
      </c>
      <c r="I85" s="19">
        <v>0.15515953238990945</v>
      </c>
      <c r="J85" s="19">
        <v>0.12490739461821469</v>
      </c>
      <c r="K85" s="19">
        <v>0.10759280419559931</v>
      </c>
      <c r="L85" s="19">
        <v>7.3182318545771119E-2</v>
      </c>
      <c r="M85" s="19">
        <v>4.1907859214706362E-2</v>
      </c>
      <c r="N85" s="19">
        <v>2.1317026415031162E-2</v>
      </c>
      <c r="O85" s="19">
        <v>6.8820971299656366E-3</v>
      </c>
      <c r="Q85" s="15">
        <v>563.14648691375976</v>
      </c>
      <c r="R85" s="43">
        <v>407</v>
      </c>
      <c r="W85" s="9">
        <v>17</v>
      </c>
      <c r="X85" s="39">
        <v>0.03</v>
      </c>
      <c r="AD85" s="9">
        <v>1.45</v>
      </c>
      <c r="AE85" s="35">
        <v>2.89</v>
      </c>
      <c r="AF85" s="9"/>
      <c r="AG85" s="16"/>
      <c r="AH85" s="9"/>
      <c r="AI85" s="9"/>
      <c r="AK85" s="9"/>
      <c r="AL85" s="9"/>
      <c r="AM85" s="9"/>
      <c r="AO85" s="9"/>
      <c r="AS85" s="9">
        <v>338</v>
      </c>
      <c r="AT85" s="9">
        <v>30</v>
      </c>
      <c r="AU85" s="9">
        <v>0</v>
      </c>
      <c r="AV85" s="9">
        <v>6</v>
      </c>
      <c r="AW85" s="9">
        <v>4</v>
      </c>
      <c r="AX85" s="9">
        <v>2</v>
      </c>
      <c r="AY85" s="9">
        <v>0</v>
      </c>
      <c r="AZ85" s="9">
        <v>45</v>
      </c>
      <c r="BA85" s="9">
        <v>414</v>
      </c>
      <c r="BC85" s="31">
        <f t="shared" si="15"/>
        <v>426899.06524814357</v>
      </c>
      <c r="BD85" s="60"/>
      <c r="BE85" s="49">
        <f t="shared" si="16"/>
        <v>1100814.0732401272</v>
      </c>
      <c r="BF85" s="52">
        <v>393355.11344028905</v>
      </c>
      <c r="BG85" s="64"/>
      <c r="BH85" s="62">
        <v>1100814</v>
      </c>
      <c r="BI85" s="57">
        <f t="shared" si="17"/>
        <v>1.9382973377780528E-6</v>
      </c>
      <c r="BK85" s="56">
        <f t="shared" si="18"/>
        <v>605672</v>
      </c>
      <c r="BL85" s="57">
        <f t="shared" si="19"/>
        <v>7345.4180450809126</v>
      </c>
      <c r="BN85" s="56">
        <f t="shared" si="20"/>
        <v>15611</v>
      </c>
      <c r="BO85" s="57">
        <f t="shared" si="21"/>
        <v>16098.955567626541</v>
      </c>
      <c r="BQ85" s="56">
        <f t="shared" si="22"/>
        <v>564365</v>
      </c>
      <c r="BR85" s="57">
        <f t="shared" si="23"/>
        <v>7958.206171128546</v>
      </c>
      <c r="BT85" s="58">
        <v>1000</v>
      </c>
      <c r="BU85" s="57">
        <f t="shared" si="24"/>
        <v>16315.709321462016</v>
      </c>
      <c r="BV85" s="63">
        <f t="shared" si="25"/>
        <v>1.820389475378793E-2</v>
      </c>
      <c r="BW85" s="63">
        <f t="shared" si="26"/>
        <v>1.0015850978150031E-2</v>
      </c>
      <c r="BX85" s="63">
        <f t="shared" si="27"/>
        <v>2.5815532533375395E-4</v>
      </c>
      <c r="BY85" s="63">
        <f t="shared" si="28"/>
        <v>9.3327675998072738E-3</v>
      </c>
    </row>
    <row r="86" spans="1:77" ht="15.75" customHeight="1" x14ac:dyDescent="0.2">
      <c r="A86" s="9">
        <v>97</v>
      </c>
      <c r="B86" s="22" t="s">
        <v>164</v>
      </c>
      <c r="C86" s="40">
        <v>1100438.2143992418</v>
      </c>
      <c r="D86" s="15">
        <v>225.38507340200391</v>
      </c>
      <c r="E86" s="15">
        <f t="shared" si="0"/>
        <v>9.0154029360801566E-4</v>
      </c>
      <c r="G86" s="19">
        <v>0.24017048581773975</v>
      </c>
      <c r="H86" s="19">
        <v>0.23746552215720329</v>
      </c>
      <c r="I86" s="19">
        <v>0.15765969468375424</v>
      </c>
      <c r="J86" s="19">
        <v>0.12566488320092239</v>
      </c>
      <c r="K86" s="19">
        <v>0.10417869888114765</v>
      </c>
      <c r="L86" s="19">
        <v>7.1377620237723483E-2</v>
      </c>
      <c r="M86" s="19">
        <v>3.7819360646851853E-2</v>
      </c>
      <c r="N86" s="19">
        <v>1.9657461783249904E-2</v>
      </c>
      <c r="O86" s="19">
        <v>6.0062725914074066E-3</v>
      </c>
      <c r="Q86" s="15">
        <v>757.64938574397854</v>
      </c>
      <c r="R86" s="43">
        <v>949</v>
      </c>
      <c r="W86" s="9">
        <v>10</v>
      </c>
      <c r="X86" s="39">
        <v>1.053740779768177E-2</v>
      </c>
      <c r="AD86" s="9">
        <v>1</v>
      </c>
      <c r="AE86" s="35">
        <v>3.56</v>
      </c>
      <c r="AF86" s="9"/>
      <c r="AG86" s="16"/>
      <c r="AH86" s="9"/>
      <c r="AI86" s="9"/>
      <c r="AK86" s="9"/>
      <c r="AL86" s="9"/>
      <c r="AM86" s="9"/>
      <c r="AO86" s="9"/>
      <c r="AS86" s="9">
        <v>291</v>
      </c>
      <c r="AT86" s="9">
        <v>48</v>
      </c>
      <c r="AU86" s="9">
        <v>0</v>
      </c>
      <c r="AV86" s="9">
        <v>28</v>
      </c>
      <c r="AW86" s="9">
        <v>7</v>
      </c>
      <c r="AX86" s="9">
        <v>21</v>
      </c>
      <c r="AY86" s="9">
        <v>1</v>
      </c>
      <c r="AZ86" s="9">
        <v>88</v>
      </c>
      <c r="BA86" s="9">
        <v>428</v>
      </c>
      <c r="BC86" s="31">
        <f t="shared" si="15"/>
        <v>426423.4139580389</v>
      </c>
      <c r="BD86" s="60"/>
      <c r="BE86" s="49">
        <f t="shared" si="16"/>
        <v>1099489.2143992418</v>
      </c>
      <c r="BF86" s="52">
        <v>386914.87378319044</v>
      </c>
      <c r="BG86" s="64"/>
      <c r="BH86" s="62">
        <v>386915</v>
      </c>
      <c r="BI86" s="57">
        <f t="shared" si="17"/>
        <v>12.287763411709102</v>
      </c>
      <c r="BK86" s="56">
        <f t="shared" si="18"/>
        <v>605241</v>
      </c>
      <c r="BL86" s="57">
        <f t="shared" si="19"/>
        <v>2938.4042695252838</v>
      </c>
      <c r="BN86" s="56">
        <f t="shared" si="20"/>
        <v>25396</v>
      </c>
      <c r="BO86" s="57">
        <f t="shared" si="21"/>
        <v>6385.6985116175456</v>
      </c>
      <c r="BQ86" s="56">
        <f t="shared" si="22"/>
        <v>563737</v>
      </c>
      <c r="BR86" s="57">
        <f t="shared" si="23"/>
        <v>3185.1538322942943</v>
      </c>
      <c r="BT86" s="58">
        <v>1000</v>
      </c>
      <c r="BU86" s="57">
        <f t="shared" si="24"/>
        <v>6530.7376002189521</v>
      </c>
      <c r="BV86" s="63">
        <f t="shared" si="25"/>
        <v>6.3983197330901107E-3</v>
      </c>
      <c r="BW86" s="63">
        <f t="shared" si="26"/>
        <v>1.0008723635674925E-2</v>
      </c>
      <c r="BX86" s="63">
        <f t="shared" si="27"/>
        <v>4.1996749997924636E-4</v>
      </c>
      <c r="BY86" s="63">
        <f t="shared" si="28"/>
        <v>9.3223825155928398E-3</v>
      </c>
    </row>
    <row r="87" spans="1:77" ht="15.75" customHeight="1" x14ac:dyDescent="0.2">
      <c r="A87" s="9">
        <v>98</v>
      </c>
      <c r="B87" s="18" t="s">
        <v>165</v>
      </c>
      <c r="C87" s="40">
        <v>938340.70405595889</v>
      </c>
      <c r="D87" s="15">
        <v>609.17438326146885</v>
      </c>
      <c r="E87" s="15">
        <f t="shared" si="0"/>
        <v>2.4366975330458755E-3</v>
      </c>
      <c r="G87" s="19">
        <v>0.24017048581773975</v>
      </c>
      <c r="H87" s="19">
        <v>0.23746552215720329</v>
      </c>
      <c r="I87" s="19">
        <v>0.15765969468375424</v>
      </c>
      <c r="J87" s="19">
        <v>0.12566488320092239</v>
      </c>
      <c r="K87" s="19">
        <v>0.10417869888114765</v>
      </c>
      <c r="L87" s="19">
        <v>7.1377620237723483E-2</v>
      </c>
      <c r="M87" s="19">
        <v>3.7819360646851853E-2</v>
      </c>
      <c r="N87" s="19">
        <v>1.9657461783249904E-2</v>
      </c>
      <c r="O87" s="19">
        <v>6.0062725914074066E-3</v>
      </c>
      <c r="Q87" s="15">
        <v>1371.8714872378107</v>
      </c>
      <c r="R87" s="43">
        <v>3425</v>
      </c>
      <c r="W87" s="9">
        <v>122</v>
      </c>
      <c r="X87" s="39">
        <v>0.03</v>
      </c>
      <c r="AD87" s="9">
        <v>1</v>
      </c>
      <c r="AE87" s="35">
        <v>3.56</v>
      </c>
      <c r="AF87" s="9"/>
      <c r="AG87" s="16"/>
      <c r="AH87" s="9"/>
      <c r="AI87" s="9"/>
      <c r="AK87" s="9"/>
      <c r="AL87" s="9"/>
      <c r="AM87" s="9"/>
      <c r="AO87" s="9"/>
      <c r="BC87" s="31">
        <f t="shared" si="15"/>
        <v>363610.09754443465</v>
      </c>
      <c r="BD87" s="60"/>
      <c r="BE87" s="49">
        <f t="shared" si="16"/>
        <v>934915.70405595889</v>
      </c>
      <c r="BF87" s="52">
        <v>332158.08852456848</v>
      </c>
      <c r="BG87" s="64"/>
      <c r="BH87" s="62">
        <v>934915</v>
      </c>
      <c r="BI87" s="57">
        <f t="shared" si="17"/>
        <v>9.3192458140758456E-5</v>
      </c>
      <c r="BK87" s="56">
        <f t="shared" si="18"/>
        <v>516087</v>
      </c>
      <c r="BL87" s="57">
        <f t="shared" si="19"/>
        <v>7089.0875930950633</v>
      </c>
      <c r="BN87" s="56">
        <f t="shared" si="20"/>
        <v>68641</v>
      </c>
      <c r="BO87" s="57">
        <f t="shared" si="21"/>
        <v>14662.551055513846</v>
      </c>
      <c r="BQ87" s="56">
        <f t="shared" si="22"/>
        <v>480697</v>
      </c>
      <c r="BR87" s="57">
        <f t="shared" si="23"/>
        <v>7688.0981372389397</v>
      </c>
      <c r="BT87" s="58">
        <v>1000</v>
      </c>
      <c r="BU87" s="57">
        <f t="shared" si="24"/>
        <v>15807.44148265247</v>
      </c>
      <c r="BV87" s="63">
        <f t="shared" si="25"/>
        <v>1.546046313340641E-2</v>
      </c>
      <c r="BW87" s="63">
        <f t="shared" si="26"/>
        <v>8.5344055590493139E-3</v>
      </c>
      <c r="BX87" s="63">
        <f t="shared" si="27"/>
        <v>1.1350995891508682E-3</v>
      </c>
      <c r="BY87" s="63">
        <f t="shared" si="28"/>
        <v>7.9491701060919028E-3</v>
      </c>
    </row>
    <row r="88" spans="1:77" ht="15.75" customHeight="1" x14ac:dyDescent="0.2">
      <c r="A88" s="9">
        <v>99</v>
      </c>
      <c r="B88" s="22" t="s">
        <v>166</v>
      </c>
      <c r="C88" s="40">
        <v>689361.10580105707</v>
      </c>
      <c r="D88" s="15">
        <v>181.86672718080706</v>
      </c>
      <c r="E88" s="15">
        <f t="shared" si="0"/>
        <v>7.2746690872322825E-4</v>
      </c>
      <c r="G88" s="19">
        <v>0.24938709848740531</v>
      </c>
      <c r="H88" s="19">
        <v>0.23989761846431124</v>
      </c>
      <c r="I88" s="19">
        <v>0.16410170310382577</v>
      </c>
      <c r="J88" s="19">
        <v>0.12410506099890525</v>
      </c>
      <c r="K88" s="19">
        <v>0.1003445268880022</v>
      </c>
      <c r="L88" s="19">
        <v>6.598949115897064E-2</v>
      </c>
      <c r="M88" s="19">
        <v>3.4202559881034572E-2</v>
      </c>
      <c r="N88" s="19">
        <v>1.6960796574947017E-2</v>
      </c>
      <c r="O88" s="19">
        <v>5.0111444425979829E-3</v>
      </c>
      <c r="Q88" s="15">
        <v>394.03491556588267</v>
      </c>
      <c r="R88" s="43">
        <v>162</v>
      </c>
      <c r="W88" s="9">
        <v>2</v>
      </c>
      <c r="X88" s="39">
        <v>1.2345679012345678E-2</v>
      </c>
      <c r="AD88" s="9">
        <v>1.78</v>
      </c>
      <c r="AE88" s="35">
        <v>3.15</v>
      </c>
      <c r="AF88" s="9"/>
      <c r="AG88" s="16"/>
      <c r="AH88" s="9"/>
      <c r="AI88" s="9"/>
      <c r="AK88" s="9"/>
      <c r="AL88" s="9"/>
      <c r="AM88" s="9"/>
      <c r="AO88" s="9"/>
      <c r="AS88" s="9">
        <v>125</v>
      </c>
      <c r="AT88" s="9">
        <v>16</v>
      </c>
      <c r="AU88" s="9">
        <v>0</v>
      </c>
      <c r="AV88" s="9">
        <v>7</v>
      </c>
      <c r="AW88" s="9">
        <v>1</v>
      </c>
      <c r="AX88" s="9">
        <v>6</v>
      </c>
      <c r="AY88" s="9">
        <v>0</v>
      </c>
      <c r="AZ88" s="9">
        <v>29</v>
      </c>
      <c r="BA88" s="9">
        <v>170</v>
      </c>
      <c r="BC88" s="31">
        <f t="shared" si="15"/>
        <v>267852.14761780016</v>
      </c>
      <c r="BD88" s="60"/>
      <c r="BE88" s="49">
        <f t="shared" si="16"/>
        <v>689199.10580105707</v>
      </c>
      <c r="BF88" s="52">
        <v>239374.73958809755</v>
      </c>
      <c r="BG88" s="64"/>
      <c r="BH88" s="62">
        <v>239375</v>
      </c>
      <c r="BI88" s="57">
        <f t="shared" si="17"/>
        <v>6.8171316952142771</v>
      </c>
      <c r="BK88" s="56">
        <f t="shared" si="18"/>
        <v>379149</v>
      </c>
      <c r="BL88" s="57">
        <f t="shared" si="19"/>
        <v>2007.0801001294285</v>
      </c>
      <c r="BN88" s="56">
        <f t="shared" si="20"/>
        <v>20492</v>
      </c>
      <c r="BO88" s="57">
        <f t="shared" si="21"/>
        <v>4328.8123427689861</v>
      </c>
      <c r="BQ88" s="56">
        <f t="shared" si="22"/>
        <v>354104</v>
      </c>
      <c r="BR88" s="57">
        <f t="shared" si="23"/>
        <v>2169.2065441048917</v>
      </c>
      <c r="BT88" s="58">
        <v>1000</v>
      </c>
      <c r="BU88" s="57">
        <f t="shared" si="24"/>
        <v>4454.9919652872422</v>
      </c>
      <c r="BV88" s="63">
        <f t="shared" si="25"/>
        <v>3.9584864533772149E-3</v>
      </c>
      <c r="BW88" s="63">
        <f t="shared" si="26"/>
        <v>6.2698950628634091E-3</v>
      </c>
      <c r="BX88" s="63">
        <f t="shared" si="27"/>
        <v>3.388712399423026E-4</v>
      </c>
      <c r="BY88" s="63">
        <f t="shared" si="28"/>
        <v>5.8557322622100148E-3</v>
      </c>
    </row>
    <row r="89" spans="1:77" ht="15.75" customHeight="1" x14ac:dyDescent="0.2">
      <c r="A89" s="9">
        <v>100</v>
      </c>
      <c r="B89" s="20" t="s">
        <v>167</v>
      </c>
      <c r="C89" s="40">
        <v>122805.40048092825</v>
      </c>
      <c r="D89" s="15">
        <v>504.12550842533415</v>
      </c>
      <c r="E89" s="15">
        <f t="shared" si="0"/>
        <v>2.0165020337013367E-3</v>
      </c>
      <c r="G89" s="19">
        <v>0.24938709848740531</v>
      </c>
      <c r="H89" s="19">
        <v>0.23989761846431124</v>
      </c>
      <c r="I89" s="19">
        <v>0.16410170310382577</v>
      </c>
      <c r="J89" s="19">
        <v>0.12410506099890525</v>
      </c>
      <c r="K89" s="19">
        <v>0.1003445268880022</v>
      </c>
      <c r="L89" s="19">
        <v>6.598949115897064E-2</v>
      </c>
      <c r="M89" s="19">
        <v>3.4202559881034572E-2</v>
      </c>
      <c r="N89" s="19">
        <v>1.6960796574947017E-2</v>
      </c>
      <c r="O89" s="19">
        <v>5.0111444425979829E-3</v>
      </c>
      <c r="Q89" s="15">
        <v>148.58240389157936</v>
      </c>
      <c r="R89" s="43">
        <v>195</v>
      </c>
      <c r="W89" s="9">
        <v>4</v>
      </c>
      <c r="X89" s="39">
        <v>2.0512820512820513E-2</v>
      </c>
      <c r="AD89" s="9">
        <v>1.27</v>
      </c>
      <c r="AE89" s="35">
        <v>4</v>
      </c>
      <c r="AF89" s="9"/>
      <c r="AG89" s="16"/>
      <c r="AH89" s="9"/>
      <c r="AI89" s="9"/>
      <c r="AK89" s="9"/>
      <c r="AL89" s="9"/>
      <c r="AM89" s="9"/>
      <c r="AO89" s="9"/>
      <c r="AS89" s="9">
        <v>25</v>
      </c>
      <c r="AT89" s="9">
        <v>3</v>
      </c>
      <c r="AU89" s="9">
        <v>0</v>
      </c>
      <c r="AV89" s="9">
        <v>4</v>
      </c>
      <c r="AW89" s="9">
        <v>1</v>
      </c>
      <c r="AX89" s="9">
        <v>3</v>
      </c>
      <c r="AY89" s="9">
        <v>0</v>
      </c>
      <c r="AZ89" s="9">
        <v>6</v>
      </c>
      <c r="BA89" s="9">
        <v>34</v>
      </c>
      <c r="BC89" s="31">
        <f t="shared" si="15"/>
        <v>47716.196897498688</v>
      </c>
      <c r="BD89" s="60"/>
      <c r="BE89" s="49">
        <f t="shared" si="16"/>
        <v>122610.40048092825</v>
      </c>
      <c r="BF89" s="52">
        <v>42844.71762889134</v>
      </c>
      <c r="BG89" s="64"/>
      <c r="BH89" s="62">
        <v>122610</v>
      </c>
      <c r="BI89" s="57">
        <f t="shared" si="17"/>
        <v>3.1893038804053837E-5</v>
      </c>
      <c r="BK89" s="56">
        <f t="shared" si="18"/>
        <v>67543</v>
      </c>
      <c r="BL89" s="57">
        <f t="shared" si="19"/>
        <v>677.17088608607003</v>
      </c>
      <c r="BN89" s="56">
        <f t="shared" si="20"/>
        <v>56804</v>
      </c>
      <c r="BO89" s="57">
        <f t="shared" si="21"/>
        <v>809.22974635852643</v>
      </c>
      <c r="BQ89" s="56">
        <f t="shared" si="22"/>
        <v>63081</v>
      </c>
      <c r="BR89" s="57">
        <f t="shared" si="23"/>
        <v>732.0406723357861</v>
      </c>
      <c r="BT89" s="58">
        <v>1000</v>
      </c>
      <c r="BU89" s="57">
        <f t="shared" si="24"/>
        <v>1495.4586911992155</v>
      </c>
      <c r="BV89" s="63">
        <f t="shared" si="25"/>
        <v>2.0275719020306231E-3</v>
      </c>
      <c r="BW89" s="63">
        <f t="shared" si="26"/>
        <v>1.1169422106638372E-3</v>
      </c>
      <c r="BX89" s="63">
        <f t="shared" si="27"/>
        <v>9.3935398758942786E-4</v>
      </c>
      <c r="BY89" s="63">
        <f t="shared" si="28"/>
        <v>1.0431552505265965E-3</v>
      </c>
    </row>
    <row r="90" spans="1:77" ht="15.75" customHeight="1" x14ac:dyDescent="0.2">
      <c r="A90" s="9">
        <v>102</v>
      </c>
      <c r="B90" s="22" t="s">
        <v>169</v>
      </c>
      <c r="C90" s="40">
        <v>1540920.9818511026</v>
      </c>
      <c r="D90" s="15">
        <v>134.8015304912374</v>
      </c>
      <c r="E90" s="15">
        <f t="shared" si="0"/>
        <v>5.3920612196494962E-4</v>
      </c>
      <c r="G90" s="19">
        <v>0.25102924833787305</v>
      </c>
      <c r="H90" s="19">
        <v>0.23171467251329664</v>
      </c>
      <c r="I90" s="19">
        <v>0.16786073117369449</v>
      </c>
      <c r="J90" s="19">
        <v>0.12688232164136054</v>
      </c>
      <c r="K90" s="19">
        <v>0.10087367371572745</v>
      </c>
      <c r="L90" s="19">
        <v>6.8060518489400923E-2</v>
      </c>
      <c r="M90" s="19">
        <v>3.2428562712906325E-2</v>
      </c>
      <c r="N90" s="19">
        <v>1.6235518894844838E-2</v>
      </c>
      <c r="O90" s="19">
        <v>4.9147525208958071E-3</v>
      </c>
      <c r="Q90" s="15">
        <v>671.68128004032758</v>
      </c>
      <c r="R90" s="43">
        <v>940</v>
      </c>
      <c r="W90" s="9">
        <v>10</v>
      </c>
      <c r="X90" s="39">
        <v>1.0638297872340425E-2</v>
      </c>
      <c r="AD90" s="9">
        <v>0.65</v>
      </c>
      <c r="AE90" s="35">
        <v>2.12</v>
      </c>
      <c r="AF90" s="9"/>
      <c r="AG90" s="16"/>
      <c r="AH90" s="9"/>
      <c r="AI90" s="9"/>
      <c r="AK90" s="9"/>
      <c r="AL90" s="9"/>
      <c r="AM90" s="9"/>
      <c r="AO90" s="9"/>
      <c r="AS90" s="9">
        <v>433</v>
      </c>
      <c r="AT90" s="9">
        <v>22</v>
      </c>
      <c r="AU90" s="9">
        <v>0</v>
      </c>
      <c r="AV90" s="9">
        <v>24</v>
      </c>
      <c r="AW90" s="9">
        <v>4</v>
      </c>
      <c r="AX90" s="9">
        <v>20</v>
      </c>
      <c r="AY90" s="9">
        <v>3</v>
      </c>
      <c r="AZ90" s="9">
        <v>61</v>
      </c>
      <c r="BA90" s="9">
        <v>519</v>
      </c>
      <c r="BC90" s="31">
        <f t="shared" si="15"/>
        <v>609614.1146825325</v>
      </c>
      <c r="BD90" s="60"/>
      <c r="BE90" s="49">
        <f t="shared" si="16"/>
        <v>1539980.9818511026</v>
      </c>
      <c r="BF90" s="52">
        <v>347344.05113236042</v>
      </c>
      <c r="BG90" s="64"/>
      <c r="BH90" s="62">
        <v>347345</v>
      </c>
      <c r="BI90" s="57">
        <f t="shared" si="17"/>
        <v>8.2448038982939966</v>
      </c>
      <c r="BK90" s="56">
        <f t="shared" si="18"/>
        <v>847507</v>
      </c>
      <c r="BL90" s="57">
        <f t="shared" si="19"/>
        <v>2757.8872271933692</v>
      </c>
      <c r="BN90" s="56">
        <f t="shared" si="20"/>
        <v>15189</v>
      </c>
      <c r="BO90" s="57">
        <f t="shared" si="21"/>
        <v>6072.7253890937272</v>
      </c>
      <c r="BQ90" s="56">
        <f t="shared" si="22"/>
        <v>805917</v>
      </c>
      <c r="BR90" s="57">
        <f t="shared" si="23"/>
        <v>2923.5259844393208</v>
      </c>
      <c r="BT90" s="58">
        <v>1000</v>
      </c>
      <c r="BU90" s="57">
        <f t="shared" si="24"/>
        <v>6129.2353272173823</v>
      </c>
      <c r="BV90" s="63">
        <f t="shared" si="25"/>
        <v>5.7439602178519433E-3</v>
      </c>
      <c r="BW90" s="63">
        <f t="shared" si="26"/>
        <v>1.4015017724013987E-2</v>
      </c>
      <c r="BX90" s="63">
        <f t="shared" si="27"/>
        <v>2.5117681356059116E-4</v>
      </c>
      <c r="BY90" s="63">
        <f t="shared" si="28"/>
        <v>1.3327254641471173E-2</v>
      </c>
    </row>
    <row r="91" spans="1:77" ht="15.75" customHeight="1" x14ac:dyDescent="0.2">
      <c r="A91" s="9">
        <v>103</v>
      </c>
      <c r="B91" s="22" t="s">
        <v>170</v>
      </c>
      <c r="C91" s="40">
        <v>96336.278892715272</v>
      </c>
      <c r="D91" s="15">
        <v>366.45957587806492</v>
      </c>
      <c r="E91" s="15">
        <f t="shared" si="0"/>
        <v>1.4658383035122597E-3</v>
      </c>
      <c r="G91" s="19">
        <v>0.22093551316984558</v>
      </c>
      <c r="H91" s="19">
        <v>0.21507959271475691</v>
      </c>
      <c r="I91" s="19">
        <v>0.14416320091782589</v>
      </c>
      <c r="J91" s="19">
        <v>0.12336870787322529</v>
      </c>
      <c r="K91" s="19">
        <v>0.11420239973230079</v>
      </c>
      <c r="L91" s="19">
        <v>8.211434581002916E-2</v>
      </c>
      <c r="M91" s="19">
        <v>5.5117357426263204E-2</v>
      </c>
      <c r="N91" s="19">
        <v>3.3163631148716476E-2</v>
      </c>
      <c r="O91" s="19">
        <v>1.1855251207036665E-2</v>
      </c>
      <c r="Q91" s="15">
        <v>87.067100955661886</v>
      </c>
      <c r="R91" s="43">
        <v>60</v>
      </c>
      <c r="W91" s="9"/>
      <c r="X91" s="39">
        <v>1E-3</v>
      </c>
      <c r="AD91" s="9">
        <v>1.58</v>
      </c>
      <c r="AE91" s="35">
        <v>4</v>
      </c>
      <c r="AF91" s="9"/>
      <c r="AG91" s="16"/>
      <c r="AH91" s="9"/>
      <c r="AI91" s="9"/>
      <c r="AK91" s="9"/>
      <c r="AL91" s="9"/>
      <c r="AM91" s="9"/>
      <c r="AO91" s="9"/>
      <c r="AS91" s="9">
        <v>55</v>
      </c>
      <c r="AT91" s="9">
        <v>5</v>
      </c>
      <c r="AU91" s="9">
        <v>0</v>
      </c>
      <c r="AV91" s="9">
        <v>1</v>
      </c>
      <c r="AW91" s="9">
        <v>1</v>
      </c>
      <c r="AX91" s="9">
        <v>0</v>
      </c>
      <c r="AY91" s="9">
        <v>0</v>
      </c>
      <c r="AZ91" s="9">
        <v>3</v>
      </c>
      <c r="BA91" s="9">
        <v>63</v>
      </c>
      <c r="BC91" s="31">
        <f t="shared" si="15"/>
        <v>36774.862808823447</v>
      </c>
      <c r="BD91" s="60"/>
      <c r="BE91" s="49">
        <f t="shared" si="16"/>
        <v>96276.278892715272</v>
      </c>
      <c r="BF91" s="52">
        <v>26051.833144218712</v>
      </c>
      <c r="BG91" s="64"/>
      <c r="BH91" s="62">
        <v>26052</v>
      </c>
      <c r="BI91" s="57">
        <f t="shared" si="17"/>
        <v>0.19835734184940509</v>
      </c>
      <c r="BK91" s="56">
        <f t="shared" si="18"/>
        <v>52985</v>
      </c>
      <c r="BL91" s="57">
        <f t="shared" si="19"/>
        <v>25.952472420855312</v>
      </c>
      <c r="BN91" s="56">
        <f t="shared" si="20"/>
        <v>41292</v>
      </c>
      <c r="BO91" s="57">
        <f t="shared" si="21"/>
        <v>32.962250551205848</v>
      </c>
      <c r="BQ91" s="56">
        <f t="shared" si="22"/>
        <v>48617</v>
      </c>
      <c r="BR91" s="57">
        <f t="shared" si="23"/>
        <v>28.571022910325176</v>
      </c>
      <c r="BT91" s="58">
        <v>1000</v>
      </c>
      <c r="BU91" s="57">
        <f t="shared" si="24"/>
        <v>57.116700258559277</v>
      </c>
      <c r="BV91" s="63">
        <f t="shared" si="25"/>
        <v>4.3081562019167924E-4</v>
      </c>
      <c r="BW91" s="63">
        <f t="shared" si="26"/>
        <v>8.762000952285716E-4</v>
      </c>
      <c r="BX91" s="63">
        <f t="shared" si="27"/>
        <v>6.8283580127354861E-4</v>
      </c>
      <c r="BY91" s="63">
        <f t="shared" si="28"/>
        <v>8.0396757842855283E-4</v>
      </c>
    </row>
    <row r="92" spans="1:77" ht="15.75" customHeight="1" x14ac:dyDescent="0.2">
      <c r="A92" s="9">
        <v>104</v>
      </c>
      <c r="B92" s="22" t="s">
        <v>171</v>
      </c>
      <c r="C92" s="40">
        <v>736469.82709417189</v>
      </c>
      <c r="D92" s="15">
        <v>201.65853745796267</v>
      </c>
      <c r="E92" s="15">
        <f t="shared" si="0"/>
        <v>8.0663414983185068E-4</v>
      </c>
      <c r="G92" s="19">
        <v>0.27061220590463764</v>
      </c>
      <c r="H92" s="19">
        <v>0.23784416816555651</v>
      </c>
      <c r="I92" s="19">
        <v>0.16117183536589383</v>
      </c>
      <c r="J92" s="19">
        <v>0.1254784917544588</v>
      </c>
      <c r="K92" s="19">
        <v>9.6968289420802614E-2</v>
      </c>
      <c r="L92" s="19">
        <v>5.9145204540812631E-2</v>
      </c>
      <c r="M92" s="19">
        <v>2.9890498685588917E-2</v>
      </c>
      <c r="N92" s="19">
        <v>1.4680884707370586E-2</v>
      </c>
      <c r="O92" s="19">
        <v>4.2084214548784747E-3</v>
      </c>
      <c r="Q92" s="15">
        <v>501.22742685913886</v>
      </c>
      <c r="R92" s="43">
        <v>788</v>
      </c>
      <c r="W92" s="9">
        <v>5</v>
      </c>
      <c r="X92" s="39">
        <v>6.3451776649746192E-3</v>
      </c>
      <c r="AD92" s="9">
        <v>1.4</v>
      </c>
      <c r="AE92" s="35">
        <v>2.5299999999999998</v>
      </c>
      <c r="AF92" s="9"/>
      <c r="AG92" s="16"/>
      <c r="AH92" s="9"/>
      <c r="AI92" s="9"/>
      <c r="AK92" s="9"/>
      <c r="AL92" s="9"/>
      <c r="AM92" s="9"/>
      <c r="AO92" s="9"/>
      <c r="AS92" s="9">
        <v>246</v>
      </c>
      <c r="AT92" s="9">
        <v>24</v>
      </c>
      <c r="AU92" s="9">
        <v>0</v>
      </c>
      <c r="AV92" s="9">
        <v>16</v>
      </c>
      <c r="AW92" s="9">
        <v>4</v>
      </c>
      <c r="AX92" s="9">
        <v>12</v>
      </c>
      <c r="AY92" s="9">
        <v>1</v>
      </c>
      <c r="AZ92" s="9">
        <v>31</v>
      </c>
      <c r="BA92" s="9">
        <v>302</v>
      </c>
      <c r="BC92" s="31">
        <f t="shared" si="15"/>
        <v>282523.53619417007</v>
      </c>
      <c r="BD92" s="60"/>
      <c r="BE92" s="49">
        <f t="shared" si="16"/>
        <v>735681.82709417189</v>
      </c>
      <c r="BF92" s="52">
        <v>164796.13206039189</v>
      </c>
      <c r="BG92" s="64"/>
      <c r="BH92" s="62">
        <v>164797</v>
      </c>
      <c r="BI92" s="57">
        <f t="shared" si="17"/>
        <v>4.1877752861625153</v>
      </c>
      <c r="BK92" s="56">
        <f t="shared" si="18"/>
        <v>405058</v>
      </c>
      <c r="BL92" s="57">
        <f t="shared" si="19"/>
        <v>934.40442096551237</v>
      </c>
      <c r="BN92" s="56">
        <f t="shared" si="20"/>
        <v>22723</v>
      </c>
      <c r="BO92" s="57">
        <f t="shared" si="21"/>
        <v>2014.9542332090559</v>
      </c>
      <c r="BQ92" s="56">
        <f t="shared" si="22"/>
        <v>373499</v>
      </c>
      <c r="BR92" s="57">
        <f t="shared" si="23"/>
        <v>1023.5960239435133</v>
      </c>
      <c r="BT92" s="58">
        <v>1000</v>
      </c>
      <c r="BU92" s="57">
        <f t="shared" si="24"/>
        <v>2076.3474710014798</v>
      </c>
      <c r="BV92" s="63">
        <f t="shared" si="25"/>
        <v>2.7252081130327102E-3</v>
      </c>
      <c r="BW92" s="63">
        <f t="shared" si="26"/>
        <v>6.6983459124864541E-3</v>
      </c>
      <c r="BX92" s="63">
        <f t="shared" si="27"/>
        <v>3.7576474649662998E-4</v>
      </c>
      <c r="BY92" s="63">
        <f t="shared" si="28"/>
        <v>6.1764626895013282E-3</v>
      </c>
    </row>
    <row r="93" spans="1:77" ht="15.75" customHeight="1" x14ac:dyDescent="0.2">
      <c r="A93" s="9">
        <v>105</v>
      </c>
      <c r="B93" s="18" t="s">
        <v>172</v>
      </c>
      <c r="C93" s="40">
        <v>373048.02551667445</v>
      </c>
      <c r="D93" s="15">
        <v>421.23264934777529</v>
      </c>
      <c r="E93" s="15">
        <f t="shared" si="0"/>
        <v>1.6849305973911013E-3</v>
      </c>
      <c r="G93" s="19">
        <v>0.27061220590463764</v>
      </c>
      <c r="H93" s="19">
        <v>0.23784416816555651</v>
      </c>
      <c r="I93" s="19">
        <v>0.16117183536589383</v>
      </c>
      <c r="J93" s="19">
        <v>0.1254784917544588</v>
      </c>
      <c r="K93" s="19">
        <v>9.6968289420802614E-2</v>
      </c>
      <c r="L93" s="19">
        <v>5.9145204540812631E-2</v>
      </c>
      <c r="M93" s="19">
        <v>2.9890498685588917E-2</v>
      </c>
      <c r="N93" s="19">
        <v>1.4680884707370586E-2</v>
      </c>
      <c r="O93" s="19">
        <v>4.2084214548784747E-3</v>
      </c>
      <c r="Q93" s="15">
        <v>377.13601949362862</v>
      </c>
      <c r="R93" s="43">
        <v>987</v>
      </c>
      <c r="W93" s="9">
        <v>44</v>
      </c>
      <c r="X93" s="39">
        <v>0.03</v>
      </c>
      <c r="AD93" s="9">
        <v>1.4</v>
      </c>
      <c r="AE93" s="35">
        <v>2.5299999999999998</v>
      </c>
      <c r="AF93" s="9"/>
      <c r="AG93" s="16"/>
      <c r="AH93" s="9"/>
      <c r="AI93" s="9"/>
      <c r="AK93" s="9"/>
      <c r="AL93" s="9"/>
      <c r="AM93" s="9"/>
      <c r="AO93" s="9"/>
      <c r="BC93" s="31">
        <f t="shared" si="15"/>
        <v>143108.16745211623</v>
      </c>
      <c r="BD93" s="60"/>
      <c r="BE93" s="49">
        <f t="shared" si="16"/>
        <v>372061.02551667445</v>
      </c>
      <c r="BF93" s="52">
        <v>82273.080474082977</v>
      </c>
      <c r="BG93" s="64"/>
      <c r="BH93" s="62">
        <v>372061</v>
      </c>
      <c r="BI93" s="57">
        <f t="shared" si="17"/>
        <v>1.8459831812518321E-6</v>
      </c>
      <c r="BK93" s="56">
        <f t="shared" si="18"/>
        <v>205176</v>
      </c>
      <c r="BL93" s="57">
        <f t="shared" si="19"/>
        <v>2229.952299341388</v>
      </c>
      <c r="BN93" s="56">
        <f t="shared" si="20"/>
        <v>47464</v>
      </c>
      <c r="BO93" s="57">
        <f t="shared" si="21"/>
        <v>4337.3327305388511</v>
      </c>
      <c r="BQ93" s="56">
        <f t="shared" si="22"/>
        <v>189191</v>
      </c>
      <c r="BR93" s="57">
        <f t="shared" si="23"/>
        <v>2443.5471823730622</v>
      </c>
      <c r="BT93" s="58">
        <v>1000</v>
      </c>
      <c r="BU93" s="57">
        <f t="shared" si="24"/>
        <v>4958.1943286110254</v>
      </c>
      <c r="BV93" s="63">
        <f t="shared" si="25"/>
        <v>6.1526827293158434E-3</v>
      </c>
      <c r="BW93" s="63">
        <f t="shared" si="26"/>
        <v>3.3929457533003193E-3</v>
      </c>
      <c r="BX93" s="63">
        <f t="shared" si="27"/>
        <v>7.849006701454934E-4</v>
      </c>
      <c r="BY93" s="63">
        <f t="shared" si="28"/>
        <v>3.128605840148021E-3</v>
      </c>
    </row>
    <row r="94" spans="1:77" ht="15.75" customHeight="1" x14ac:dyDescent="0.2">
      <c r="A94" s="9">
        <v>106</v>
      </c>
      <c r="B94" s="22" t="s">
        <v>173</v>
      </c>
      <c r="C94" s="40">
        <v>655604.53745061008</v>
      </c>
      <c r="D94" s="15">
        <v>300.06827367277475</v>
      </c>
      <c r="E94" s="15">
        <f t="shared" si="0"/>
        <v>1.2002730946910991E-3</v>
      </c>
      <c r="G94" s="19">
        <v>0.21277148002966417</v>
      </c>
      <c r="H94" s="19">
        <v>0.2148868171063319</v>
      </c>
      <c r="I94" s="19">
        <v>0.15472684253275418</v>
      </c>
      <c r="J94" s="19">
        <v>0.13013913903308966</v>
      </c>
      <c r="K94" s="19">
        <v>0.11554013490129604</v>
      </c>
      <c r="L94" s="19">
        <v>8.2876010876858419E-2</v>
      </c>
      <c r="M94" s="19">
        <v>5.0895221951477908E-2</v>
      </c>
      <c r="N94" s="19">
        <v>2.8645336723522971E-2</v>
      </c>
      <c r="O94" s="19">
        <v>9.5190168450047675E-3</v>
      </c>
      <c r="Q94" s="15">
        <v>684.9113546915296</v>
      </c>
      <c r="R94" s="43">
        <v>773</v>
      </c>
      <c r="W94" s="9">
        <v>8</v>
      </c>
      <c r="X94" s="39">
        <v>1.034928848641656E-2</v>
      </c>
      <c r="AD94" s="9">
        <v>1.19</v>
      </c>
      <c r="AE94" s="35">
        <v>4</v>
      </c>
      <c r="AF94" s="9"/>
      <c r="AG94" s="16"/>
      <c r="AH94" s="9"/>
      <c r="AI94" s="9"/>
      <c r="AK94" s="9"/>
      <c r="AL94" s="9"/>
      <c r="AM94" s="9"/>
      <c r="AO94" s="9"/>
      <c r="AS94" s="9">
        <v>118</v>
      </c>
      <c r="AT94" s="9">
        <v>17</v>
      </c>
      <c r="AU94" s="9">
        <v>0</v>
      </c>
      <c r="AV94" s="9">
        <v>14</v>
      </c>
      <c r="AW94" s="9">
        <v>4</v>
      </c>
      <c r="AX94" s="9">
        <v>10</v>
      </c>
      <c r="AY94" s="9">
        <v>1</v>
      </c>
      <c r="AZ94" s="9">
        <v>38</v>
      </c>
      <c r="BA94" s="9">
        <v>174</v>
      </c>
      <c r="BC94" s="31">
        <f t="shared" si="15"/>
        <v>262508.06677883439</v>
      </c>
      <c r="BD94" s="60"/>
      <c r="BE94" s="49">
        <f t="shared" si="16"/>
        <v>654831.53745061008</v>
      </c>
      <c r="BF94" s="52">
        <v>165704.03841541498</v>
      </c>
      <c r="BG94" s="64"/>
      <c r="BH94" s="62">
        <v>165705</v>
      </c>
      <c r="BI94" s="57">
        <f t="shared" si="17"/>
        <v>11.713114354924777</v>
      </c>
      <c r="BK94" s="56">
        <f t="shared" si="18"/>
        <v>360582</v>
      </c>
      <c r="BL94" s="57">
        <f t="shared" si="19"/>
        <v>1825.5957008694929</v>
      </c>
      <c r="BN94" s="56">
        <f t="shared" si="20"/>
        <v>33811</v>
      </c>
      <c r="BO94" s="57">
        <f t="shared" si="21"/>
        <v>3852.9624656140477</v>
      </c>
      <c r="BQ94" s="56">
        <f t="shared" si="22"/>
        <v>347039</v>
      </c>
      <c r="BR94" s="57">
        <f t="shared" si="23"/>
        <v>1909.6197669430903</v>
      </c>
      <c r="BT94" s="58">
        <v>1000</v>
      </c>
      <c r="BU94" s="57">
        <f t="shared" si="24"/>
        <v>4056.5298902570962</v>
      </c>
      <c r="BV94" s="63">
        <f t="shared" si="25"/>
        <v>2.7402234893237451E-3</v>
      </c>
      <c r="BW94" s="63">
        <f t="shared" si="26"/>
        <v>5.9628570866794156E-3</v>
      </c>
      <c r="BX94" s="63">
        <f t="shared" si="27"/>
        <v>5.5912431649859419E-4</v>
      </c>
      <c r="BY94" s="63">
        <f t="shared" si="28"/>
        <v>5.7389000647976333E-3</v>
      </c>
    </row>
    <row r="95" spans="1:77" ht="15.75" customHeight="1" x14ac:dyDescent="0.2">
      <c r="A95" s="9">
        <v>107</v>
      </c>
      <c r="B95" s="20" t="s">
        <v>174</v>
      </c>
      <c r="C95" s="40">
        <v>967422.9845010913</v>
      </c>
      <c r="D95" s="15">
        <v>283.7309038422236</v>
      </c>
      <c r="E95" s="15">
        <f t="shared" si="0"/>
        <v>1.1349236153688944E-3</v>
      </c>
      <c r="G95" s="19">
        <v>0.2347131398700017</v>
      </c>
      <c r="H95" s="19">
        <v>0.21793051169910882</v>
      </c>
      <c r="I95" s="19">
        <v>0.16234651610950179</v>
      </c>
      <c r="J95" s="19">
        <v>0.12858190606748984</v>
      </c>
      <c r="K95" s="19">
        <v>0.1092667475566866</v>
      </c>
      <c r="L95" s="19">
        <v>7.6741329959907761E-2</v>
      </c>
      <c r="M95" s="19">
        <v>4.0906887055053617E-2</v>
      </c>
      <c r="N95" s="19">
        <v>2.2438366481013407E-2</v>
      </c>
      <c r="O95" s="19">
        <v>7.0745952012364853E-3</v>
      </c>
      <c r="Q95" s="15">
        <v>892.79994850430637</v>
      </c>
      <c r="R95" s="43">
        <v>1000</v>
      </c>
      <c r="W95" s="9">
        <v>10</v>
      </c>
      <c r="X95" s="39">
        <v>0.01</v>
      </c>
      <c r="AD95" s="9">
        <v>0.93</v>
      </c>
      <c r="AE95" s="35">
        <v>2.66</v>
      </c>
      <c r="AF95" s="9"/>
      <c r="AG95" s="16"/>
      <c r="AH95" s="9"/>
      <c r="AI95" s="9"/>
      <c r="AK95" s="9"/>
      <c r="AL95" s="9"/>
      <c r="AM95" s="9"/>
      <c r="AO95" s="9"/>
      <c r="AS95" s="9">
        <v>401</v>
      </c>
      <c r="AT95" s="9">
        <v>53</v>
      </c>
      <c r="AU95" s="9">
        <v>0</v>
      </c>
      <c r="AV95" s="9">
        <v>21</v>
      </c>
      <c r="AW95" s="9">
        <v>8</v>
      </c>
      <c r="AX95" s="9">
        <v>13</v>
      </c>
      <c r="AY95" s="9">
        <v>1</v>
      </c>
      <c r="AZ95" s="9">
        <v>55</v>
      </c>
      <c r="BA95" s="9">
        <v>511</v>
      </c>
      <c r="BC95" s="31">
        <f t="shared" si="15"/>
        <v>387158.00548667583</v>
      </c>
      <c r="BD95" s="60"/>
      <c r="BE95" s="49">
        <f t="shared" si="16"/>
        <v>966422.9845010913</v>
      </c>
      <c r="BF95" s="52">
        <v>231837.33119531235</v>
      </c>
      <c r="BG95" s="64"/>
      <c r="BH95" s="62">
        <v>231838</v>
      </c>
      <c r="BI95" s="57">
        <f t="shared" si="17"/>
        <v>12.449834694819067</v>
      </c>
      <c r="BK95" s="56">
        <f t="shared" si="18"/>
        <v>532083</v>
      </c>
      <c r="BL95" s="57">
        <f t="shared" si="19"/>
        <v>2016.7717699348709</v>
      </c>
      <c r="BN95" s="56">
        <f t="shared" si="20"/>
        <v>31970</v>
      </c>
      <c r="BO95" s="57">
        <f t="shared" si="21"/>
        <v>4338.9475220383565</v>
      </c>
      <c r="BQ95" s="56">
        <f t="shared" si="22"/>
        <v>511827</v>
      </c>
      <c r="BR95" s="57">
        <f t="shared" si="23"/>
        <v>2110.8264976356268</v>
      </c>
      <c r="BT95" s="58">
        <v>1000</v>
      </c>
      <c r="BU95" s="57">
        <f t="shared" si="24"/>
        <v>4482.7505886305971</v>
      </c>
      <c r="BV95" s="63">
        <f t="shared" si="25"/>
        <v>3.8338489081068067E-3</v>
      </c>
      <c r="BW95" s="63">
        <f t="shared" si="26"/>
        <v>8.79892753174491E-3</v>
      </c>
      <c r="BX95" s="63">
        <f t="shared" si="27"/>
        <v>5.2868014546922771E-4</v>
      </c>
      <c r="BY95" s="63">
        <f t="shared" si="28"/>
        <v>8.4639593920717224E-3</v>
      </c>
    </row>
    <row r="96" spans="1:77" ht="15.75" customHeight="1" x14ac:dyDescent="0.2">
      <c r="A96" s="9">
        <v>108</v>
      </c>
      <c r="B96" s="20" t="s">
        <v>175</v>
      </c>
      <c r="C96" s="40">
        <v>735985.30388945143</v>
      </c>
      <c r="D96" s="15">
        <v>1637.4757751937984</v>
      </c>
      <c r="E96" s="15">
        <f t="shared" si="0"/>
        <v>6.5499031007751939E-3</v>
      </c>
      <c r="G96" s="19">
        <v>0.234713139870002</v>
      </c>
      <c r="H96" s="19">
        <v>0.21793051169910899</v>
      </c>
      <c r="I96" s="19">
        <v>0.16234651610950199</v>
      </c>
      <c r="J96" s="19">
        <v>0.12858190606749001</v>
      </c>
      <c r="K96" s="19">
        <v>0.109266747556687</v>
      </c>
      <c r="L96" s="19">
        <v>7.6741329959907803E-2</v>
      </c>
      <c r="M96" s="19">
        <v>4.0906887055053603E-2</v>
      </c>
      <c r="N96" s="19">
        <v>2.2438366481013401E-2</v>
      </c>
      <c r="O96" s="19">
        <v>7.0745952012364896E-3</v>
      </c>
      <c r="Q96" s="15">
        <v>2892.3794544422949</v>
      </c>
      <c r="R96" s="43">
        <v>2451</v>
      </c>
      <c r="W96" s="9">
        <v>56</v>
      </c>
      <c r="X96" s="39">
        <v>2.2847817217462259E-2</v>
      </c>
      <c r="AD96" s="9">
        <v>0.93</v>
      </c>
      <c r="AE96" s="35">
        <v>2.66</v>
      </c>
      <c r="AF96" s="9"/>
      <c r="AG96" s="16"/>
      <c r="AH96" s="9"/>
      <c r="AI96" s="9"/>
      <c r="AK96" s="9"/>
      <c r="AL96" s="9"/>
      <c r="AM96" s="9"/>
      <c r="AO96" s="9"/>
      <c r="BC96" s="31">
        <f t="shared" si="15"/>
        <v>294537.76361153234</v>
      </c>
      <c r="BD96" s="60"/>
      <c r="BE96" s="49">
        <f t="shared" si="16"/>
        <v>733534.30388945143</v>
      </c>
      <c r="BF96" s="52">
        <v>175510.05719860052</v>
      </c>
      <c r="BG96" s="64"/>
      <c r="BH96" s="62">
        <v>733534</v>
      </c>
      <c r="BI96" s="57">
        <f t="shared" si="17"/>
        <v>6.7323919132092938E-5</v>
      </c>
      <c r="BK96" s="56">
        <f t="shared" si="18"/>
        <v>404792</v>
      </c>
      <c r="BL96" s="57">
        <f t="shared" si="19"/>
        <v>3487.6046842326155</v>
      </c>
      <c r="BN96" s="56">
        <f t="shared" si="20"/>
        <v>184508</v>
      </c>
      <c r="BO96" s="57">
        <f t="shared" si="21"/>
        <v>5824.5826185353662</v>
      </c>
      <c r="BQ96" s="56">
        <f t="shared" si="22"/>
        <v>389382</v>
      </c>
      <c r="BR96" s="57">
        <f t="shared" si="23"/>
        <v>3651.0883233875488</v>
      </c>
      <c r="BT96" s="58">
        <v>1000</v>
      </c>
      <c r="BU96" s="57">
        <f t="shared" si="24"/>
        <v>7771.4064766822548</v>
      </c>
      <c r="BV96" s="63">
        <f t="shared" si="25"/>
        <v>1.2130274264612438E-2</v>
      </c>
      <c r="BW96" s="63">
        <f t="shared" si="26"/>
        <v>6.6939471349960174E-3</v>
      </c>
      <c r="BX96" s="63">
        <f t="shared" si="27"/>
        <v>3.051164100101228E-3</v>
      </c>
      <c r="BY96" s="63">
        <f t="shared" si="28"/>
        <v>6.4391160216316677E-3</v>
      </c>
    </row>
    <row r="97" spans="1:77" ht="15.75" customHeight="1" x14ac:dyDescent="0.2">
      <c r="A97" s="9">
        <v>110</v>
      </c>
      <c r="B97" s="22" t="s">
        <v>177</v>
      </c>
      <c r="C97" s="40">
        <v>801485.21945432713</v>
      </c>
      <c r="D97" s="15">
        <v>161.42378768840089</v>
      </c>
      <c r="E97" s="15">
        <f t="shared" si="0"/>
        <v>6.4569515075360356E-4</v>
      </c>
      <c r="G97" s="19">
        <v>0.23123063212097206</v>
      </c>
      <c r="H97" s="19">
        <v>0.22298981802931103</v>
      </c>
      <c r="I97" s="19">
        <v>0.17309495794403412</v>
      </c>
      <c r="J97" s="19">
        <v>0.13105501060136537</v>
      </c>
      <c r="K97" s="19">
        <v>0.10905717747384608</v>
      </c>
      <c r="L97" s="19">
        <v>7.1256320044735436E-2</v>
      </c>
      <c r="M97" s="19">
        <v>3.6714508725739184E-2</v>
      </c>
      <c r="N97" s="19">
        <v>1.8951396817260421E-2</v>
      </c>
      <c r="O97" s="19">
        <v>5.6501782427363176E-3</v>
      </c>
      <c r="Q97" s="15">
        <v>370.39182094138908</v>
      </c>
      <c r="R97" s="43">
        <v>445</v>
      </c>
      <c r="W97" s="9">
        <v>6</v>
      </c>
      <c r="X97" s="39">
        <v>1.3483146067415731E-2</v>
      </c>
      <c r="AD97" s="9">
        <v>0.95</v>
      </c>
      <c r="AE97" s="35">
        <v>2.99</v>
      </c>
      <c r="AF97" s="9"/>
      <c r="AG97" s="16"/>
      <c r="AH97" s="9"/>
      <c r="AI97" s="9"/>
      <c r="AK97" s="9"/>
      <c r="AL97" s="9"/>
      <c r="AM97" s="9"/>
      <c r="AO97" s="9"/>
      <c r="AS97" s="9">
        <v>238</v>
      </c>
      <c r="AT97" s="9">
        <v>11</v>
      </c>
      <c r="AU97" s="9">
        <v>0</v>
      </c>
      <c r="AV97" s="9">
        <v>5</v>
      </c>
      <c r="AW97" s="9">
        <v>4</v>
      </c>
      <c r="AX97" s="9">
        <v>1</v>
      </c>
      <c r="AY97" s="9">
        <v>0</v>
      </c>
      <c r="AZ97" s="9">
        <v>20</v>
      </c>
      <c r="BA97" s="9">
        <v>269</v>
      </c>
      <c r="BC97" s="31">
        <f t="shared" si="15"/>
        <v>331179.42010733124</v>
      </c>
      <c r="BD97" s="60"/>
      <c r="BE97" s="49">
        <f t="shared" si="16"/>
        <v>801040.21945432713</v>
      </c>
      <c r="BF97" s="52">
        <v>195810.41783949512</v>
      </c>
      <c r="BG97" s="64"/>
      <c r="BH97" s="62">
        <v>195811</v>
      </c>
      <c r="BI97" s="57">
        <f t="shared" si="17"/>
        <v>8.5892992289330046</v>
      </c>
      <c r="BK97" s="56">
        <f t="shared" si="18"/>
        <v>440817</v>
      </c>
      <c r="BL97" s="57">
        <f t="shared" si="19"/>
        <v>2459.8687754126618</v>
      </c>
      <c r="BN97" s="56">
        <f t="shared" si="20"/>
        <v>18189</v>
      </c>
      <c r="BO97" s="57">
        <f t="shared" si="21"/>
        <v>5345.8832371953367</v>
      </c>
      <c r="BQ97" s="56">
        <f t="shared" si="22"/>
        <v>437823</v>
      </c>
      <c r="BR97" s="57">
        <f t="shared" si="23"/>
        <v>2480.3140069131241</v>
      </c>
      <c r="BT97" s="58">
        <v>1000</v>
      </c>
      <c r="BU97" s="57">
        <f t="shared" si="24"/>
        <v>5463.262356855138</v>
      </c>
      <c r="BV97" s="63">
        <f t="shared" si="25"/>
        <v>3.2380791265681293E-3</v>
      </c>
      <c r="BW97" s="63">
        <f t="shared" si="26"/>
        <v>7.2896838233155285E-3</v>
      </c>
      <c r="BX97" s="63">
        <f t="shared" si="27"/>
        <v>3.007870868295209E-4</v>
      </c>
      <c r="BY97" s="63">
        <f t="shared" si="28"/>
        <v>7.2401731305988502E-3</v>
      </c>
    </row>
    <row r="98" spans="1:77" ht="15.75" customHeight="1" x14ac:dyDescent="0.2">
      <c r="A98" s="9">
        <v>111</v>
      </c>
      <c r="B98" s="22" t="s">
        <v>178</v>
      </c>
      <c r="C98" s="40">
        <v>1106598.7364044292</v>
      </c>
      <c r="D98" s="15">
        <v>296.94648236287509</v>
      </c>
      <c r="E98" s="15">
        <f t="shared" si="0"/>
        <v>1.1877859294515004E-3</v>
      </c>
      <c r="G98" s="19">
        <v>0.22465063953891351</v>
      </c>
      <c r="H98" s="19">
        <v>0.21063036836801613</v>
      </c>
      <c r="I98" s="19">
        <v>0.17959660263279964</v>
      </c>
      <c r="J98" s="19">
        <v>0.1380476335194101</v>
      </c>
      <c r="K98" s="19">
        <v>0.10761955032336837</v>
      </c>
      <c r="L98" s="19">
        <v>7.7445256641980834E-2</v>
      </c>
      <c r="M98" s="19">
        <v>3.8005512990717485E-2</v>
      </c>
      <c r="N98" s="19">
        <v>1.7980667210501341E-2</v>
      </c>
      <c r="O98" s="19">
        <v>6.0237687742926149E-3</v>
      </c>
      <c r="Q98" s="15">
        <v>1720.3697919409772</v>
      </c>
      <c r="R98" s="43">
        <v>980</v>
      </c>
      <c r="W98" s="9">
        <v>13</v>
      </c>
      <c r="X98" s="39">
        <v>1.3265306122448979E-2</v>
      </c>
      <c r="AD98" s="9">
        <v>0.89</v>
      </c>
      <c r="AE98" s="35">
        <v>2.77</v>
      </c>
      <c r="AF98" s="9"/>
      <c r="AG98" s="16"/>
      <c r="AH98" s="9"/>
      <c r="AI98" s="9"/>
      <c r="AK98" s="9"/>
      <c r="AL98" s="9"/>
      <c r="AM98" s="9"/>
      <c r="AO98" s="9"/>
      <c r="AS98" s="9">
        <v>231</v>
      </c>
      <c r="AT98" s="9">
        <v>13</v>
      </c>
      <c r="AU98" s="9">
        <v>0</v>
      </c>
      <c r="AV98" s="9">
        <v>18</v>
      </c>
      <c r="AW98" s="9">
        <v>4</v>
      </c>
      <c r="AX98" s="9">
        <v>14</v>
      </c>
      <c r="AY98" s="9">
        <v>1</v>
      </c>
      <c r="AZ98" s="9">
        <v>64</v>
      </c>
      <c r="BA98" s="9">
        <v>311</v>
      </c>
      <c r="BC98" s="31">
        <f t="shared" si="15"/>
        <v>470596.36875243764</v>
      </c>
      <c r="BD98" s="60"/>
      <c r="BE98" s="49">
        <f t="shared" si="16"/>
        <v>1105618.7364044292</v>
      </c>
      <c r="BF98" s="52">
        <v>268298.65119694936</v>
      </c>
      <c r="BG98" s="64"/>
      <c r="BH98" s="62">
        <v>268299</v>
      </c>
      <c r="BI98" s="57">
        <f t="shared" si="17"/>
        <v>20.332892374725049</v>
      </c>
      <c r="BK98" s="56">
        <f t="shared" si="18"/>
        <v>608629</v>
      </c>
      <c r="BL98" s="57">
        <f t="shared" si="19"/>
        <v>3159.5561354802498</v>
      </c>
      <c r="BN98" s="56">
        <f t="shared" si="20"/>
        <v>33459</v>
      </c>
      <c r="BO98" s="57">
        <f t="shared" si="21"/>
        <v>6816.1344696560454</v>
      </c>
      <c r="BQ98" s="56">
        <f t="shared" si="22"/>
        <v>622134</v>
      </c>
      <c r="BR98" s="57">
        <f t="shared" si="23"/>
        <v>3073.6996227917507</v>
      </c>
      <c r="BT98" s="58">
        <v>1000</v>
      </c>
      <c r="BU98" s="57">
        <f t="shared" si="24"/>
        <v>7022.488897301806</v>
      </c>
      <c r="BV98" s="63">
        <f t="shared" si="25"/>
        <v>4.4367956426304058E-3</v>
      </c>
      <c r="BW98" s="63">
        <f t="shared" si="26"/>
        <v>1.0064750170026806E-2</v>
      </c>
      <c r="BX98" s="63">
        <f t="shared" si="27"/>
        <v>5.5330337776837311E-4</v>
      </c>
      <c r="BY98" s="63">
        <f t="shared" si="28"/>
        <v>1.0288079590227067E-2</v>
      </c>
    </row>
    <row r="99" spans="1:77" ht="15.75" customHeight="1" x14ac:dyDescent="0.2">
      <c r="A99" s="9">
        <v>112</v>
      </c>
      <c r="B99" s="22" t="s">
        <v>179</v>
      </c>
      <c r="C99" s="40">
        <v>688772.0562420598</v>
      </c>
      <c r="D99" s="15">
        <v>292.32617676688324</v>
      </c>
      <c r="E99" s="15">
        <f t="shared" si="0"/>
        <v>1.1693047070675329E-3</v>
      </c>
      <c r="G99" s="19">
        <v>0.23435538985473006</v>
      </c>
      <c r="H99" s="19">
        <v>0.21927059623485212</v>
      </c>
      <c r="I99" s="19">
        <v>0.16601801324198018</v>
      </c>
      <c r="J99" s="19">
        <v>0.13286696362201003</v>
      </c>
      <c r="K99" s="19">
        <v>0.10796766144785898</v>
      </c>
      <c r="L99" s="19">
        <v>7.4992941068002E-2</v>
      </c>
      <c r="M99" s="19">
        <v>3.8903070779478965E-2</v>
      </c>
      <c r="N99" s="19">
        <v>1.8920242712012862E-2</v>
      </c>
      <c r="O99" s="19">
        <v>6.7051210390747899E-3</v>
      </c>
      <c r="Q99" s="15">
        <v>602.51873311096983</v>
      </c>
      <c r="R99" s="43">
        <v>714</v>
      </c>
      <c r="W99" s="9">
        <v>15</v>
      </c>
      <c r="X99" s="39">
        <v>2.100840336134454E-2</v>
      </c>
      <c r="AD99" s="9">
        <v>0.95</v>
      </c>
      <c r="AE99" s="35">
        <v>2.46</v>
      </c>
      <c r="AF99" s="9"/>
      <c r="AG99" s="16"/>
      <c r="AH99" s="9"/>
      <c r="AI99" s="9"/>
      <c r="AK99" s="9"/>
      <c r="AL99" s="9"/>
      <c r="AM99" s="9"/>
      <c r="AO99" s="9"/>
      <c r="AS99" s="9">
        <v>421</v>
      </c>
      <c r="AT99" s="9">
        <v>29</v>
      </c>
      <c r="AU99" s="9">
        <v>0</v>
      </c>
      <c r="AV99" s="9">
        <v>39</v>
      </c>
      <c r="AW99" s="9">
        <v>2</v>
      </c>
      <c r="AX99" s="9">
        <v>37</v>
      </c>
      <c r="AY99" s="9">
        <v>3</v>
      </c>
      <c r="AZ99" s="9">
        <v>129</v>
      </c>
      <c r="BA99" s="9">
        <v>586</v>
      </c>
      <c r="BC99" s="31">
        <f t="shared" si="15"/>
        <v>280228.72827755939</v>
      </c>
      <c r="BD99" s="60"/>
      <c r="BE99" s="49">
        <f t="shared" si="16"/>
        <v>688058.0562420598</v>
      </c>
      <c r="BF99" s="52">
        <v>168078.47921312103</v>
      </c>
      <c r="BG99" s="64"/>
      <c r="BH99" s="62">
        <v>688058</v>
      </c>
      <c r="BI99" s="57">
        <f t="shared" si="17"/>
        <v>1.9308780591900926E-6</v>
      </c>
      <c r="BK99" s="56">
        <f t="shared" si="18"/>
        <v>378825</v>
      </c>
      <c r="BL99" s="57">
        <f t="shared" si="19"/>
        <v>2823.2407951724435</v>
      </c>
      <c r="BN99" s="56">
        <f t="shared" si="20"/>
        <v>32939</v>
      </c>
      <c r="BO99" s="57">
        <f t="shared" si="21"/>
        <v>5981.1162097420338</v>
      </c>
      <c r="BQ99" s="56">
        <f t="shared" si="22"/>
        <v>370466</v>
      </c>
      <c r="BR99" s="57">
        <f t="shared" si="23"/>
        <v>2899.5569241582575</v>
      </c>
      <c r="BT99" s="58">
        <v>1000</v>
      </c>
      <c r="BU99" s="57">
        <f t="shared" si="24"/>
        <v>6272.7133916630655</v>
      </c>
      <c r="BV99" s="63">
        <f t="shared" si="25"/>
        <v>1.1378248656450422E-2</v>
      </c>
      <c r="BW99" s="63">
        <f t="shared" si="26"/>
        <v>6.264537153438967E-3</v>
      </c>
      <c r="BX99" s="63">
        <f t="shared" si="27"/>
        <v>5.4470426373509195E-4</v>
      </c>
      <c r="BY99" s="63">
        <f t="shared" si="28"/>
        <v>6.126306701567605E-3</v>
      </c>
    </row>
    <row r="100" spans="1:77" ht="15.75" customHeight="1" x14ac:dyDescent="0.2">
      <c r="A100" s="9">
        <v>113</v>
      </c>
      <c r="B100" s="18" t="s">
        <v>180</v>
      </c>
      <c r="C100" s="40">
        <v>1778027.0395498767</v>
      </c>
      <c r="D100" s="9">
        <v>668.26989576896472</v>
      </c>
      <c r="E100" s="9">
        <f t="shared" si="0"/>
        <v>2.6730795830758589E-3</v>
      </c>
      <c r="G100" s="19">
        <v>0.23435538985473006</v>
      </c>
      <c r="H100" s="19">
        <v>0.21927059623485212</v>
      </c>
      <c r="I100" s="19">
        <v>0.16601801324198018</v>
      </c>
      <c r="J100" s="19">
        <v>0.13286696362201003</v>
      </c>
      <c r="K100" s="19">
        <v>0.10796766144785898</v>
      </c>
      <c r="L100" s="19">
        <v>7.4992941068002E-2</v>
      </c>
      <c r="M100" s="19">
        <v>3.8903070779478965E-2</v>
      </c>
      <c r="N100" s="19">
        <v>1.8920242712012862E-2</v>
      </c>
      <c r="O100" s="19">
        <v>6.7051210390747899E-3</v>
      </c>
      <c r="Q100" s="15">
        <v>2851.6846665465528</v>
      </c>
      <c r="R100" s="43">
        <v>6256</v>
      </c>
      <c r="W100" s="9">
        <v>182</v>
      </c>
      <c r="X100" s="39">
        <v>2.9092071611253198E-2</v>
      </c>
      <c r="AD100" s="9">
        <v>0.95</v>
      </c>
      <c r="AE100" s="35">
        <v>2.46</v>
      </c>
      <c r="AF100" s="9"/>
      <c r="AG100" s="16"/>
      <c r="AH100" s="9"/>
      <c r="AI100" s="9"/>
      <c r="AK100" s="9"/>
      <c r="AL100" s="9"/>
      <c r="AM100" s="9"/>
      <c r="AO100" s="9"/>
      <c r="BC100" s="31">
        <f t="shared" si="15"/>
        <v>723394.99203067389</v>
      </c>
      <c r="BD100" s="60"/>
      <c r="BE100" s="49">
        <f t="shared" si="16"/>
        <v>1771771.0395498767</v>
      </c>
      <c r="BF100" s="52">
        <v>433833.41727745975</v>
      </c>
      <c r="BG100" s="64"/>
      <c r="BH100" s="62">
        <v>1771771</v>
      </c>
      <c r="BI100" s="57">
        <f t="shared" si="17"/>
        <v>4.2879877509096593E-6</v>
      </c>
      <c r="BK100" s="56">
        <f t="shared" si="18"/>
        <v>977915</v>
      </c>
      <c r="BL100" s="57">
        <f t="shared" si="19"/>
        <v>10036.571017689937</v>
      </c>
      <c r="BN100" s="56">
        <f t="shared" si="20"/>
        <v>75300</v>
      </c>
      <c r="BO100" s="57">
        <f t="shared" si="21"/>
        <v>21448.160900244493</v>
      </c>
      <c r="BQ100" s="56">
        <f t="shared" si="22"/>
        <v>956336</v>
      </c>
      <c r="BR100" s="57">
        <f t="shared" si="23"/>
        <v>10309.390213111734</v>
      </c>
      <c r="BT100" s="58">
        <v>1000</v>
      </c>
      <c r="BU100" s="57">
        <f t="shared" si="24"/>
        <v>22387.521677844914</v>
      </c>
      <c r="BV100" s="63">
        <f t="shared" si="25"/>
        <v>2.9299348311171182E-2</v>
      </c>
      <c r="BW100" s="63">
        <f t="shared" si="26"/>
        <v>1.6171543193836908E-2</v>
      </c>
      <c r="BX100" s="63">
        <f t="shared" si="27"/>
        <v>1.245217859050136E-3</v>
      </c>
      <c r="BY100" s="63">
        <f t="shared" si="28"/>
        <v>1.5814697288686026E-2</v>
      </c>
    </row>
    <row r="101" spans="1:77" ht="15.75" customHeight="1" x14ac:dyDescent="0.2">
      <c r="A101" s="9">
        <v>114</v>
      </c>
      <c r="B101" s="22" t="s">
        <v>181</v>
      </c>
      <c r="C101" s="40">
        <v>344438.2912981683</v>
      </c>
      <c r="D101" s="15">
        <v>146.22108206799325</v>
      </c>
      <c r="E101" s="15">
        <f t="shared" si="0"/>
        <v>5.8488432827197301E-4</v>
      </c>
      <c r="G101" s="19">
        <v>0.23435538985473006</v>
      </c>
      <c r="H101" s="19">
        <v>0.21927059623485212</v>
      </c>
      <c r="I101" s="19">
        <v>0.16601801324198018</v>
      </c>
      <c r="J101" s="19">
        <v>0.13286696362201003</v>
      </c>
      <c r="K101" s="19">
        <v>0.10796766144785898</v>
      </c>
      <c r="L101" s="19">
        <v>7.4992941068002E-2</v>
      </c>
      <c r="M101" s="19">
        <v>3.8903070779478965E-2</v>
      </c>
      <c r="N101" s="19">
        <v>1.8920242712012862E-2</v>
      </c>
      <c r="O101" s="19">
        <v>6.7051210390747899E-3</v>
      </c>
      <c r="Q101" s="15">
        <v>137.58873969944329</v>
      </c>
      <c r="R101" s="43">
        <v>126</v>
      </c>
      <c r="W101" s="9">
        <v>3</v>
      </c>
      <c r="X101" s="39">
        <v>2.3809523809523808E-2</v>
      </c>
      <c r="AD101" s="9">
        <v>0.92</v>
      </c>
      <c r="AE101" s="35">
        <v>4</v>
      </c>
      <c r="AF101" s="9"/>
      <c r="AG101" s="16"/>
      <c r="AH101" s="9"/>
      <c r="AI101" s="9"/>
      <c r="AK101" s="9"/>
      <c r="AL101" s="9"/>
      <c r="AM101" s="9"/>
      <c r="AO101" s="9"/>
      <c r="AS101" s="9">
        <v>105</v>
      </c>
      <c r="AT101" s="9">
        <v>5</v>
      </c>
      <c r="AU101" s="9">
        <v>0</v>
      </c>
      <c r="AV101" s="9">
        <v>2</v>
      </c>
      <c r="AW101" s="9">
        <v>1</v>
      </c>
      <c r="AX101" s="9">
        <v>1</v>
      </c>
      <c r="AY101" s="9">
        <v>1</v>
      </c>
      <c r="AZ101" s="9">
        <v>9</v>
      </c>
      <c r="BA101" s="9">
        <v>120</v>
      </c>
      <c r="BC101" s="31">
        <f t="shared" si="15"/>
        <v>140135.62755028502</v>
      </c>
      <c r="BD101" s="60"/>
      <c r="BE101" s="49">
        <f t="shared" si="16"/>
        <v>344312.2912981683</v>
      </c>
      <c r="BF101" s="52">
        <v>84137.935527131616</v>
      </c>
      <c r="BG101" s="64"/>
      <c r="BH101" s="62">
        <v>344312</v>
      </c>
      <c r="BI101" s="57">
        <f t="shared" si="17"/>
        <v>7.8279742247856823E-6</v>
      </c>
      <c r="BK101" s="56">
        <f t="shared" si="18"/>
        <v>189441</v>
      </c>
      <c r="BL101" s="57">
        <f t="shared" si="19"/>
        <v>2210.548009515353</v>
      </c>
      <c r="BN101" s="56">
        <f t="shared" si="20"/>
        <v>16476</v>
      </c>
      <c r="BO101" s="57">
        <f t="shared" si="21"/>
        <v>4679.3557095151082</v>
      </c>
      <c r="BQ101" s="56">
        <f t="shared" si="22"/>
        <v>185261</v>
      </c>
      <c r="BR101" s="57">
        <f t="shared" si="23"/>
        <v>2270.2110406835027</v>
      </c>
      <c r="BT101" s="58">
        <v>1000</v>
      </c>
      <c r="BU101" s="57">
        <f t="shared" si="24"/>
        <v>4900.2516593615874</v>
      </c>
      <c r="BV101" s="63">
        <f t="shared" si="25"/>
        <v>5.6938042307476374E-3</v>
      </c>
      <c r="BW101" s="63">
        <f t="shared" si="26"/>
        <v>3.1327398743077445E-3</v>
      </c>
      <c r="BX101" s="63">
        <f t="shared" si="27"/>
        <v>2.7245962079296203E-4</v>
      </c>
      <c r="BY101" s="63">
        <f t="shared" si="28"/>
        <v>3.0636163800162935E-3</v>
      </c>
    </row>
    <row r="102" spans="1:77" ht="15.75" customHeight="1" x14ac:dyDescent="0.2">
      <c r="A102" s="9">
        <v>115</v>
      </c>
      <c r="B102" s="20" t="s">
        <v>182</v>
      </c>
      <c r="C102" s="40">
        <v>608602.52014415269</v>
      </c>
      <c r="D102" s="15">
        <v>98.414336119894926</v>
      </c>
      <c r="E102" s="15">
        <f t="shared" si="0"/>
        <v>3.9365734447957968E-4</v>
      </c>
      <c r="G102" s="19">
        <v>0.23823805605305193</v>
      </c>
      <c r="H102" s="19">
        <v>0.22840408538651435</v>
      </c>
      <c r="I102" s="19">
        <v>0.15459993223292512</v>
      </c>
      <c r="J102" s="19">
        <v>0.12692773125514303</v>
      </c>
      <c r="K102" s="19">
        <v>0.10852993852558207</v>
      </c>
      <c r="L102" s="19">
        <v>7.364732078028946E-2</v>
      </c>
      <c r="M102" s="19">
        <v>4.1589621956532263E-2</v>
      </c>
      <c r="N102" s="19">
        <v>2.1666101941042643E-2</v>
      </c>
      <c r="O102" s="19">
        <v>6.3972118689191153E-3</v>
      </c>
      <c r="Q102" s="15">
        <v>191.10444384333226</v>
      </c>
      <c r="R102" s="43">
        <v>423</v>
      </c>
      <c r="W102" s="9">
        <v>3</v>
      </c>
      <c r="X102" s="39">
        <v>7.0921985815602835E-3</v>
      </c>
      <c r="AD102" s="9">
        <v>1.76</v>
      </c>
      <c r="AE102" s="35">
        <v>2.66</v>
      </c>
      <c r="AF102" s="9"/>
      <c r="AG102" s="16"/>
      <c r="AH102" s="9"/>
      <c r="AI102" s="9"/>
      <c r="AK102" s="9"/>
      <c r="AL102" s="9"/>
      <c r="AM102" s="9"/>
      <c r="AO102" s="9"/>
      <c r="AS102" s="9">
        <v>197</v>
      </c>
      <c r="AT102" s="9">
        <v>11</v>
      </c>
      <c r="AU102" s="9">
        <v>0</v>
      </c>
      <c r="AV102" s="9">
        <v>3</v>
      </c>
      <c r="AW102" s="9">
        <v>2</v>
      </c>
      <c r="AX102" s="9">
        <v>1</v>
      </c>
      <c r="AY102" s="9">
        <v>0</v>
      </c>
      <c r="AZ102" s="9">
        <v>10</v>
      </c>
      <c r="BA102" s="9">
        <v>218</v>
      </c>
      <c r="BC102" s="31">
        <f t="shared" si="15"/>
        <v>237390.03958689244</v>
      </c>
      <c r="BD102" s="60"/>
      <c r="BE102" s="49">
        <f t="shared" si="16"/>
        <v>608179.52014415269</v>
      </c>
      <c r="BF102" s="52">
        <v>152176.4982416908</v>
      </c>
      <c r="BG102" s="64"/>
      <c r="BH102" s="62">
        <v>152177</v>
      </c>
      <c r="BI102" s="57">
        <f t="shared" si="17"/>
        <v>1.9034426775208728</v>
      </c>
      <c r="BK102" s="56">
        <f t="shared" si="18"/>
        <v>334731</v>
      </c>
      <c r="BL102" s="57">
        <f t="shared" si="19"/>
        <v>900.49935654589285</v>
      </c>
      <c r="BN102" s="56">
        <f t="shared" si="20"/>
        <v>11089</v>
      </c>
      <c r="BO102" s="57">
        <f t="shared" si="21"/>
        <v>1966.2919693477063</v>
      </c>
      <c r="BQ102" s="56">
        <f t="shared" si="22"/>
        <v>313832</v>
      </c>
      <c r="BR102" s="57">
        <f t="shared" si="23"/>
        <v>969.32231467538497</v>
      </c>
      <c r="BT102" s="58">
        <v>1000</v>
      </c>
      <c r="BU102" s="57">
        <f t="shared" si="24"/>
        <v>1999.5162779064146</v>
      </c>
      <c r="BV102" s="63">
        <f t="shared" si="25"/>
        <v>2.5165142266969586E-3</v>
      </c>
      <c r="BW102" s="63">
        <f t="shared" si="26"/>
        <v>5.5353653689903751E-3</v>
      </c>
      <c r="BX102" s="63">
        <f t="shared" si="27"/>
        <v>1.8337610675972054E-4</v>
      </c>
      <c r="BY102" s="63">
        <f t="shared" si="28"/>
        <v>5.1897639318219885E-3</v>
      </c>
    </row>
    <row r="103" spans="1:77" ht="15.75" customHeight="1" x14ac:dyDescent="0.2">
      <c r="A103" s="9">
        <v>117</v>
      </c>
      <c r="B103" s="22" t="s">
        <v>184</v>
      </c>
      <c r="C103" s="40">
        <v>1502290.8722325009</v>
      </c>
      <c r="D103" s="15">
        <v>148.08442359911135</v>
      </c>
      <c r="E103" s="15">
        <f t="shared" si="0"/>
        <v>5.9233769439644536E-4</v>
      </c>
      <c r="G103" s="19">
        <v>0.23913830099184907</v>
      </c>
      <c r="H103" s="19">
        <v>0.23058387834799093</v>
      </c>
      <c r="I103" s="19">
        <v>0.17024387414960152</v>
      </c>
      <c r="J103" s="19">
        <v>0.13277692421417014</v>
      </c>
      <c r="K103" s="19">
        <v>0.10489929174640748</v>
      </c>
      <c r="L103" s="19">
        <v>6.5689275075370895E-2</v>
      </c>
      <c r="M103" s="19">
        <v>3.4325509136397828E-2</v>
      </c>
      <c r="N103" s="19">
        <v>1.657792055569033E-2</v>
      </c>
      <c r="O103" s="19">
        <v>5.7650257825217948E-3</v>
      </c>
      <c r="Q103" s="15">
        <v>844.07249814608963</v>
      </c>
      <c r="R103" s="43">
        <v>444</v>
      </c>
      <c r="W103" s="9">
        <v>10</v>
      </c>
      <c r="X103" s="39">
        <v>2.2522522522522521E-2</v>
      </c>
      <c r="AD103" s="9">
        <v>1.1399999999999999</v>
      </c>
      <c r="AE103" s="35">
        <v>2.88</v>
      </c>
      <c r="AF103" s="9"/>
      <c r="AG103" s="16"/>
      <c r="AH103" s="9"/>
      <c r="AI103" s="9"/>
      <c r="AK103" s="9"/>
      <c r="AL103" s="9"/>
      <c r="AM103" s="9"/>
      <c r="AO103" s="9"/>
      <c r="AS103" s="9">
        <v>490</v>
      </c>
      <c r="AT103" s="9">
        <v>18</v>
      </c>
      <c r="AU103" s="9">
        <v>0</v>
      </c>
      <c r="AV103" s="9">
        <v>32</v>
      </c>
      <c r="AW103" s="9">
        <v>5</v>
      </c>
      <c r="AX103" s="9">
        <v>27</v>
      </c>
      <c r="AY103" s="9">
        <v>3</v>
      </c>
      <c r="AZ103" s="9">
        <v>75</v>
      </c>
      <c r="BA103" s="9">
        <v>586</v>
      </c>
      <c r="BC103" s="31">
        <f t="shared" si="15"/>
        <v>612814.62797278143</v>
      </c>
      <c r="BD103" s="60"/>
      <c r="BE103" s="49">
        <f t="shared" si="16"/>
        <v>1501846.8722325009</v>
      </c>
      <c r="BF103" s="52">
        <v>466982.19783789635</v>
      </c>
      <c r="BG103" s="64"/>
      <c r="BH103" s="62">
        <v>1501846</v>
      </c>
      <c r="BI103" s="57">
        <f t="shared" si="17"/>
        <v>1.8475988708843148E-5</v>
      </c>
      <c r="BK103" s="56">
        <f t="shared" si="18"/>
        <v>826260</v>
      </c>
      <c r="BL103" s="57">
        <f t="shared" si="19"/>
        <v>7505.5038308991452</v>
      </c>
      <c r="BN103" s="56">
        <f t="shared" si="20"/>
        <v>16686</v>
      </c>
      <c r="BO103" s="57">
        <f t="shared" si="21"/>
        <v>16499.551832923109</v>
      </c>
      <c r="BQ103" s="56">
        <f t="shared" si="22"/>
        <v>810148</v>
      </c>
      <c r="BR103" s="57">
        <f t="shared" si="23"/>
        <v>7684.5017994710242</v>
      </c>
      <c r="BT103" s="58">
        <v>1000</v>
      </c>
      <c r="BU103" s="57">
        <f t="shared" si="24"/>
        <v>16673.817109426243</v>
      </c>
      <c r="BV103" s="63">
        <f t="shared" si="25"/>
        <v>2.4835663899984366E-2</v>
      </c>
      <c r="BW103" s="63">
        <f t="shared" si="26"/>
        <v>1.3663661237775966E-2</v>
      </c>
      <c r="BX103" s="63">
        <f t="shared" si="27"/>
        <v>2.7593233992178712E-4</v>
      </c>
      <c r="BY103" s="63">
        <f t="shared" si="28"/>
        <v>1.3397221665852176E-2</v>
      </c>
    </row>
    <row r="104" spans="1:77" ht="15.75" customHeight="1" x14ac:dyDescent="0.2">
      <c r="A104" s="9">
        <v>118</v>
      </c>
      <c r="B104" s="22" t="s">
        <v>185</v>
      </c>
      <c r="C104" s="40">
        <v>592600.18859409238</v>
      </c>
      <c r="D104" s="15">
        <v>149.43357787686429</v>
      </c>
      <c r="E104" s="15">
        <f t="shared" si="0"/>
        <v>5.9773431150745714E-4</v>
      </c>
      <c r="G104" s="19">
        <v>0.25835826015780639</v>
      </c>
      <c r="H104" s="19">
        <v>0.23783300131003754</v>
      </c>
      <c r="I104" s="19">
        <v>0.16741798222120577</v>
      </c>
      <c r="J104" s="19">
        <v>0.13134279850499239</v>
      </c>
      <c r="K104" s="19">
        <v>9.7065154807115528E-2</v>
      </c>
      <c r="L104" s="19">
        <v>5.9076072455307257E-2</v>
      </c>
      <c r="M104" s="19">
        <v>3.1027627146866642E-2</v>
      </c>
      <c r="N104" s="19">
        <v>1.3628001500624926E-2</v>
      </c>
      <c r="O104" s="19">
        <v>4.2511018960436067E-3</v>
      </c>
      <c r="Q104" s="15">
        <v>222.42485501542319</v>
      </c>
      <c r="R104" s="43">
        <v>376</v>
      </c>
      <c r="W104" s="9">
        <v>12</v>
      </c>
      <c r="X104" s="39">
        <v>0.03</v>
      </c>
      <c r="AD104" s="9">
        <v>0.68</v>
      </c>
      <c r="AE104" s="35">
        <v>3.7</v>
      </c>
      <c r="AF104" s="9"/>
      <c r="AG104" s="16"/>
      <c r="AH104" s="9"/>
      <c r="AI104" s="9"/>
      <c r="AK104" s="9"/>
      <c r="AL104" s="9"/>
      <c r="AM104" s="9"/>
      <c r="AO104" s="9"/>
      <c r="AS104" s="9">
        <v>145</v>
      </c>
      <c r="AT104" s="9">
        <v>7</v>
      </c>
      <c r="AU104" s="9">
        <v>0</v>
      </c>
      <c r="AV104" s="9">
        <v>2</v>
      </c>
      <c r="AW104" s="9">
        <v>1</v>
      </c>
      <c r="AX104" s="9">
        <v>1</v>
      </c>
      <c r="AY104" s="9">
        <v>0</v>
      </c>
      <c r="AZ104" s="9">
        <v>18</v>
      </c>
      <c r="BA104" s="9">
        <v>170</v>
      </c>
      <c r="BC104" s="31">
        <f t="shared" si="15"/>
        <v>234566.52404747476</v>
      </c>
      <c r="BD104" s="60"/>
      <c r="BE104" s="49">
        <f t="shared" si="16"/>
        <v>592224.18859409238</v>
      </c>
      <c r="BF104" s="52">
        <v>179739.81565967511</v>
      </c>
      <c r="BG104" s="64"/>
      <c r="BH104" s="62">
        <v>592224</v>
      </c>
      <c r="BI104" s="57">
        <f t="shared" si="17"/>
        <v>6.2719925941334656E-6</v>
      </c>
      <c r="BK104" s="56">
        <f t="shared" si="18"/>
        <v>325930</v>
      </c>
      <c r="BL104" s="57">
        <f t="shared" si="19"/>
        <v>4602.8553416421464</v>
      </c>
      <c r="BN104" s="56">
        <f t="shared" si="20"/>
        <v>16838</v>
      </c>
      <c r="BO104" s="57">
        <f t="shared" si="21"/>
        <v>9945.4644716801286</v>
      </c>
      <c r="BQ104" s="56">
        <f t="shared" si="22"/>
        <v>310100</v>
      </c>
      <c r="BR104" s="57">
        <f t="shared" si="23"/>
        <v>4876.4745311666284</v>
      </c>
      <c r="BT104" s="58">
        <v>1000</v>
      </c>
      <c r="BU104" s="57">
        <f t="shared" si="24"/>
        <v>10219.221940011699</v>
      </c>
      <c r="BV104" s="63">
        <f t="shared" si="25"/>
        <v>9.7934649874250358E-3</v>
      </c>
      <c r="BW104" s="63">
        <f t="shared" si="26"/>
        <v>5.3898253663838512E-3</v>
      </c>
      <c r="BX104" s="63">
        <f t="shared" si="27"/>
        <v>2.7844592710074621E-4</v>
      </c>
      <c r="BY104" s="63">
        <f t="shared" si="28"/>
        <v>5.1280487498343019E-3</v>
      </c>
    </row>
    <row r="105" spans="1:77" ht="15.75" customHeight="1" x14ac:dyDescent="0.2">
      <c r="A105" s="9">
        <v>119</v>
      </c>
      <c r="B105" s="22" t="s">
        <v>186</v>
      </c>
      <c r="C105" s="40">
        <v>996581.48207955051</v>
      </c>
      <c r="D105" s="15">
        <v>241.2528005482485</v>
      </c>
      <c r="E105" s="15">
        <f t="shared" si="0"/>
        <v>9.65011202192994E-4</v>
      </c>
      <c r="G105" s="19">
        <v>0.23695593207203541</v>
      </c>
      <c r="H105" s="19">
        <v>0.22075861935346372</v>
      </c>
      <c r="I105" s="19">
        <v>0.17311483429722843</v>
      </c>
      <c r="J105" s="19">
        <v>0.13749430865955611</v>
      </c>
      <c r="K105" s="19">
        <v>0.10452933825452643</v>
      </c>
      <c r="L105" s="19">
        <v>6.8000619992831329E-2</v>
      </c>
      <c r="M105" s="19">
        <v>3.621387815203387E-2</v>
      </c>
      <c r="N105" s="19">
        <v>1.6963827293246921E-2</v>
      </c>
      <c r="O105" s="19">
        <v>5.9686419250777412E-3</v>
      </c>
      <c r="Q105" s="15">
        <v>840.91853680124848</v>
      </c>
      <c r="R105" s="43">
        <v>1079</v>
      </c>
      <c r="W105" s="9">
        <v>15</v>
      </c>
      <c r="X105" s="39">
        <v>1.3901760889712697E-2</v>
      </c>
      <c r="AD105" s="9">
        <v>0.83</v>
      </c>
      <c r="AE105" s="35">
        <v>2.12</v>
      </c>
      <c r="AF105" s="9"/>
      <c r="AG105" s="16"/>
      <c r="AH105" s="9"/>
      <c r="AI105" s="9"/>
      <c r="AK105" s="9"/>
      <c r="AL105" s="9"/>
      <c r="AM105" s="9"/>
      <c r="AO105" s="9"/>
      <c r="AS105" s="9">
        <v>241</v>
      </c>
      <c r="AT105" s="9">
        <v>24</v>
      </c>
      <c r="AU105" s="9">
        <v>0</v>
      </c>
      <c r="AV105" s="9">
        <v>19</v>
      </c>
      <c r="AW105" s="9">
        <v>3</v>
      </c>
      <c r="AX105" s="9">
        <v>16</v>
      </c>
      <c r="AY105" s="9">
        <v>0</v>
      </c>
      <c r="AZ105" s="9">
        <v>101</v>
      </c>
      <c r="BA105" s="9">
        <v>366</v>
      </c>
      <c r="BC105" s="31">
        <f t="shared" si="15"/>
        <v>413719.32287382195</v>
      </c>
      <c r="BD105" s="60"/>
      <c r="BE105" s="49">
        <f t="shared" si="16"/>
        <v>995502.48207955051</v>
      </c>
      <c r="BF105" s="52">
        <v>310269.15618675563</v>
      </c>
      <c r="BG105" s="64"/>
      <c r="BH105" s="62">
        <v>310270</v>
      </c>
      <c r="BI105" s="57">
        <f t="shared" si="17"/>
        <v>11.071023730962143</v>
      </c>
      <c r="BK105" s="56">
        <f t="shared" si="18"/>
        <v>548120</v>
      </c>
      <c r="BL105" s="57">
        <f t="shared" si="19"/>
        <v>2328.3576193577082</v>
      </c>
      <c r="BN105" s="56">
        <f t="shared" si="20"/>
        <v>27184</v>
      </c>
      <c r="BO105" s="57">
        <f t="shared" si="21"/>
        <v>5039.5172051325781</v>
      </c>
      <c r="BQ105" s="56">
        <f t="shared" si="22"/>
        <v>546942</v>
      </c>
      <c r="BR105" s="57">
        <f t="shared" si="23"/>
        <v>2334.4884031623269</v>
      </c>
      <c r="BT105" s="58">
        <v>1000</v>
      </c>
      <c r="BU105" s="57">
        <f t="shared" si="24"/>
        <v>5175.7892281717404</v>
      </c>
      <c r="BV105" s="63">
        <f t="shared" si="25"/>
        <v>5.130859913898062E-3</v>
      </c>
      <c r="BW105" s="63">
        <f t="shared" si="26"/>
        <v>9.0641275114973045E-3</v>
      </c>
      <c r="BX105" s="63">
        <f t="shared" si="27"/>
        <v>4.495352228475285E-4</v>
      </c>
      <c r="BY105" s="63">
        <f t="shared" si="28"/>
        <v>9.0446476598899476E-3</v>
      </c>
    </row>
    <row r="106" spans="1:77" ht="15.75" customHeight="1" x14ac:dyDescent="0.2">
      <c r="A106" s="9">
        <v>120</v>
      </c>
      <c r="B106" s="20" t="s">
        <v>187</v>
      </c>
      <c r="C106" s="40">
        <v>647242.42910846788</v>
      </c>
      <c r="D106" s="15">
        <v>1206.1153268676703</v>
      </c>
      <c r="E106" s="15">
        <f t="shared" si="0"/>
        <v>4.8244613074706812E-3</v>
      </c>
      <c r="G106" s="19">
        <v>0.23695593207203541</v>
      </c>
      <c r="H106" s="19">
        <v>0.22075861935346372</v>
      </c>
      <c r="I106" s="19">
        <v>0.17311483429722843</v>
      </c>
      <c r="J106" s="19">
        <v>0.13749430865955611</v>
      </c>
      <c r="K106" s="19">
        <v>0.10452933825452643</v>
      </c>
      <c r="L106" s="19">
        <v>6.8000619992831329E-2</v>
      </c>
      <c r="M106" s="19">
        <v>3.621387815203387E-2</v>
      </c>
      <c r="N106" s="19">
        <v>1.6963827293246921E-2</v>
      </c>
      <c r="O106" s="19">
        <v>5.9686419250777412E-3</v>
      </c>
      <c r="Q106" s="15">
        <v>1873.5576334722832</v>
      </c>
      <c r="R106" s="43">
        <v>1153</v>
      </c>
      <c r="W106" s="9">
        <v>38</v>
      </c>
      <c r="X106" s="39">
        <v>0.03</v>
      </c>
      <c r="AD106" s="9">
        <v>0.83</v>
      </c>
      <c r="AE106" s="35">
        <v>2.12</v>
      </c>
      <c r="AF106" s="9"/>
      <c r="AG106" s="16"/>
      <c r="AH106" s="9"/>
      <c r="AI106" s="9"/>
      <c r="AK106" s="9"/>
      <c r="AL106" s="9"/>
      <c r="AM106" s="9"/>
      <c r="AO106" s="9"/>
      <c r="BC106" s="31">
        <f t="shared" si="15"/>
        <v>268695.23899560899</v>
      </c>
      <c r="BD106" s="60"/>
      <c r="BE106" s="49">
        <f t="shared" si="16"/>
        <v>646089.42910846788</v>
      </c>
      <c r="BF106" s="52">
        <v>201298.70081208466</v>
      </c>
      <c r="BG106" s="64"/>
      <c r="BH106" s="62">
        <v>646089</v>
      </c>
      <c r="BI106" s="57">
        <f t="shared" si="17"/>
        <v>7.4334222079952433E-5</v>
      </c>
      <c r="BK106" s="56">
        <f t="shared" si="18"/>
        <v>355983</v>
      </c>
      <c r="BL106" s="57">
        <f t="shared" si="19"/>
        <v>3258.213244774618</v>
      </c>
      <c r="BN106" s="56">
        <f t="shared" si="20"/>
        <v>135903</v>
      </c>
      <c r="BO106" s="57">
        <f t="shared" si="21"/>
        <v>5729.952920153868</v>
      </c>
      <c r="BQ106" s="56">
        <f t="shared" si="22"/>
        <v>355218</v>
      </c>
      <c r="BR106" s="57">
        <f t="shared" si="23"/>
        <v>3266.8050334499412</v>
      </c>
      <c r="BT106" s="58">
        <v>1000</v>
      </c>
      <c r="BU106" s="57">
        <f t="shared" si="24"/>
        <v>7245.0615053396514</v>
      </c>
      <c r="BV106" s="63">
        <f t="shared" si="25"/>
        <v>1.0684217458698827E-2</v>
      </c>
      <c r="BW106" s="63">
        <f t="shared" si="26"/>
        <v>5.8868045390158084E-3</v>
      </c>
      <c r="BX106" s="63">
        <f t="shared" si="27"/>
        <v>2.247394989355785E-3</v>
      </c>
      <c r="BY106" s="63">
        <f t="shared" si="28"/>
        <v>5.8741542109598229E-3</v>
      </c>
    </row>
    <row r="107" spans="1:77" ht="15.75" customHeight="1" x14ac:dyDescent="0.2">
      <c r="A107" s="9">
        <v>121</v>
      </c>
      <c r="B107" s="22" t="s">
        <v>188</v>
      </c>
      <c r="C107" s="40">
        <v>884222.18412915757</v>
      </c>
      <c r="D107" s="15">
        <v>151.40122971143916</v>
      </c>
      <c r="E107" s="15">
        <f t="shared" si="0"/>
        <v>6.0560491884575668E-4</v>
      </c>
      <c r="G107" s="19">
        <v>0.23212563104922987</v>
      </c>
      <c r="H107" s="19">
        <v>0.23312110785984544</v>
      </c>
      <c r="I107" s="19">
        <v>0.17576261830498302</v>
      </c>
      <c r="J107" s="19">
        <v>0.13977405489994318</v>
      </c>
      <c r="K107" s="19">
        <v>0.10642625164796296</v>
      </c>
      <c r="L107" s="19">
        <v>6.1897756626686819E-2</v>
      </c>
      <c r="M107" s="19">
        <v>3.2124559203404179E-2</v>
      </c>
      <c r="N107" s="19">
        <v>1.409745222247232E-2</v>
      </c>
      <c r="O107" s="19">
        <v>4.6705681854722018E-3</v>
      </c>
      <c r="Q107" s="15">
        <v>502.84493867847573</v>
      </c>
      <c r="R107" s="43">
        <v>260</v>
      </c>
      <c r="W107" s="9">
        <v>8</v>
      </c>
      <c r="X107" s="39">
        <v>0.03</v>
      </c>
      <c r="AD107" s="9">
        <v>1.1399999999999999</v>
      </c>
      <c r="AE107" s="35">
        <v>2.72</v>
      </c>
      <c r="AF107" s="9"/>
      <c r="AG107" s="16"/>
      <c r="AH107" s="9"/>
      <c r="AI107" s="9"/>
      <c r="AK107" s="9"/>
      <c r="AL107" s="9"/>
      <c r="AM107" s="9"/>
      <c r="AO107" s="9"/>
      <c r="AS107" s="9">
        <v>237</v>
      </c>
      <c r="AT107" s="9">
        <v>12</v>
      </c>
      <c r="AU107" s="9">
        <v>0</v>
      </c>
      <c r="AV107" s="9">
        <v>17</v>
      </c>
      <c r="AW107" s="9">
        <v>2</v>
      </c>
      <c r="AX107" s="9">
        <v>15</v>
      </c>
      <c r="AY107" s="9">
        <v>2</v>
      </c>
      <c r="AZ107" s="9">
        <v>50</v>
      </c>
      <c r="BA107" s="9">
        <v>301</v>
      </c>
      <c r="BC107" s="31">
        <f t="shared" si="15"/>
        <v>373108.97903494921</v>
      </c>
      <c r="BD107" s="60"/>
      <c r="BE107" s="49">
        <f t="shared" si="16"/>
        <v>883962.18412915757</v>
      </c>
      <c r="BF107" s="52">
        <v>273637.51196964673</v>
      </c>
      <c r="BG107" s="64"/>
      <c r="BH107" s="62">
        <v>883962</v>
      </c>
      <c r="BI107" s="57">
        <f t="shared" si="17"/>
        <v>5.0887514197232098E-6</v>
      </c>
      <c r="BK107" s="56">
        <f t="shared" si="18"/>
        <v>486322</v>
      </c>
      <c r="BL107" s="57">
        <f t="shared" si="19"/>
        <v>5637.5631362336699</v>
      </c>
      <c r="BN107" s="56">
        <f t="shared" si="20"/>
        <v>17060</v>
      </c>
      <c r="BO107" s="57">
        <f t="shared" si="21"/>
        <v>12290.54806588555</v>
      </c>
      <c r="BQ107" s="56">
        <f t="shared" si="22"/>
        <v>493254</v>
      </c>
      <c r="BR107" s="57">
        <f t="shared" si="23"/>
        <v>5539.2843675876957</v>
      </c>
      <c r="BT107" s="58">
        <v>1000</v>
      </c>
      <c r="BU107" s="57">
        <f t="shared" si="24"/>
        <v>12518.239500457727</v>
      </c>
      <c r="BV107" s="63">
        <f t="shared" si="25"/>
        <v>1.4617865701515321E-2</v>
      </c>
      <c r="BW107" s="63">
        <f t="shared" si="26"/>
        <v>8.0421889725724154E-3</v>
      </c>
      <c r="BX107" s="63">
        <f t="shared" si="27"/>
        <v>2.8211708732264702E-4</v>
      </c>
      <c r="BY107" s="63">
        <f t="shared" si="28"/>
        <v>8.156822180105671E-3</v>
      </c>
    </row>
    <row r="108" spans="1:77" ht="15.75" customHeight="1" x14ac:dyDescent="0.2">
      <c r="A108" s="9">
        <v>122</v>
      </c>
      <c r="B108" s="18" t="s">
        <v>189</v>
      </c>
      <c r="C108" s="40">
        <v>326032.94241593248</v>
      </c>
      <c r="D108" s="15">
        <v>1701.3522727272727</v>
      </c>
      <c r="E108" s="15">
        <f t="shared" si="0"/>
        <v>6.8054090909090911E-3</v>
      </c>
      <c r="G108" s="19">
        <v>0.23212563104922987</v>
      </c>
      <c r="H108" s="19">
        <v>0.23312110785984544</v>
      </c>
      <c r="I108" s="19">
        <v>0.17576261830498302</v>
      </c>
      <c r="J108" s="19">
        <v>0.13977405489994318</v>
      </c>
      <c r="K108" s="19">
        <v>0.10642625164796296</v>
      </c>
      <c r="L108" s="19">
        <v>6.1897756626686819E-2</v>
      </c>
      <c r="M108" s="19">
        <v>3.2124559203404179E-2</v>
      </c>
      <c r="N108" s="19">
        <v>1.409745222247232E-2</v>
      </c>
      <c r="O108" s="19">
        <v>4.6705681854722018E-3</v>
      </c>
      <c r="Q108" s="15">
        <v>1331.2725301519363</v>
      </c>
      <c r="R108" s="43">
        <v>935</v>
      </c>
      <c r="W108" s="9">
        <v>26</v>
      </c>
      <c r="X108" s="39">
        <v>2.7807486631016044E-2</v>
      </c>
      <c r="AD108" s="9">
        <v>1.1399999999999999</v>
      </c>
      <c r="AE108" s="35">
        <v>4</v>
      </c>
      <c r="AF108" s="9"/>
      <c r="AG108" s="16"/>
      <c r="AH108" s="9"/>
      <c r="AI108" s="9"/>
      <c r="AK108" s="9"/>
      <c r="AL108" s="9"/>
      <c r="AM108" s="9"/>
      <c r="AO108" s="9"/>
      <c r="AS108" s="9">
        <v>39</v>
      </c>
      <c r="AT108" s="9">
        <v>1</v>
      </c>
      <c r="AU108" s="9">
        <v>0</v>
      </c>
      <c r="AV108" s="9">
        <v>5</v>
      </c>
      <c r="AW108" s="9">
        <v>1</v>
      </c>
      <c r="AX108" s="9">
        <v>4</v>
      </c>
      <c r="AY108" s="9">
        <v>0</v>
      </c>
      <c r="AZ108" s="9">
        <v>13</v>
      </c>
      <c r="BA108" s="9">
        <v>53</v>
      </c>
      <c r="BC108" s="31">
        <f t="shared" si="15"/>
        <v>137573.81398022044</v>
      </c>
      <c r="BD108" s="60"/>
      <c r="BE108" s="49">
        <f t="shared" si="16"/>
        <v>325097.94241593248</v>
      </c>
      <c r="BF108" s="52">
        <v>99379.885214374037</v>
      </c>
      <c r="BG108" s="64"/>
      <c r="BH108" s="62">
        <v>325097</v>
      </c>
      <c r="BI108" s="57">
        <f t="shared" si="17"/>
        <v>3.407265892516869E-4</v>
      </c>
      <c r="BK108" s="56">
        <f t="shared" si="18"/>
        <v>179318</v>
      </c>
      <c r="BL108" s="57">
        <f t="shared" si="19"/>
        <v>2430.1765951625207</v>
      </c>
      <c r="BN108" s="56">
        <f t="shared" si="20"/>
        <v>191706</v>
      </c>
      <c r="BO108" s="57">
        <f t="shared" si="21"/>
        <v>2223.6665145440288</v>
      </c>
      <c r="BQ108" s="56">
        <f t="shared" si="22"/>
        <v>181874</v>
      </c>
      <c r="BR108" s="57">
        <f t="shared" si="23"/>
        <v>2387.5676376180527</v>
      </c>
      <c r="BT108" s="58">
        <v>1000</v>
      </c>
      <c r="BU108" s="57">
        <f t="shared" si="24"/>
        <v>5402.768180222919</v>
      </c>
      <c r="BV108" s="63">
        <f t="shared" si="25"/>
        <v>5.3760504252055247E-3</v>
      </c>
      <c r="BW108" s="63">
        <f t="shared" si="26"/>
        <v>2.965338278308899E-3</v>
      </c>
      <c r="BX108" s="63">
        <f t="shared" si="27"/>
        <v>3.170195682431147E-3</v>
      </c>
      <c r="BY108" s="63">
        <f t="shared" si="28"/>
        <v>3.0076063796432239E-3</v>
      </c>
    </row>
    <row r="109" spans="1:77" ht="15.75" customHeight="1" x14ac:dyDescent="0.2">
      <c r="A109" s="9">
        <v>124</v>
      </c>
      <c r="B109" s="22" t="s">
        <v>191</v>
      </c>
      <c r="C109" s="40">
        <v>385988.60593937751</v>
      </c>
      <c r="D109" s="15">
        <v>135.74013164192476</v>
      </c>
      <c r="E109" s="15">
        <f t="shared" si="0"/>
        <v>5.4296052656769905E-4</v>
      </c>
      <c r="G109" s="19">
        <v>0.2383853769992384</v>
      </c>
      <c r="H109" s="19">
        <v>0.22588646824548675</v>
      </c>
      <c r="I109" s="19">
        <v>0.16090237786320438</v>
      </c>
      <c r="J109" s="19">
        <v>0.12118703509146901</v>
      </c>
      <c r="K109" s="19">
        <v>0.10519312800845301</v>
      </c>
      <c r="L109" s="19">
        <v>7.7227120705381569E-2</v>
      </c>
      <c r="M109" s="19">
        <v>4.1386078407171824E-2</v>
      </c>
      <c r="N109" s="19">
        <v>2.2827366348675E-2</v>
      </c>
      <c r="O109" s="19">
        <v>7.0050483309200481E-3</v>
      </c>
      <c r="Q109" s="15">
        <v>184.92494798584707</v>
      </c>
      <c r="R109" s="43">
        <v>385</v>
      </c>
      <c r="W109" s="9">
        <v>11</v>
      </c>
      <c r="X109" s="39">
        <v>2.8571428571428571E-2</v>
      </c>
      <c r="AD109" s="9">
        <v>0.99</v>
      </c>
      <c r="AE109" s="35">
        <v>3.28</v>
      </c>
      <c r="AF109" s="9"/>
      <c r="AG109" s="16"/>
      <c r="AH109" s="9"/>
      <c r="AI109" s="9"/>
      <c r="AK109" s="9"/>
      <c r="AL109" s="9"/>
      <c r="AM109" s="9"/>
      <c r="AO109" s="9"/>
      <c r="AS109" s="9">
        <v>237</v>
      </c>
      <c r="AT109" s="9">
        <v>13</v>
      </c>
      <c r="AU109" s="9">
        <v>0</v>
      </c>
      <c r="AV109" s="9">
        <v>7</v>
      </c>
      <c r="AW109" s="9">
        <v>3</v>
      </c>
      <c r="AX109" s="9">
        <v>4</v>
      </c>
      <c r="AY109" s="9">
        <v>0</v>
      </c>
      <c r="AZ109" s="9">
        <v>47</v>
      </c>
      <c r="BA109" s="9">
        <v>297</v>
      </c>
      <c r="BC109" s="31">
        <f t="shared" si="15"/>
        <v>149486.64809101704</v>
      </c>
      <c r="BD109" s="60"/>
      <c r="BE109" s="49">
        <f t="shared" si="16"/>
        <v>385603.60593937751</v>
      </c>
      <c r="BF109" s="52">
        <v>116497.90068465949</v>
      </c>
      <c r="BG109" s="64"/>
      <c r="BH109" s="62">
        <v>385603</v>
      </c>
      <c r="BI109" s="57">
        <f t="shared" si="17"/>
        <v>1.6275229602528795E-5</v>
      </c>
      <c r="BK109" s="56">
        <f t="shared" si="18"/>
        <v>212294</v>
      </c>
      <c r="BL109" s="57">
        <f t="shared" si="19"/>
        <v>2663.2404962863893</v>
      </c>
      <c r="BN109" s="56">
        <f t="shared" si="20"/>
        <v>15295</v>
      </c>
      <c r="BO109" s="57">
        <f t="shared" si="21"/>
        <v>5690.5147877728259</v>
      </c>
      <c r="BQ109" s="56">
        <f t="shared" si="22"/>
        <v>197623</v>
      </c>
      <c r="BR109" s="57">
        <f t="shared" si="23"/>
        <v>2888.6890576009014</v>
      </c>
      <c r="BT109" s="58">
        <v>1000</v>
      </c>
      <c r="BU109" s="57">
        <f t="shared" si="24"/>
        <v>5910.185374916915</v>
      </c>
      <c r="BV109" s="63">
        <f t="shared" si="25"/>
        <v>6.3766235065550467E-3</v>
      </c>
      <c r="BW109" s="63">
        <f t="shared" si="26"/>
        <v>3.5106543930632137E-3</v>
      </c>
      <c r="BX109" s="63">
        <f t="shared" si="27"/>
        <v>2.5292970988275999E-4</v>
      </c>
      <c r="BY109" s="63">
        <f t="shared" si="28"/>
        <v>3.2680437861609293E-3</v>
      </c>
    </row>
    <row r="110" spans="1:77" ht="15.75" customHeight="1" x14ac:dyDescent="0.2">
      <c r="A110" s="9">
        <v>125</v>
      </c>
      <c r="B110" s="20" t="s">
        <v>192</v>
      </c>
      <c r="C110" s="40">
        <v>366999.65157909633</v>
      </c>
      <c r="D110" s="15">
        <v>412.75379001249053</v>
      </c>
      <c r="E110" s="15">
        <f t="shared" si="0"/>
        <v>1.651015160049962E-3</v>
      </c>
      <c r="G110" s="19">
        <v>0.2383853769992384</v>
      </c>
      <c r="H110" s="19">
        <v>0.22588646824548675</v>
      </c>
      <c r="I110" s="19">
        <v>0.16090237786320438</v>
      </c>
      <c r="J110" s="19">
        <v>0.12118703509146901</v>
      </c>
      <c r="K110" s="19">
        <v>0.10519312800845301</v>
      </c>
      <c r="L110" s="19">
        <v>7.7227120705381569E-2</v>
      </c>
      <c r="M110" s="19">
        <v>4.1386078407171824E-2</v>
      </c>
      <c r="N110" s="19">
        <v>2.2827366348675E-2</v>
      </c>
      <c r="O110" s="19">
        <v>7.0050483309200481E-3</v>
      </c>
      <c r="Q110" s="15">
        <v>363.5531930940852</v>
      </c>
      <c r="R110" s="43">
        <v>1624</v>
      </c>
      <c r="W110" s="9">
        <v>52</v>
      </c>
      <c r="X110" s="39">
        <v>0.03</v>
      </c>
      <c r="AD110" s="9">
        <v>0.99</v>
      </c>
      <c r="AE110" s="35">
        <v>3.28</v>
      </c>
      <c r="AF110" s="9"/>
      <c r="AG110" s="16"/>
      <c r="AH110" s="9"/>
      <c r="AI110" s="9"/>
      <c r="AK110" s="9"/>
      <c r="AL110" s="9"/>
      <c r="AM110" s="9"/>
      <c r="AO110" s="9"/>
      <c r="BC110" s="31">
        <f t="shared" si="15"/>
        <v>142132.55759613449</v>
      </c>
      <c r="BD110" s="60"/>
      <c r="BE110" s="49">
        <f t="shared" si="16"/>
        <v>365375.65157909633</v>
      </c>
      <c r="BF110" s="52">
        <v>110283.98955290471</v>
      </c>
      <c r="BG110" s="64"/>
      <c r="BH110" s="62">
        <v>365375</v>
      </c>
      <c r="BI110" s="57">
        <f t="shared" si="17"/>
        <v>5.5777931963844847E-5</v>
      </c>
      <c r="BK110" s="56">
        <f t="shared" si="18"/>
        <v>201850</v>
      </c>
      <c r="BL110" s="57">
        <f t="shared" si="19"/>
        <v>2638.5354802570823</v>
      </c>
      <c r="BN110" s="56">
        <f t="shared" si="20"/>
        <v>46508</v>
      </c>
      <c r="BO110" s="57">
        <f t="shared" si="21"/>
        <v>5145.0252854717792</v>
      </c>
      <c r="BQ110" s="56">
        <f t="shared" si="22"/>
        <v>187901</v>
      </c>
      <c r="BR110" s="57">
        <f t="shared" si="23"/>
        <v>2863.6067828857326</v>
      </c>
      <c r="BT110" s="58">
        <v>1000</v>
      </c>
      <c r="BU110" s="57">
        <f t="shared" si="24"/>
        <v>5879.3105274263735</v>
      </c>
      <c r="BV110" s="63">
        <f t="shared" si="25"/>
        <v>6.0421179651287734E-3</v>
      </c>
      <c r="BW110" s="63">
        <f t="shared" si="26"/>
        <v>3.3379444979123748E-3</v>
      </c>
      <c r="BX110" s="63">
        <f t="shared" si="27"/>
        <v>7.6909152973046106E-4</v>
      </c>
      <c r="BY110" s="63">
        <f t="shared" si="28"/>
        <v>3.1072734219368433E-3</v>
      </c>
    </row>
    <row r="111" spans="1:77" ht="15.75" customHeight="1" x14ac:dyDescent="0.2">
      <c r="A111" s="9">
        <v>126</v>
      </c>
      <c r="B111" s="22" t="s">
        <v>193</v>
      </c>
      <c r="C111" s="40">
        <v>762882.33024048503</v>
      </c>
      <c r="D111" s="15">
        <v>70.138805468130599</v>
      </c>
      <c r="E111" s="15">
        <f t="shared" si="0"/>
        <v>2.805552218725224E-4</v>
      </c>
      <c r="G111" s="19">
        <v>0.26180357712362151</v>
      </c>
      <c r="H111" s="19">
        <v>0.23401914452391234</v>
      </c>
      <c r="I111" s="19">
        <v>0.16399346284549335</v>
      </c>
      <c r="J111" s="19">
        <v>0.12048567822978007</v>
      </c>
      <c r="K111" s="19">
        <v>0.10055529190592236</v>
      </c>
      <c r="L111" s="19">
        <v>6.5176223923482948E-2</v>
      </c>
      <c r="M111" s="19">
        <v>3.3216801890952816E-2</v>
      </c>
      <c r="N111" s="19">
        <v>1.6213180820074131E-2</v>
      </c>
      <c r="O111" s="19">
        <v>4.5366387367605076E-3</v>
      </c>
      <c r="Q111" s="15">
        <v>195.84333718662046</v>
      </c>
      <c r="R111" s="43">
        <v>515</v>
      </c>
      <c r="W111" s="9">
        <v>14</v>
      </c>
      <c r="X111" s="39">
        <v>2.7184466019417475E-2</v>
      </c>
      <c r="AD111" s="9">
        <v>1.3</v>
      </c>
      <c r="AE111" s="35">
        <v>3.81</v>
      </c>
      <c r="AF111" s="9"/>
      <c r="AG111" s="16"/>
      <c r="AH111" s="9"/>
      <c r="AI111" s="9"/>
      <c r="AK111" s="9"/>
      <c r="AL111" s="9"/>
      <c r="AM111" s="9"/>
      <c r="AO111" s="9"/>
      <c r="AS111" s="9">
        <v>162</v>
      </c>
      <c r="AT111" s="9">
        <v>14</v>
      </c>
      <c r="AU111" s="9">
        <v>0</v>
      </c>
      <c r="AV111" s="9">
        <v>5</v>
      </c>
      <c r="AW111" s="9">
        <v>3</v>
      </c>
      <c r="AX111" s="9">
        <v>2</v>
      </c>
      <c r="AY111" s="9">
        <v>0</v>
      </c>
      <c r="AZ111" s="9">
        <v>13</v>
      </c>
      <c r="BA111" s="9">
        <v>189</v>
      </c>
      <c r="BC111" s="31">
        <f t="shared" si="15"/>
        <v>293735.96545551851</v>
      </c>
      <c r="BD111" s="60"/>
      <c r="BE111" s="49">
        <f t="shared" si="16"/>
        <v>762367.33024048503</v>
      </c>
      <c r="BF111" s="52">
        <v>220702.6855515051</v>
      </c>
      <c r="BG111" s="64"/>
      <c r="BH111" s="62">
        <v>762367</v>
      </c>
      <c r="BI111" s="57">
        <f t="shared" si="17"/>
        <v>4.7456387458798303E-6</v>
      </c>
      <c r="BK111" s="56">
        <f t="shared" si="18"/>
        <v>419585</v>
      </c>
      <c r="BL111" s="57">
        <f t="shared" si="19"/>
        <v>5451.7878019839864</v>
      </c>
      <c r="BN111" s="56">
        <f t="shared" si="20"/>
        <v>7903</v>
      </c>
      <c r="BO111" s="57">
        <f t="shared" si="21"/>
        <v>11999.391654031351</v>
      </c>
      <c r="BQ111" s="56">
        <f t="shared" si="22"/>
        <v>388322</v>
      </c>
      <c r="BR111" s="57">
        <f t="shared" si="23"/>
        <v>5949.01075374422</v>
      </c>
      <c r="BT111" s="58">
        <v>1000</v>
      </c>
      <c r="BU111" s="57">
        <f t="shared" si="24"/>
        <v>12109.180543005567</v>
      </c>
      <c r="BV111" s="63">
        <f t="shared" si="25"/>
        <v>1.2607078608884919E-2</v>
      </c>
      <c r="BW111" s="63">
        <f t="shared" si="26"/>
        <v>6.9385753884397515E-3</v>
      </c>
      <c r="BX111" s="63">
        <f t="shared" si="27"/>
        <v>1.3068999654811719E-4</v>
      </c>
      <c r="BY111" s="63">
        <f t="shared" si="28"/>
        <v>6.4215870578302348E-3</v>
      </c>
    </row>
    <row r="112" spans="1:77" ht="15.75" customHeight="1" x14ac:dyDescent="0.2">
      <c r="A112" s="9">
        <v>127</v>
      </c>
      <c r="B112" s="22" t="s">
        <v>194</v>
      </c>
      <c r="C112" s="40">
        <v>138445.15623959099</v>
      </c>
      <c r="D112" s="15">
        <v>155.54332269074095</v>
      </c>
      <c r="E112" s="15">
        <f t="shared" si="0"/>
        <v>6.2217329076296379E-4</v>
      </c>
      <c r="G112" s="19">
        <v>0.21813116125620566</v>
      </c>
      <c r="H112" s="19">
        <v>0.22719989897315684</v>
      </c>
      <c r="I112" s="19">
        <v>0.15789390602925044</v>
      </c>
      <c r="J112" s="19">
        <v>0.12154002794023631</v>
      </c>
      <c r="K112" s="19">
        <v>0.10431021555024113</v>
      </c>
      <c r="L112" s="19">
        <v>7.6772508070308373E-2</v>
      </c>
      <c r="M112" s="19">
        <v>5.4593958910488641E-2</v>
      </c>
      <c r="N112" s="19">
        <v>3.0963148880417367E-2</v>
      </c>
      <c r="O112" s="19">
        <v>8.5951743896952627E-3</v>
      </c>
      <c r="Q112" s="15">
        <v>117.25194082317574</v>
      </c>
      <c r="R112" s="43">
        <v>52</v>
      </c>
      <c r="W112" s="9"/>
      <c r="X112" s="39">
        <v>1E-3</v>
      </c>
      <c r="AD112" s="9">
        <v>1.1299999999999999</v>
      </c>
      <c r="AE112" s="35">
        <v>4</v>
      </c>
      <c r="AF112" s="9"/>
      <c r="AG112" s="16"/>
      <c r="AH112" s="9"/>
      <c r="AI112" s="9"/>
      <c r="AK112" s="9"/>
      <c r="AL112" s="9"/>
      <c r="AM112" s="9"/>
      <c r="AO112" s="9"/>
      <c r="AS112" s="9">
        <v>26</v>
      </c>
      <c r="AT112" s="9">
        <v>7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3</v>
      </c>
      <c r="BA112" s="9">
        <v>36</v>
      </c>
      <c r="BC112" s="31">
        <f t="shared" si="15"/>
        <v>53127.51873628769</v>
      </c>
      <c r="BD112" s="60"/>
      <c r="BE112" s="49">
        <f t="shared" si="16"/>
        <v>138393.15623959099</v>
      </c>
      <c r="BF112" s="52">
        <v>45733.679615683046</v>
      </c>
      <c r="BG112" s="64"/>
      <c r="BH112" s="62">
        <v>45734</v>
      </c>
      <c r="BI112" s="57">
        <f t="shared" si="17"/>
        <v>0.1112409176743662</v>
      </c>
      <c r="BK112" s="56">
        <f t="shared" si="18"/>
        <v>76145</v>
      </c>
      <c r="BL112" s="57">
        <f t="shared" si="19"/>
        <v>37.316836078245792</v>
      </c>
      <c r="BN112" s="56">
        <f t="shared" si="20"/>
        <v>17526</v>
      </c>
      <c r="BO112" s="57">
        <f t="shared" si="21"/>
        <v>72.458047420332321</v>
      </c>
      <c r="BQ112" s="56">
        <f t="shared" si="22"/>
        <v>70235</v>
      </c>
      <c r="BR112" s="57">
        <f t="shared" si="23"/>
        <v>40.859792441058723</v>
      </c>
      <c r="BT112" s="58">
        <v>1000</v>
      </c>
      <c r="BU112" s="57">
        <f t="shared" si="24"/>
        <v>82.365136566160857</v>
      </c>
      <c r="BV112" s="63">
        <f t="shared" si="25"/>
        <v>7.5629209173369637E-4</v>
      </c>
      <c r="BW112" s="63">
        <f t="shared" si="26"/>
        <v>1.2591913985312746E-3</v>
      </c>
      <c r="BX112" s="63">
        <f t="shared" si="27"/>
        <v>2.8982321643708742E-4</v>
      </c>
      <c r="BY112" s="63">
        <f t="shared" si="28"/>
        <v>1.1614592194279657E-3</v>
      </c>
    </row>
    <row r="113" spans="1:77" ht="15.75" customHeight="1" x14ac:dyDescent="0.2">
      <c r="A113" s="9">
        <v>128</v>
      </c>
      <c r="B113" s="22" t="s">
        <v>195</v>
      </c>
      <c r="C113" s="40">
        <v>528171.66816055367</v>
      </c>
      <c r="D113" s="15">
        <v>248.42928987719066</v>
      </c>
      <c r="E113" s="15">
        <f t="shared" si="0"/>
        <v>9.9371715950876262E-4</v>
      </c>
      <c r="G113" s="19">
        <v>0.22469326368346124</v>
      </c>
      <c r="H113" s="19">
        <v>0.22438545229036572</v>
      </c>
      <c r="I113" s="19">
        <v>0.16249046576843076</v>
      </c>
      <c r="J113" s="19">
        <v>0.12711478875311488</v>
      </c>
      <c r="K113" s="19">
        <v>0.1067087040461355</v>
      </c>
      <c r="L113" s="19">
        <v>7.4904544518354391E-2</v>
      </c>
      <c r="M113" s="19">
        <v>4.7316948412168505E-2</v>
      </c>
      <c r="N113" s="19">
        <v>2.460001493790584E-2</v>
      </c>
      <c r="O113" s="19">
        <v>7.7858175900631238E-3</v>
      </c>
      <c r="Q113" s="15">
        <v>547.28284034254398</v>
      </c>
      <c r="R113" s="43">
        <v>611</v>
      </c>
      <c r="W113" s="9">
        <v>36</v>
      </c>
      <c r="X113" s="39">
        <v>0.03</v>
      </c>
      <c r="AD113" s="9">
        <v>1.28</v>
      </c>
      <c r="AE113" s="35">
        <v>4</v>
      </c>
      <c r="AF113" s="9"/>
      <c r="AG113" s="16"/>
      <c r="AH113" s="9"/>
      <c r="AI113" s="9"/>
      <c r="AK113" s="9"/>
      <c r="AL113" s="9"/>
      <c r="AM113" s="9"/>
      <c r="AO113" s="9"/>
      <c r="AS113" s="9">
        <v>161</v>
      </c>
      <c r="AT113" s="9">
        <v>26</v>
      </c>
      <c r="AU113" s="9">
        <v>0</v>
      </c>
      <c r="AV113" s="9">
        <v>5</v>
      </c>
      <c r="AW113" s="9">
        <v>2</v>
      </c>
      <c r="AX113" s="9">
        <v>3</v>
      </c>
      <c r="AY113" s="9">
        <v>0</v>
      </c>
      <c r="AZ113" s="9">
        <v>10</v>
      </c>
      <c r="BA113" s="9">
        <v>197</v>
      </c>
      <c r="BC113" s="31">
        <f t="shared" si="15"/>
        <v>209321.80461200469</v>
      </c>
      <c r="BD113" s="60"/>
      <c r="BE113" s="49">
        <f t="shared" si="16"/>
        <v>527560.66816055367</v>
      </c>
      <c r="BF113" s="52">
        <v>164009.75047824389</v>
      </c>
      <c r="BG113" s="64"/>
      <c r="BH113" s="62">
        <v>527560</v>
      </c>
      <c r="BI113" s="57">
        <f t="shared" si="17"/>
        <v>3.841226354158505E-5</v>
      </c>
      <c r="BK113" s="56">
        <f t="shared" si="18"/>
        <v>290494</v>
      </c>
      <c r="BL113" s="57">
        <f t="shared" si="19"/>
        <v>4263.5373622857678</v>
      </c>
      <c r="BN113" s="56">
        <f t="shared" si="20"/>
        <v>27993</v>
      </c>
      <c r="BO113" s="57">
        <f t="shared" si="21"/>
        <v>8984.4997389089076</v>
      </c>
      <c r="BQ113" s="56">
        <f t="shared" si="22"/>
        <v>276726</v>
      </c>
      <c r="BR113" s="57">
        <f t="shared" si="23"/>
        <v>4511.1486475812426</v>
      </c>
      <c r="BT113" s="58">
        <v>527560</v>
      </c>
      <c r="BU113" s="57">
        <f t="shared" si="24"/>
        <v>1.2016566929005429E-2</v>
      </c>
      <c r="BV113" s="63">
        <f t="shared" si="25"/>
        <v>8.7241320661877123E-3</v>
      </c>
      <c r="BW113" s="63">
        <f t="shared" si="26"/>
        <v>4.8038288282217364E-3</v>
      </c>
      <c r="BX113" s="63">
        <f t="shared" si="27"/>
        <v>4.6291345987238319E-4</v>
      </c>
      <c r="BY113" s="63">
        <f t="shared" si="28"/>
        <v>4.5761509782220157E-3</v>
      </c>
    </row>
    <row r="114" spans="1:77" ht="15.75" customHeight="1" x14ac:dyDescent="0.2">
      <c r="A114" s="9">
        <v>129</v>
      </c>
      <c r="B114" s="22" t="s">
        <v>196</v>
      </c>
      <c r="C114" s="40">
        <v>644851.38875438657</v>
      </c>
      <c r="D114" s="15">
        <v>120.06608956555236</v>
      </c>
      <c r="E114" s="15">
        <f t="shared" si="0"/>
        <v>4.8026435826220944E-4</v>
      </c>
      <c r="G114" s="19">
        <v>0.23388617131431427</v>
      </c>
      <c r="H114" s="19">
        <v>0.23520726961116864</v>
      </c>
      <c r="I114" s="19">
        <v>0.15559681508194381</v>
      </c>
      <c r="J114" s="19">
        <v>0.11882029492626843</v>
      </c>
      <c r="K114" s="19">
        <v>0.10598957403506266</v>
      </c>
      <c r="L114" s="19">
        <v>7.6630842289427639E-2</v>
      </c>
      <c r="M114" s="19">
        <v>4.3894383546970402E-2</v>
      </c>
      <c r="N114" s="19">
        <v>2.2906773306673331E-2</v>
      </c>
      <c r="O114" s="19">
        <v>7.0678758881708142E-3</v>
      </c>
      <c r="Q114" s="15">
        <v>236.16017595392631</v>
      </c>
      <c r="R114" s="43">
        <v>534</v>
      </c>
      <c r="W114" s="9">
        <v>27</v>
      </c>
      <c r="X114" s="39">
        <v>0.03</v>
      </c>
      <c r="AD114" s="9">
        <v>0.67</v>
      </c>
      <c r="AE114" s="35">
        <v>4</v>
      </c>
      <c r="AF114" s="9"/>
      <c r="AG114" s="16"/>
      <c r="AH114" s="9"/>
      <c r="AI114" s="9"/>
      <c r="AK114" s="9"/>
      <c r="AL114" s="9"/>
      <c r="AM114" s="9"/>
      <c r="AO114" s="9"/>
      <c r="AS114" s="9">
        <v>261</v>
      </c>
      <c r="AT114" s="9">
        <v>21</v>
      </c>
      <c r="AU114" s="9">
        <v>0</v>
      </c>
      <c r="AV114" s="9">
        <v>6</v>
      </c>
      <c r="AW114" s="9">
        <v>5</v>
      </c>
      <c r="AX114" s="9">
        <v>1</v>
      </c>
      <c r="AY114" s="9">
        <v>0</v>
      </c>
      <c r="AZ114" s="9">
        <v>30</v>
      </c>
      <c r="BA114" s="9">
        <v>313</v>
      </c>
      <c r="BC114" s="31">
        <f t="shared" si="15"/>
        <v>245305.77849675695</v>
      </c>
      <c r="BD114" s="60"/>
      <c r="BE114" s="49">
        <f t="shared" si="16"/>
        <v>644317.38875438657</v>
      </c>
      <c r="BF114" s="52">
        <v>196263.00435294193</v>
      </c>
      <c r="BG114" s="64"/>
      <c r="BH114" s="62">
        <v>644317</v>
      </c>
      <c r="BI114" s="57">
        <f t="shared" si="17"/>
        <v>1.0810381718341963E-5</v>
      </c>
      <c r="BK114" s="56">
        <f t="shared" si="18"/>
        <v>354668</v>
      </c>
      <c r="BL114" s="57">
        <f t="shared" si="19"/>
        <v>5209.2139333615805</v>
      </c>
      <c r="BN114" s="56">
        <f t="shared" si="20"/>
        <v>13529</v>
      </c>
      <c r="BO114" s="57">
        <f t="shared" si="21"/>
        <v>11344.445357999357</v>
      </c>
      <c r="BQ114" s="56">
        <f t="shared" si="22"/>
        <v>324297</v>
      </c>
      <c r="BR114" s="57">
        <f t="shared" si="23"/>
        <v>5755.4227033869192</v>
      </c>
      <c r="BT114" s="58">
        <v>644317</v>
      </c>
      <c r="BU114" s="57">
        <f t="shared" si="24"/>
        <v>6.9915727282944158E-3</v>
      </c>
      <c r="BV114" s="63">
        <f t="shared" si="25"/>
        <v>1.0654914323470066E-2</v>
      </c>
      <c r="BW114" s="63">
        <f t="shared" si="26"/>
        <v>5.8650587029258671E-3</v>
      </c>
      <c r="BX114" s="63">
        <f t="shared" si="27"/>
        <v>2.2372579568511673E-4</v>
      </c>
      <c r="BY114" s="63">
        <f t="shared" si="28"/>
        <v>5.3628211074653806E-3</v>
      </c>
    </row>
    <row r="115" spans="1:77" ht="15.75" customHeight="1" x14ac:dyDescent="0.2">
      <c r="A115" s="9">
        <v>131</v>
      </c>
      <c r="B115" s="22" t="s">
        <v>198</v>
      </c>
      <c r="C115" s="40">
        <v>377360.82644678187</v>
      </c>
      <c r="D115" s="15">
        <v>100.3581956437387</v>
      </c>
      <c r="E115" s="15">
        <f t="shared" si="0"/>
        <v>4.0143278257495478E-4</v>
      </c>
      <c r="G115" s="19">
        <v>0.30317458152003385</v>
      </c>
      <c r="H115" s="19">
        <v>0.25525913698312436</v>
      </c>
      <c r="I115" s="19">
        <v>0.15186013833371986</v>
      </c>
      <c r="J115" s="19">
        <v>0.1216081635994052</v>
      </c>
      <c r="K115" s="19">
        <v>8.7792117433595718E-2</v>
      </c>
      <c r="L115" s="19">
        <v>4.572925335261456E-2</v>
      </c>
      <c r="M115" s="19">
        <v>2.2312110339558804E-2</v>
      </c>
      <c r="N115" s="19">
        <v>9.3109234526131974E-3</v>
      </c>
      <c r="O115" s="19">
        <v>2.953574985334443E-3</v>
      </c>
      <c r="Q115" s="15">
        <v>129.39990997028735</v>
      </c>
      <c r="R115" s="43">
        <v>239</v>
      </c>
      <c r="W115" s="9">
        <v>3</v>
      </c>
      <c r="X115" s="39">
        <v>1.2552301255230125E-2</v>
      </c>
      <c r="AD115" s="9">
        <v>0.9</v>
      </c>
      <c r="AE115" s="35">
        <v>4</v>
      </c>
      <c r="AF115" s="9"/>
      <c r="AG115" s="16"/>
      <c r="AH115" s="9"/>
      <c r="AI115" s="9"/>
      <c r="AK115" s="9"/>
      <c r="AL115" s="9"/>
      <c r="AM115" s="9"/>
      <c r="AO115" s="9"/>
      <c r="AS115" s="9">
        <v>67</v>
      </c>
      <c r="AT115" s="9">
        <v>15</v>
      </c>
      <c r="AU115" s="9">
        <v>0</v>
      </c>
      <c r="AV115" s="9">
        <v>2</v>
      </c>
      <c r="AW115" s="9">
        <v>1</v>
      </c>
      <c r="AX115" s="9">
        <v>1</v>
      </c>
      <c r="AY115" s="9">
        <v>0</v>
      </c>
      <c r="AZ115" s="9">
        <v>16</v>
      </c>
      <c r="BA115" s="9">
        <v>98</v>
      </c>
      <c r="BC115" s="31">
        <f t="shared" si="15"/>
        <v>136325.53041473674</v>
      </c>
      <c r="BD115" s="60"/>
      <c r="BE115" s="49">
        <f t="shared" si="16"/>
        <v>377121.82644678187</v>
      </c>
      <c r="BF115" s="52">
        <v>202256.95641533638</v>
      </c>
      <c r="BG115" s="64"/>
      <c r="BH115" s="62">
        <v>202257</v>
      </c>
      <c r="BI115" s="57">
        <f t="shared" si="17"/>
        <v>1.700818245345157</v>
      </c>
      <c r="BK115" s="56">
        <f t="shared" si="18"/>
        <v>207548</v>
      </c>
      <c r="BL115" s="57">
        <f t="shared" si="19"/>
        <v>1276.0288583483682</v>
      </c>
      <c r="BN115" s="56">
        <f t="shared" si="20"/>
        <v>11308</v>
      </c>
      <c r="BO115" s="57">
        <f t="shared" si="21"/>
        <v>2752.7184419314244</v>
      </c>
      <c r="BQ115" s="56">
        <f t="shared" si="22"/>
        <v>180224</v>
      </c>
      <c r="BR115" s="57">
        <f t="shared" si="23"/>
        <v>1481.6396725647535</v>
      </c>
      <c r="BT115" s="58">
        <v>1000</v>
      </c>
      <c r="BU115" s="57">
        <f t="shared" si="24"/>
        <v>2830.285279617799</v>
      </c>
      <c r="BV115" s="63">
        <f t="shared" si="25"/>
        <v>3.344675068828054E-3</v>
      </c>
      <c r="BW115" s="63">
        <f t="shared" si="26"/>
        <v>3.4321709420496289E-3</v>
      </c>
      <c r="BX115" s="63">
        <f t="shared" si="27"/>
        <v>1.8699765670835241E-4</v>
      </c>
      <c r="BY115" s="63">
        <f t="shared" si="28"/>
        <v>2.9803207284428805E-3</v>
      </c>
    </row>
    <row r="116" spans="1:77" ht="15.75" customHeight="1" x14ac:dyDescent="0.2">
      <c r="A116" s="9">
        <v>132</v>
      </c>
      <c r="B116" s="22" t="s">
        <v>199</v>
      </c>
      <c r="C116" s="40">
        <v>1138280.021096006</v>
      </c>
      <c r="D116" s="15">
        <v>69.438298669390804</v>
      </c>
      <c r="E116" s="15">
        <f t="shared" si="0"/>
        <v>2.7775319467756324E-4</v>
      </c>
      <c r="G116" s="19">
        <v>0.29923824624293394</v>
      </c>
      <c r="H116" s="19">
        <v>0.25613431511098855</v>
      </c>
      <c r="I116" s="19">
        <v>0.1522193402729905</v>
      </c>
      <c r="J116" s="19">
        <v>0.1286848976285675</v>
      </c>
      <c r="K116" s="19">
        <v>9.1299505377085338E-2</v>
      </c>
      <c r="L116" s="19">
        <v>4.3832078105611474E-2</v>
      </c>
      <c r="M116" s="19">
        <v>1.9983110437060525E-2</v>
      </c>
      <c r="N116" s="19">
        <v>6.8796963325520478E-3</v>
      </c>
      <c r="O116" s="19">
        <v>1.72881049221012E-3</v>
      </c>
      <c r="Q116" s="15">
        <v>1387.3703399241861</v>
      </c>
      <c r="R116" s="43">
        <v>1056</v>
      </c>
      <c r="W116" s="9">
        <v>38</v>
      </c>
      <c r="X116" s="39">
        <v>0.03</v>
      </c>
      <c r="AD116" s="9">
        <v>1.1200000000000001</v>
      </c>
      <c r="AE116" s="35">
        <v>2.64</v>
      </c>
      <c r="AF116" s="9"/>
      <c r="AG116" s="16"/>
      <c r="AH116" s="9"/>
      <c r="AI116" s="9"/>
      <c r="AK116" s="9"/>
      <c r="AL116" s="9"/>
      <c r="AM116" s="9"/>
      <c r="AO116" s="9"/>
      <c r="AS116" s="9">
        <v>140</v>
      </c>
      <c r="AT116" s="9">
        <v>44</v>
      </c>
      <c r="AU116" s="9">
        <v>0</v>
      </c>
      <c r="AV116" s="9">
        <v>10</v>
      </c>
      <c r="AW116" s="9">
        <v>6</v>
      </c>
      <c r="AX116" s="9">
        <v>4</v>
      </c>
      <c r="AY116" s="9">
        <v>0</v>
      </c>
      <c r="AZ116" s="9">
        <v>56</v>
      </c>
      <c r="BA116" s="9">
        <v>240</v>
      </c>
      <c r="BC116" s="31">
        <f t="shared" si="15"/>
        <v>423672.08475122659</v>
      </c>
      <c r="BD116" s="60"/>
      <c r="BE116" s="49">
        <f t="shared" si="16"/>
        <v>1137224.021096006</v>
      </c>
      <c r="BF116" s="52">
        <v>605161.8551490329</v>
      </c>
      <c r="BG116" s="64"/>
      <c r="BH116" s="62">
        <v>1137224</v>
      </c>
      <c r="BI116" s="57">
        <f t="shared" si="17"/>
        <v>2.6127182020175154E-7</v>
      </c>
      <c r="BK116" s="56">
        <f t="shared" si="18"/>
        <v>626054</v>
      </c>
      <c r="BL116" s="57">
        <f t="shared" si="19"/>
        <v>7077.3584818777199</v>
      </c>
      <c r="BN116" s="56">
        <f t="shared" si="20"/>
        <v>7824</v>
      </c>
      <c r="BO116" s="57">
        <f t="shared" si="21"/>
        <v>15637.006257914814</v>
      </c>
      <c r="BQ116" s="56">
        <f t="shared" si="22"/>
        <v>560099</v>
      </c>
      <c r="BR116" s="57">
        <f t="shared" si="23"/>
        <v>7990.5324932788599</v>
      </c>
      <c r="BT116" s="58">
        <v>1000</v>
      </c>
      <c r="BU116" s="57">
        <f t="shared" si="24"/>
        <v>15731.487335222091</v>
      </c>
      <c r="BV116" s="63">
        <f t="shared" si="25"/>
        <v>1.8805998113652012E-2</v>
      </c>
      <c r="BW116" s="63">
        <f t="shared" si="26"/>
        <v>1.035290316916539E-2</v>
      </c>
      <c r="BX116" s="63">
        <f t="shared" si="27"/>
        <v>1.293835926853687E-4</v>
      </c>
      <c r="BY116" s="63">
        <f t="shared" si="28"/>
        <v>9.2622217888856575E-3</v>
      </c>
    </row>
    <row r="117" spans="1:77" ht="15.75" customHeight="1" x14ac:dyDescent="0.2">
      <c r="A117" s="9">
        <v>133</v>
      </c>
      <c r="B117" s="22" t="s">
        <v>200</v>
      </c>
      <c r="C117" s="40">
        <v>1278197.2568249952</v>
      </c>
      <c r="D117" s="15">
        <v>117.76650204498056</v>
      </c>
      <c r="E117" s="15">
        <f t="shared" si="0"/>
        <v>4.710660081799222E-4</v>
      </c>
      <c r="G117" s="19">
        <v>0.29433717087481953</v>
      </c>
      <c r="H117" s="19">
        <v>0.25992754529478973</v>
      </c>
      <c r="I117" s="19">
        <v>0.14938006499301526</v>
      </c>
      <c r="J117" s="19">
        <v>0.13170094733785134</v>
      </c>
      <c r="K117" s="19">
        <v>9.3394072620049479E-2</v>
      </c>
      <c r="L117" s="19">
        <v>4.3809871052670625E-2</v>
      </c>
      <c r="M117" s="19">
        <v>1.9582696510600052E-2</v>
      </c>
      <c r="N117" s="19">
        <v>6.2353866406072798E-3</v>
      </c>
      <c r="O117" s="19">
        <v>1.6322446755966701E-3</v>
      </c>
      <c r="Q117" s="15">
        <v>478.62451943923526</v>
      </c>
      <c r="R117" s="43">
        <v>808</v>
      </c>
      <c r="W117" s="9">
        <v>10</v>
      </c>
      <c r="X117" s="39">
        <v>1.2376237623762377E-2</v>
      </c>
      <c r="AD117" s="9">
        <v>0.78</v>
      </c>
      <c r="AE117" s="35">
        <v>4</v>
      </c>
      <c r="AF117" s="9"/>
      <c r="AG117" s="16"/>
      <c r="AH117" s="9"/>
      <c r="AI117" s="9"/>
      <c r="AK117" s="9"/>
      <c r="AL117" s="9"/>
      <c r="AM117" s="9"/>
      <c r="AO117" s="9"/>
      <c r="AS117" s="9">
        <v>224</v>
      </c>
      <c r="AT117" s="9">
        <v>36</v>
      </c>
      <c r="AU117" s="9">
        <v>0</v>
      </c>
      <c r="AV117" s="9">
        <v>6</v>
      </c>
      <c r="AW117" s="9">
        <v>6</v>
      </c>
      <c r="AX117" s="9">
        <v>0</v>
      </c>
      <c r="AY117" s="9">
        <v>0</v>
      </c>
      <c r="AZ117" s="9">
        <v>83</v>
      </c>
      <c r="BA117" s="9">
        <v>343</v>
      </c>
      <c r="BC117" s="31">
        <f t="shared" si="15"/>
        <v>478653.02633356798</v>
      </c>
      <c r="BD117" s="60"/>
      <c r="BE117" s="49">
        <f t="shared" si="16"/>
        <v>1277389.2568249952</v>
      </c>
      <c r="BF117" s="52">
        <v>679446.90386567381</v>
      </c>
      <c r="BG117" s="64"/>
      <c r="BH117" s="62">
        <v>679447</v>
      </c>
      <c r="BI117" s="57">
        <f t="shared" si="17"/>
        <v>6.7282202664176731</v>
      </c>
      <c r="BK117" s="56">
        <f t="shared" si="18"/>
        <v>703008</v>
      </c>
      <c r="BL117" s="57">
        <f t="shared" si="19"/>
        <v>4261.5463984281705</v>
      </c>
      <c r="BN117" s="56">
        <f t="shared" si="20"/>
        <v>13270</v>
      </c>
      <c r="BO117" s="57">
        <f t="shared" si="21"/>
        <v>9378.9670225043901</v>
      </c>
      <c r="BQ117" s="56">
        <f t="shared" si="22"/>
        <v>632785</v>
      </c>
      <c r="BR117" s="57">
        <f t="shared" si="23"/>
        <v>4782.5567363891123</v>
      </c>
      <c r="BT117" s="58">
        <v>1000</v>
      </c>
      <c r="BU117" s="57">
        <f t="shared" si="24"/>
        <v>9470.002678155397</v>
      </c>
      <c r="BV117" s="63">
        <f t="shared" si="25"/>
        <v>1.1235850633056037E-2</v>
      </c>
      <c r="BW117" s="63">
        <f t="shared" si="26"/>
        <v>1.1625472804500287E-2</v>
      </c>
      <c r="BX117" s="63">
        <f t="shared" si="27"/>
        <v>2.1944277542623245E-4</v>
      </c>
      <c r="BY117" s="63">
        <f t="shared" si="28"/>
        <v>1.0464212602914861E-2</v>
      </c>
    </row>
    <row r="118" spans="1:77" ht="15.75" customHeight="1" x14ac:dyDescent="0.2">
      <c r="A118" s="9">
        <v>134</v>
      </c>
      <c r="B118" s="22" t="s">
        <v>201</v>
      </c>
      <c r="C118" s="40">
        <v>897980.46551083832</v>
      </c>
      <c r="D118" s="15">
        <v>181.3727689370948</v>
      </c>
      <c r="E118" s="15">
        <f t="shared" si="0"/>
        <v>7.2549107574837923E-4</v>
      </c>
      <c r="G118" s="19">
        <v>0.25269638315023313</v>
      </c>
      <c r="H118" s="19">
        <v>0.26850504749560405</v>
      </c>
      <c r="I118" s="19">
        <v>0.15417728814927945</v>
      </c>
      <c r="J118" s="19">
        <v>0.13786324774425465</v>
      </c>
      <c r="K118" s="19">
        <v>0.10660789639651555</v>
      </c>
      <c r="L118" s="19">
        <v>5.1746053402795859E-2</v>
      </c>
      <c r="M118" s="19">
        <v>2.0989117011960566E-2</v>
      </c>
      <c r="N118" s="19">
        <v>5.9587039540455839E-3</v>
      </c>
      <c r="O118" s="19">
        <v>1.4562626953111403E-3</v>
      </c>
      <c r="Q118" s="15">
        <v>785.94643039087407</v>
      </c>
      <c r="R118" s="43">
        <v>266</v>
      </c>
      <c r="W118" s="9">
        <v>9</v>
      </c>
      <c r="X118" s="39">
        <v>0.03</v>
      </c>
      <c r="AD118" s="9">
        <v>0.92</v>
      </c>
      <c r="AE118" s="35">
        <v>4</v>
      </c>
      <c r="AF118" s="9"/>
      <c r="AG118" s="16"/>
      <c r="AH118" s="9"/>
      <c r="AI118" s="9"/>
      <c r="AK118" s="9"/>
      <c r="AL118" s="9"/>
      <c r="AM118" s="9"/>
      <c r="AO118" s="9"/>
      <c r="AS118" s="9">
        <v>125</v>
      </c>
      <c r="AT118" s="9">
        <v>21</v>
      </c>
      <c r="AU118" s="9">
        <v>0</v>
      </c>
      <c r="AV118" s="9">
        <v>6</v>
      </c>
      <c r="AW118" s="9">
        <v>6</v>
      </c>
      <c r="AX118" s="9">
        <v>0</v>
      </c>
      <c r="AY118" s="9">
        <v>0</v>
      </c>
      <c r="AZ118" s="9">
        <v>24</v>
      </c>
      <c r="BA118" s="9">
        <v>171</v>
      </c>
      <c r="BC118" s="31">
        <f t="shared" si="15"/>
        <v>357978.50480298471</v>
      </c>
      <c r="BD118" s="60"/>
      <c r="BE118" s="49">
        <f t="shared" si="16"/>
        <v>897714.46551083832</v>
      </c>
      <c r="BF118" s="52">
        <v>477445.19174080912</v>
      </c>
      <c r="BG118" s="64"/>
      <c r="BH118" s="62">
        <v>897714</v>
      </c>
      <c r="BI118" s="57">
        <f t="shared" si="17"/>
        <v>1.954680251540508E-5</v>
      </c>
      <c r="BK118" s="56">
        <f t="shared" si="18"/>
        <v>493889</v>
      </c>
      <c r="BL118" s="57">
        <f t="shared" si="19"/>
        <v>7262.6193020178689</v>
      </c>
      <c r="BN118" s="56">
        <f t="shared" si="20"/>
        <v>20437</v>
      </c>
      <c r="BO118" s="57">
        <f t="shared" si="21"/>
        <v>15777.440499411321</v>
      </c>
      <c r="BQ118" s="56">
        <f t="shared" si="22"/>
        <v>473252</v>
      </c>
      <c r="BR118" s="57">
        <f t="shared" si="23"/>
        <v>7633.7664617101045</v>
      </c>
      <c r="BT118" s="58">
        <v>47536</v>
      </c>
      <c r="BU118" s="57">
        <f t="shared" si="24"/>
        <v>15290.077177198793</v>
      </c>
      <c r="BV118" s="63">
        <f t="shared" si="25"/>
        <v>1.4845279197940776E-2</v>
      </c>
      <c r="BW118" s="63">
        <f t="shared" si="26"/>
        <v>8.1673226164451079E-3</v>
      </c>
      <c r="BX118" s="63">
        <f t="shared" si="27"/>
        <v>3.3796171826570555E-4</v>
      </c>
      <c r="BY118" s="63">
        <f t="shared" si="28"/>
        <v>7.8260539405242916E-3</v>
      </c>
    </row>
    <row r="119" spans="1:77" ht="15.75" customHeight="1" x14ac:dyDescent="0.2">
      <c r="A119" s="9">
        <v>135</v>
      </c>
      <c r="B119" s="22" t="s">
        <v>202</v>
      </c>
      <c r="C119" s="40">
        <v>425416.81782553002</v>
      </c>
      <c r="D119" s="9">
        <v>107.73738125766913</v>
      </c>
      <c r="E119" s="9">
        <f t="shared" si="0"/>
        <v>4.3094952503067651E-4</v>
      </c>
      <c r="F119" s="9"/>
      <c r="G119" s="19">
        <v>0.28450672621197692</v>
      </c>
      <c r="H119" s="19">
        <v>0.23883525432633895</v>
      </c>
      <c r="I119" s="19">
        <v>0.1579920971113957</v>
      </c>
      <c r="J119" s="19">
        <v>0.14054718199630031</v>
      </c>
      <c r="K119" s="19">
        <v>9.7631322584529168E-2</v>
      </c>
      <c r="L119" s="19">
        <v>5.0955570879716285E-2</v>
      </c>
      <c r="M119" s="19">
        <v>2.1062511629943409E-2</v>
      </c>
      <c r="N119" s="19">
        <v>6.739894263290973E-3</v>
      </c>
      <c r="O119" s="19">
        <v>1.7294409965082805E-3</v>
      </c>
      <c r="Q119" s="15">
        <v>183.58800542113073</v>
      </c>
      <c r="R119" s="43">
        <v>153</v>
      </c>
      <c r="W119" s="9">
        <v>5</v>
      </c>
      <c r="X119" s="39">
        <v>0.03</v>
      </c>
      <c r="AD119" s="9">
        <v>1.2</v>
      </c>
      <c r="AE119" s="35">
        <v>4</v>
      </c>
      <c r="AF119" s="9"/>
      <c r="AG119" s="16"/>
      <c r="AH119" s="9"/>
      <c r="AI119" s="9"/>
      <c r="AK119" s="9"/>
      <c r="AL119" s="9"/>
      <c r="AM119" s="9"/>
      <c r="AO119" s="9"/>
      <c r="AS119" s="9">
        <v>73</v>
      </c>
      <c r="AT119" s="9">
        <v>12</v>
      </c>
      <c r="AU119" s="9">
        <v>0</v>
      </c>
      <c r="AV119" s="9">
        <v>6</v>
      </c>
      <c r="AW119" s="9">
        <v>3</v>
      </c>
      <c r="AX119" s="9">
        <v>3</v>
      </c>
      <c r="AY119" s="9">
        <v>1</v>
      </c>
      <c r="AZ119" s="9">
        <v>17</v>
      </c>
      <c r="BA119" s="9">
        <v>103</v>
      </c>
      <c r="BC119" s="31">
        <f t="shared" si="15"/>
        <v>168537.63668793198</v>
      </c>
      <c r="BD119" s="60"/>
      <c r="BE119" s="49">
        <f t="shared" si="16"/>
        <v>425263.81782553002</v>
      </c>
      <c r="BF119" s="52">
        <v>226393.44616843888</v>
      </c>
      <c r="BG119" s="64"/>
      <c r="BH119" s="62">
        <v>425263</v>
      </c>
      <c r="BI119" s="57">
        <f t="shared" si="17"/>
        <v>2.0408304882961296E-5</v>
      </c>
      <c r="BK119" s="56">
        <f t="shared" si="18"/>
        <v>233979</v>
      </c>
      <c r="BL119" s="57">
        <f t="shared" si="19"/>
        <v>3440.1713828653542</v>
      </c>
      <c r="BN119" s="56">
        <f t="shared" si="20"/>
        <v>12140</v>
      </c>
      <c r="BO119" s="57">
        <f t="shared" si="21"/>
        <v>7429.8459847438253</v>
      </c>
      <c r="BQ119" s="56">
        <f t="shared" si="22"/>
        <v>222809</v>
      </c>
      <c r="BR119" s="57">
        <f t="shared" si="23"/>
        <v>3641.0588070918539</v>
      </c>
      <c r="BT119" s="58">
        <v>1000</v>
      </c>
      <c r="BU119" s="57">
        <f t="shared" si="24"/>
        <v>7630.1938724683732</v>
      </c>
      <c r="BV119" s="63">
        <f t="shared" si="25"/>
        <v>7.0324713300158942E-3</v>
      </c>
      <c r="BW119" s="63">
        <f t="shared" si="26"/>
        <v>3.8692539790787196E-3</v>
      </c>
      <c r="BX119" s="63">
        <f t="shared" si="27"/>
        <v>2.0075623916160227E-4</v>
      </c>
      <c r="BY119" s="63">
        <f t="shared" si="28"/>
        <v>3.6845385807862977E-3</v>
      </c>
    </row>
    <row r="120" spans="1:77" s="45" customFormat="1" ht="15.75" customHeight="1" x14ac:dyDescent="0.2">
      <c r="A120" s="44"/>
      <c r="C120" s="47">
        <f>SUM(C3:C119)</f>
        <v>109947900.00000006</v>
      </c>
      <c r="D120" s="47">
        <f>SUM(D3:D119)</f>
        <v>536671.60801203432</v>
      </c>
      <c r="X120" s="44"/>
      <c r="AD120" s="44"/>
      <c r="AE120" s="44"/>
      <c r="AF120" s="44"/>
      <c r="AG120" s="46"/>
      <c r="AH120" s="44"/>
      <c r="AI120" s="44"/>
      <c r="AK120" s="44"/>
      <c r="AL120" s="44"/>
      <c r="AM120" s="44"/>
      <c r="AO120" s="44"/>
      <c r="BC120" s="47">
        <f>SUM(BC3:BC119)</f>
        <v>45741925.336520389</v>
      </c>
      <c r="BD120" s="47"/>
      <c r="BE120" s="47"/>
      <c r="BG120" s="65"/>
      <c r="BH120" s="61">
        <f>SUM(BH3:BH119)</f>
        <v>60471345</v>
      </c>
      <c r="BI120" s="61">
        <f>$C$120*BW1</f>
        <v>60471345.000000037</v>
      </c>
      <c r="BK120" s="45">
        <f>SUM(BK3:BK119)</f>
        <v>60471347</v>
      </c>
      <c r="BN120" s="45">
        <f>SUM(BN3:BN119)</f>
        <v>60471346</v>
      </c>
      <c r="BQ120" s="45">
        <f>SUM(BQ3:BQ119)</f>
        <v>60471344</v>
      </c>
    </row>
    <row r="121" spans="1:77" s="45" customFormat="1" ht="15.75" customHeight="1" x14ac:dyDescent="0.2">
      <c r="A121" s="44"/>
      <c r="X121" s="44"/>
      <c r="AD121" s="44"/>
      <c r="AE121" s="44"/>
      <c r="AF121" s="44"/>
      <c r="AG121" s="46"/>
      <c r="AH121" s="44"/>
      <c r="AI121" s="44"/>
      <c r="AK121" s="44"/>
      <c r="AL121" s="44"/>
      <c r="AM121" s="44"/>
      <c r="AO121" s="44"/>
      <c r="BG121" s="64"/>
    </row>
    <row r="122" spans="1:77" s="45" customFormat="1" ht="15.75" customHeight="1" x14ac:dyDescent="0.2">
      <c r="A122" s="44"/>
      <c r="X122" s="44"/>
      <c r="AD122" s="44"/>
      <c r="AE122" s="44"/>
      <c r="AF122" s="44"/>
      <c r="AG122" s="46"/>
      <c r="AH122" s="44"/>
      <c r="AI122" s="44"/>
      <c r="AK122" s="44"/>
      <c r="AL122" s="44"/>
      <c r="AM122" s="44"/>
      <c r="AO122" s="44"/>
      <c r="BG122" s="64"/>
    </row>
    <row r="123" spans="1:77" s="45" customFormat="1" ht="15.75" customHeight="1" x14ac:dyDescent="0.2">
      <c r="A123" s="44"/>
      <c r="X123" s="44"/>
      <c r="AD123" s="44"/>
      <c r="AE123" s="44"/>
      <c r="AF123" s="44"/>
      <c r="AG123" s="46"/>
      <c r="AH123" s="44"/>
      <c r="AI123" s="44"/>
      <c r="AK123" s="44"/>
      <c r="AL123" s="44"/>
      <c r="AM123" s="44"/>
      <c r="AO123" s="44"/>
      <c r="BG123" s="64"/>
    </row>
    <row r="124" spans="1:77" s="45" customFormat="1" ht="15.75" customHeight="1" x14ac:dyDescent="0.2">
      <c r="A124" s="44"/>
      <c r="X124" s="44"/>
      <c r="AD124" s="44"/>
      <c r="AE124" s="44"/>
      <c r="AF124" s="44"/>
      <c r="AG124" s="46"/>
      <c r="AH124" s="44"/>
      <c r="AI124" s="44"/>
      <c r="AK124" s="44"/>
      <c r="AL124" s="44"/>
      <c r="AM124" s="44"/>
      <c r="AO124" s="44"/>
      <c r="BG124" s="64"/>
    </row>
    <row r="125" spans="1:77" s="45" customFormat="1" ht="15.75" customHeight="1" x14ac:dyDescent="0.2">
      <c r="A125" s="44"/>
      <c r="X125" s="44"/>
      <c r="AD125" s="44"/>
      <c r="AE125" s="44"/>
      <c r="AF125" s="44"/>
      <c r="AG125" s="46"/>
      <c r="AH125" s="44"/>
      <c r="AI125" s="44"/>
      <c r="AK125" s="44"/>
      <c r="AL125" s="44"/>
      <c r="AM125" s="44"/>
      <c r="AO125" s="44"/>
      <c r="BG125" s="64"/>
    </row>
    <row r="126" spans="1:77" s="45" customFormat="1" ht="15.75" customHeight="1" x14ac:dyDescent="0.2">
      <c r="A126" s="44"/>
      <c r="X126" s="44"/>
      <c r="AD126" s="44"/>
      <c r="AE126" s="44"/>
      <c r="AF126" s="44"/>
      <c r="AG126" s="46"/>
      <c r="AH126" s="44"/>
      <c r="AI126" s="44"/>
      <c r="AK126" s="44"/>
      <c r="AL126" s="44"/>
      <c r="AM126" s="44"/>
      <c r="AO126" s="44"/>
      <c r="BG126" s="64"/>
    </row>
    <row r="127" spans="1:77" s="45" customFormat="1" ht="15.75" customHeight="1" x14ac:dyDescent="0.2">
      <c r="A127" s="44"/>
      <c r="X127" s="44"/>
      <c r="AD127" s="44"/>
      <c r="AE127" s="44"/>
      <c r="AF127" s="44"/>
      <c r="AG127" s="46"/>
      <c r="AH127" s="44"/>
      <c r="AI127" s="44"/>
      <c r="AK127" s="44"/>
      <c r="AL127" s="44"/>
      <c r="AM127" s="44"/>
      <c r="AO127" s="44"/>
      <c r="BG127" s="64"/>
    </row>
    <row r="128" spans="1:77" s="45" customFormat="1" ht="15.75" customHeight="1" x14ac:dyDescent="0.2">
      <c r="A128" s="44"/>
      <c r="X128" s="44"/>
      <c r="AD128" s="44"/>
      <c r="AE128" s="44"/>
      <c r="AF128" s="44"/>
      <c r="AG128" s="46"/>
      <c r="AH128" s="44"/>
      <c r="AI128" s="44"/>
      <c r="AK128" s="44"/>
      <c r="AL128" s="44"/>
      <c r="AM128" s="44"/>
      <c r="AO128" s="44"/>
      <c r="BG128" s="64"/>
    </row>
    <row r="129" spans="1:59" s="45" customFormat="1" ht="15.75" customHeight="1" x14ac:dyDescent="0.2">
      <c r="A129" s="44"/>
      <c r="X129" s="44"/>
      <c r="AD129" s="44"/>
      <c r="AE129" s="44"/>
      <c r="AF129" s="44"/>
      <c r="AG129" s="46"/>
      <c r="AH129" s="44"/>
      <c r="AI129" s="44"/>
      <c r="AK129" s="44"/>
      <c r="AL129" s="44"/>
      <c r="AM129" s="44"/>
      <c r="AO129" s="44"/>
      <c r="BG129" s="64"/>
    </row>
    <row r="130" spans="1:59" s="45" customFormat="1" ht="15.75" customHeight="1" x14ac:dyDescent="0.2">
      <c r="A130" s="44"/>
      <c r="X130" s="44"/>
      <c r="AD130" s="44"/>
      <c r="AE130" s="44"/>
      <c r="AF130" s="44"/>
      <c r="AG130" s="46"/>
      <c r="AH130" s="44"/>
      <c r="AI130" s="44"/>
      <c r="AK130" s="44"/>
      <c r="AL130" s="44"/>
      <c r="AM130" s="44"/>
      <c r="AO130" s="44"/>
      <c r="BG130" s="64"/>
    </row>
    <row r="131" spans="1:59" s="45" customFormat="1" ht="15.75" customHeight="1" x14ac:dyDescent="0.2">
      <c r="A131" s="44"/>
      <c r="X131" s="44"/>
      <c r="AD131" s="44"/>
      <c r="AE131" s="44"/>
      <c r="AF131" s="44"/>
      <c r="AG131" s="46"/>
      <c r="AH131" s="44"/>
      <c r="AI131" s="44"/>
      <c r="AK131" s="44"/>
      <c r="AL131" s="44"/>
      <c r="AM131" s="44"/>
      <c r="AO131" s="44"/>
      <c r="BG131" s="64"/>
    </row>
    <row r="132" spans="1:59" s="45" customFormat="1" ht="15.75" customHeight="1" x14ac:dyDescent="0.2">
      <c r="A132" s="44"/>
      <c r="X132" s="44"/>
      <c r="AD132" s="44"/>
      <c r="AE132" s="44"/>
      <c r="AF132" s="44"/>
      <c r="AG132" s="46"/>
      <c r="AH132" s="44"/>
      <c r="AI132" s="44"/>
      <c r="AK132" s="44"/>
      <c r="AL132" s="44"/>
      <c r="AM132" s="44"/>
      <c r="AO132" s="44"/>
      <c r="BG132" s="64"/>
    </row>
    <row r="133" spans="1:59" s="45" customFormat="1" ht="15.75" customHeight="1" x14ac:dyDescent="0.2">
      <c r="A133" s="44"/>
      <c r="X133" s="44"/>
      <c r="AD133" s="44"/>
      <c r="AE133" s="44"/>
      <c r="AF133" s="44"/>
      <c r="AG133" s="46"/>
      <c r="AH133" s="44"/>
      <c r="AI133" s="44"/>
      <c r="AK133" s="44"/>
      <c r="AL133" s="44"/>
      <c r="AM133" s="44"/>
      <c r="AO133" s="44"/>
      <c r="BG133" s="64"/>
    </row>
    <row r="134" spans="1:59" s="45" customFormat="1" ht="15.75" customHeight="1" x14ac:dyDescent="0.2">
      <c r="A134" s="44"/>
      <c r="X134" s="44"/>
      <c r="AD134" s="44"/>
      <c r="AE134" s="44"/>
      <c r="AF134" s="44"/>
      <c r="AG134" s="46"/>
      <c r="AH134" s="44"/>
      <c r="AI134" s="44"/>
      <c r="AK134" s="44"/>
      <c r="AL134" s="44"/>
      <c r="AM134" s="44"/>
      <c r="AO134" s="44"/>
      <c r="BG134" s="64"/>
    </row>
    <row r="135" spans="1:59" s="45" customFormat="1" ht="15.75" customHeight="1" x14ac:dyDescent="0.2">
      <c r="A135" s="44"/>
      <c r="X135" s="44"/>
      <c r="AD135" s="44"/>
      <c r="AE135" s="44"/>
      <c r="AF135" s="44"/>
      <c r="AG135" s="46"/>
      <c r="AH135" s="44"/>
      <c r="AI135" s="44"/>
      <c r="AK135" s="44"/>
      <c r="AL135" s="44"/>
      <c r="AM135" s="44"/>
      <c r="AO135" s="44"/>
      <c r="BG135" s="64"/>
    </row>
    <row r="136" spans="1:59" s="45" customFormat="1" ht="15.75" customHeight="1" x14ac:dyDescent="0.2">
      <c r="A136" s="44"/>
      <c r="X136" s="44"/>
      <c r="AD136" s="44"/>
      <c r="AE136" s="44"/>
      <c r="AF136" s="44"/>
      <c r="AG136" s="46"/>
      <c r="AH136" s="44"/>
      <c r="AI136" s="44"/>
      <c r="AK136" s="44"/>
      <c r="AL136" s="44"/>
      <c r="AM136" s="44"/>
      <c r="AO136" s="44"/>
      <c r="BG136" s="64"/>
    </row>
    <row r="137" spans="1:59" s="45" customFormat="1" ht="15.75" customHeight="1" x14ac:dyDescent="0.2">
      <c r="A137" s="44"/>
      <c r="X137" s="44"/>
      <c r="AD137" s="44"/>
      <c r="AE137" s="44"/>
      <c r="AF137" s="44"/>
      <c r="AG137" s="46"/>
      <c r="AH137" s="44"/>
      <c r="AI137" s="44"/>
      <c r="AK137" s="44"/>
      <c r="AL137" s="44"/>
      <c r="AM137" s="44"/>
      <c r="AO137" s="44"/>
      <c r="BG137" s="64"/>
    </row>
    <row r="138" spans="1:59" s="45" customFormat="1" ht="15.75" customHeight="1" x14ac:dyDescent="0.2">
      <c r="A138" s="44"/>
      <c r="X138" s="44"/>
      <c r="AD138" s="44"/>
      <c r="AE138" s="44"/>
      <c r="AF138" s="44"/>
      <c r="AG138" s="46"/>
      <c r="AH138" s="44"/>
      <c r="AI138" s="44"/>
      <c r="AK138" s="44"/>
      <c r="AL138" s="44"/>
      <c r="AM138" s="44"/>
      <c r="AO138" s="44"/>
    </row>
    <row r="139" spans="1:59" s="45" customFormat="1" ht="15.75" customHeight="1" x14ac:dyDescent="0.2">
      <c r="A139" s="44"/>
      <c r="X139" s="44"/>
      <c r="AD139" s="44"/>
      <c r="AE139" s="44"/>
      <c r="AF139" s="44"/>
      <c r="AG139" s="46"/>
      <c r="AH139" s="44"/>
      <c r="AI139" s="44"/>
      <c r="AK139" s="44"/>
      <c r="AL139" s="44"/>
      <c r="AM139" s="44"/>
      <c r="AO139" s="44"/>
    </row>
    <row r="140" spans="1:59" s="45" customFormat="1" ht="15.75" customHeight="1" x14ac:dyDescent="0.2">
      <c r="A140" s="44"/>
      <c r="X140" s="44"/>
      <c r="AD140" s="44"/>
      <c r="AE140" s="44"/>
      <c r="AF140" s="44"/>
      <c r="AG140" s="46"/>
      <c r="AH140" s="44"/>
      <c r="AI140" s="44"/>
      <c r="AK140" s="44"/>
      <c r="AL140" s="44"/>
      <c r="AM140" s="44"/>
      <c r="AO140" s="44"/>
    </row>
    <row r="141" spans="1:59" s="45" customFormat="1" ht="15.75" customHeight="1" x14ac:dyDescent="0.2">
      <c r="A141" s="44"/>
      <c r="X141" s="44"/>
      <c r="AD141" s="44"/>
      <c r="AE141" s="44"/>
      <c r="AF141" s="44"/>
      <c r="AG141" s="46"/>
      <c r="AH141" s="44"/>
      <c r="AI141" s="44"/>
      <c r="AK141" s="44"/>
      <c r="AL141" s="44"/>
      <c r="AM141" s="44"/>
      <c r="AO141" s="44"/>
    </row>
    <row r="142" spans="1:59" s="45" customFormat="1" ht="15.75" customHeight="1" x14ac:dyDescent="0.2">
      <c r="A142" s="44"/>
      <c r="X142" s="44"/>
      <c r="AD142" s="44"/>
      <c r="AE142" s="44"/>
      <c r="AF142" s="44"/>
      <c r="AG142" s="46"/>
      <c r="AH142" s="44"/>
      <c r="AI142" s="44"/>
      <c r="AK142" s="44"/>
      <c r="AL142" s="44"/>
      <c r="AM142" s="44"/>
      <c r="AO142" s="44"/>
    </row>
    <row r="143" spans="1:59" s="45" customFormat="1" ht="15.75" customHeight="1" x14ac:dyDescent="0.2">
      <c r="A143" s="44"/>
      <c r="X143" s="44"/>
      <c r="AD143" s="44"/>
      <c r="AE143" s="44"/>
      <c r="AF143" s="44"/>
      <c r="AG143" s="46"/>
      <c r="AH143" s="44"/>
      <c r="AI143" s="44"/>
      <c r="AK143" s="44"/>
      <c r="AL143" s="44"/>
      <c r="AM143" s="44"/>
      <c r="AO143" s="44"/>
    </row>
    <row r="144" spans="1:59" s="45" customFormat="1" ht="15.75" customHeight="1" x14ac:dyDescent="0.2">
      <c r="A144" s="44"/>
      <c r="X144" s="44"/>
      <c r="AD144" s="44"/>
      <c r="AE144" s="44"/>
      <c r="AF144" s="44"/>
      <c r="AG144" s="46"/>
      <c r="AH144" s="44"/>
      <c r="AI144" s="44"/>
      <c r="AK144" s="44"/>
      <c r="AL144" s="44"/>
      <c r="AM144" s="44"/>
      <c r="AO144" s="44"/>
    </row>
    <row r="145" spans="1:41" s="45" customFormat="1" ht="15.75" customHeight="1" x14ac:dyDescent="0.2">
      <c r="A145" s="44"/>
      <c r="X145" s="44"/>
      <c r="AD145" s="44"/>
      <c r="AE145" s="44"/>
      <c r="AF145" s="44"/>
      <c r="AG145" s="46"/>
      <c r="AH145" s="44"/>
      <c r="AI145" s="44"/>
      <c r="AK145" s="44"/>
      <c r="AL145" s="44"/>
      <c r="AM145" s="44"/>
      <c r="AO145" s="44"/>
    </row>
    <row r="146" spans="1:41" s="45" customFormat="1" ht="15.75" customHeight="1" x14ac:dyDescent="0.2">
      <c r="A146" s="44"/>
      <c r="X146" s="44"/>
      <c r="AD146" s="44"/>
      <c r="AE146" s="44"/>
      <c r="AF146" s="44"/>
      <c r="AG146" s="46"/>
      <c r="AH146" s="44"/>
      <c r="AI146" s="44"/>
      <c r="AK146" s="44"/>
      <c r="AL146" s="44"/>
      <c r="AM146" s="44"/>
      <c r="AO146" s="44"/>
    </row>
    <row r="147" spans="1:41" s="45" customFormat="1" ht="15.75" customHeight="1" x14ac:dyDescent="0.2">
      <c r="A147" s="44"/>
      <c r="X147" s="44"/>
      <c r="AD147" s="44"/>
      <c r="AE147" s="44"/>
      <c r="AF147" s="44"/>
      <c r="AG147" s="46"/>
      <c r="AH147" s="44"/>
      <c r="AI147" s="44"/>
      <c r="AK147" s="44"/>
      <c r="AL147" s="44"/>
      <c r="AM147" s="44"/>
      <c r="AO147" s="44"/>
    </row>
    <row r="148" spans="1:41" s="45" customFormat="1" ht="15.75" customHeight="1" x14ac:dyDescent="0.2">
      <c r="A148" s="44"/>
      <c r="X148" s="44"/>
      <c r="AD148" s="44"/>
      <c r="AE148" s="44"/>
      <c r="AF148" s="44"/>
      <c r="AG148" s="46"/>
      <c r="AH148" s="44"/>
      <c r="AI148" s="44"/>
      <c r="AK148" s="44"/>
      <c r="AL148" s="44"/>
      <c r="AM148" s="44"/>
      <c r="AO148" s="44"/>
    </row>
    <row r="149" spans="1:41" s="45" customFormat="1" ht="15.75" customHeight="1" x14ac:dyDescent="0.2">
      <c r="A149" s="44"/>
      <c r="X149" s="44"/>
      <c r="AD149" s="44"/>
      <c r="AE149" s="44"/>
      <c r="AF149" s="44"/>
      <c r="AG149" s="46"/>
      <c r="AH149" s="44"/>
      <c r="AI149" s="44"/>
      <c r="AK149" s="44"/>
      <c r="AL149" s="44"/>
      <c r="AM149" s="44"/>
      <c r="AO149" s="44"/>
    </row>
    <row r="150" spans="1:41" s="45" customFormat="1" ht="15.75" customHeight="1" x14ac:dyDescent="0.2">
      <c r="A150" s="44"/>
      <c r="X150" s="44"/>
      <c r="AD150" s="44"/>
      <c r="AE150" s="44"/>
      <c r="AF150" s="44"/>
      <c r="AG150" s="46"/>
      <c r="AH150" s="44"/>
      <c r="AI150" s="44"/>
      <c r="AK150" s="44"/>
      <c r="AL150" s="44"/>
      <c r="AM150" s="44"/>
      <c r="AO150" s="44"/>
    </row>
    <row r="151" spans="1:41" s="45" customFormat="1" ht="15.75" customHeight="1" x14ac:dyDescent="0.2">
      <c r="A151" s="44"/>
      <c r="X151" s="44"/>
      <c r="AD151" s="44"/>
      <c r="AE151" s="44"/>
      <c r="AF151" s="44"/>
      <c r="AG151" s="46"/>
      <c r="AH151" s="44"/>
      <c r="AI151" s="44"/>
      <c r="AK151" s="44"/>
      <c r="AL151" s="44"/>
      <c r="AM151" s="44"/>
      <c r="AO151" s="44"/>
    </row>
    <row r="152" spans="1:41" s="45" customFormat="1" ht="15.75" customHeight="1" x14ac:dyDescent="0.2">
      <c r="A152" s="44"/>
      <c r="X152" s="44"/>
      <c r="AD152" s="44"/>
      <c r="AE152" s="44"/>
      <c r="AF152" s="44"/>
      <c r="AG152" s="46"/>
      <c r="AH152" s="44"/>
      <c r="AI152" s="44"/>
      <c r="AK152" s="44"/>
      <c r="AL152" s="44"/>
      <c r="AM152" s="44"/>
      <c r="AO152" s="44"/>
    </row>
    <row r="153" spans="1:41" s="45" customFormat="1" ht="15.75" customHeight="1" x14ac:dyDescent="0.2">
      <c r="A153" s="44"/>
      <c r="X153" s="44"/>
      <c r="AD153" s="44"/>
      <c r="AE153" s="44"/>
      <c r="AF153" s="44"/>
      <c r="AG153" s="46"/>
      <c r="AH153" s="44"/>
      <c r="AI153" s="44"/>
      <c r="AK153" s="44"/>
      <c r="AL153" s="44"/>
      <c r="AM153" s="44"/>
      <c r="AO153" s="44"/>
    </row>
    <row r="154" spans="1:41" s="45" customFormat="1" ht="15.75" customHeight="1" x14ac:dyDescent="0.2">
      <c r="A154" s="44"/>
      <c r="X154" s="44"/>
      <c r="AD154" s="44"/>
      <c r="AE154" s="44"/>
      <c r="AF154" s="44"/>
      <c r="AG154" s="46"/>
      <c r="AH154" s="44"/>
      <c r="AI154" s="44"/>
      <c r="AK154" s="44"/>
      <c r="AL154" s="44"/>
      <c r="AM154" s="44"/>
      <c r="AO154" s="44"/>
    </row>
    <row r="155" spans="1:41" s="45" customFormat="1" ht="15.75" customHeight="1" x14ac:dyDescent="0.2">
      <c r="A155" s="44"/>
      <c r="X155" s="44"/>
      <c r="AD155" s="44"/>
      <c r="AE155" s="44"/>
      <c r="AF155" s="44"/>
      <c r="AG155" s="46"/>
      <c r="AH155" s="44"/>
      <c r="AI155" s="44"/>
      <c r="AK155" s="44"/>
      <c r="AL155" s="44"/>
      <c r="AM155" s="44"/>
      <c r="AO155" s="44"/>
    </row>
    <row r="156" spans="1:41" s="45" customFormat="1" ht="15.75" customHeight="1" x14ac:dyDescent="0.2">
      <c r="A156" s="44"/>
      <c r="X156" s="44"/>
      <c r="AD156" s="44"/>
      <c r="AE156" s="44"/>
      <c r="AF156" s="44"/>
      <c r="AG156" s="46"/>
      <c r="AH156" s="44"/>
      <c r="AI156" s="44"/>
      <c r="AK156" s="44"/>
      <c r="AL156" s="44"/>
      <c r="AM156" s="44"/>
      <c r="AO156" s="44"/>
    </row>
    <row r="157" spans="1:41" s="45" customFormat="1" ht="15.75" customHeight="1" x14ac:dyDescent="0.2">
      <c r="A157" s="44"/>
      <c r="X157" s="44"/>
      <c r="AD157" s="44"/>
      <c r="AE157" s="44"/>
      <c r="AF157" s="44"/>
      <c r="AG157" s="46"/>
      <c r="AH157" s="44"/>
      <c r="AI157" s="44"/>
      <c r="AK157" s="44"/>
      <c r="AL157" s="44"/>
      <c r="AM157" s="44"/>
      <c r="AO157" s="44"/>
    </row>
    <row r="158" spans="1:41" s="45" customFormat="1" ht="15.75" customHeight="1" x14ac:dyDescent="0.2">
      <c r="A158" s="44"/>
      <c r="X158" s="44"/>
      <c r="AD158" s="44"/>
      <c r="AE158" s="44"/>
      <c r="AF158" s="44"/>
      <c r="AG158" s="46"/>
      <c r="AH158" s="44"/>
      <c r="AI158" s="44"/>
      <c r="AK158" s="44"/>
      <c r="AL158" s="44"/>
      <c r="AM158" s="44"/>
      <c r="AO158" s="44"/>
    </row>
    <row r="159" spans="1:41" s="45" customFormat="1" ht="15.75" customHeight="1" x14ac:dyDescent="0.2">
      <c r="A159" s="44"/>
      <c r="X159" s="44"/>
      <c r="AD159" s="44"/>
      <c r="AE159" s="44"/>
      <c r="AF159" s="44"/>
      <c r="AG159" s="46"/>
      <c r="AH159" s="44"/>
      <c r="AI159" s="44"/>
      <c r="AK159" s="44"/>
      <c r="AL159" s="44"/>
      <c r="AM159" s="44"/>
      <c r="AO159" s="44"/>
    </row>
    <row r="160" spans="1:41" s="45" customFormat="1" ht="15.75" customHeight="1" x14ac:dyDescent="0.2">
      <c r="A160" s="44"/>
      <c r="X160" s="44"/>
      <c r="AD160" s="44"/>
      <c r="AE160" s="44"/>
      <c r="AF160" s="44"/>
      <c r="AG160" s="46"/>
      <c r="AH160" s="44"/>
      <c r="AI160" s="44"/>
      <c r="AK160" s="44"/>
      <c r="AL160" s="44"/>
      <c r="AM160" s="44"/>
      <c r="AO160" s="44"/>
    </row>
    <row r="161" spans="1:41" s="45" customFormat="1" ht="15.75" customHeight="1" x14ac:dyDescent="0.2">
      <c r="A161" s="44"/>
      <c r="X161" s="44"/>
      <c r="AD161" s="44"/>
      <c r="AE161" s="44"/>
      <c r="AF161" s="44"/>
      <c r="AG161" s="46"/>
      <c r="AH161" s="44"/>
      <c r="AI161" s="44"/>
      <c r="AK161" s="44"/>
      <c r="AL161" s="44"/>
      <c r="AM161" s="44"/>
      <c r="AO161" s="44"/>
    </row>
    <row r="162" spans="1:41" s="45" customFormat="1" ht="15.75" customHeight="1" x14ac:dyDescent="0.2">
      <c r="A162" s="44"/>
      <c r="X162" s="44"/>
      <c r="AD162" s="44"/>
      <c r="AE162" s="44"/>
      <c r="AF162" s="44"/>
      <c r="AG162" s="46"/>
      <c r="AH162" s="44"/>
      <c r="AI162" s="44"/>
      <c r="AK162" s="44"/>
      <c r="AL162" s="44"/>
      <c r="AM162" s="44"/>
      <c r="AO162" s="44"/>
    </row>
    <row r="163" spans="1:41" s="45" customFormat="1" ht="15.75" customHeight="1" x14ac:dyDescent="0.2">
      <c r="A163" s="44"/>
      <c r="X163" s="44"/>
      <c r="AD163" s="44"/>
      <c r="AE163" s="44"/>
      <c r="AF163" s="44"/>
      <c r="AG163" s="46"/>
      <c r="AH163" s="44"/>
      <c r="AI163" s="44"/>
      <c r="AK163" s="44"/>
      <c r="AL163" s="44"/>
      <c r="AM163" s="44"/>
      <c r="AO163" s="44"/>
    </row>
    <row r="164" spans="1:41" s="45" customFormat="1" ht="15.75" customHeight="1" x14ac:dyDescent="0.2">
      <c r="A164" s="44"/>
      <c r="X164" s="44"/>
      <c r="AD164" s="44"/>
      <c r="AE164" s="44"/>
      <c r="AF164" s="44"/>
      <c r="AG164" s="46"/>
      <c r="AH164" s="44"/>
      <c r="AI164" s="44"/>
      <c r="AK164" s="44"/>
      <c r="AL164" s="44"/>
      <c r="AM164" s="44"/>
      <c r="AO164" s="44"/>
    </row>
    <row r="165" spans="1:41" s="45" customFormat="1" ht="15.75" customHeight="1" x14ac:dyDescent="0.2">
      <c r="A165" s="44"/>
      <c r="X165" s="44"/>
      <c r="AD165" s="44"/>
      <c r="AE165" s="44"/>
      <c r="AF165" s="44"/>
      <c r="AG165" s="46"/>
      <c r="AH165" s="44"/>
      <c r="AI165" s="44"/>
      <c r="AK165" s="44"/>
      <c r="AL165" s="44"/>
      <c r="AM165" s="44"/>
      <c r="AO165" s="44"/>
    </row>
    <row r="166" spans="1:41" s="45" customFormat="1" ht="15.75" customHeight="1" x14ac:dyDescent="0.2">
      <c r="A166" s="44"/>
      <c r="X166" s="44"/>
      <c r="AD166" s="44"/>
      <c r="AE166" s="44"/>
      <c r="AF166" s="44"/>
      <c r="AG166" s="46"/>
      <c r="AH166" s="44"/>
      <c r="AI166" s="44"/>
      <c r="AK166" s="44"/>
      <c r="AL166" s="44"/>
      <c r="AM166" s="44"/>
      <c r="AO166" s="44"/>
    </row>
    <row r="167" spans="1:41" s="45" customFormat="1" ht="15.75" customHeight="1" x14ac:dyDescent="0.2">
      <c r="A167" s="44"/>
      <c r="X167" s="44"/>
      <c r="AD167" s="44"/>
      <c r="AE167" s="44"/>
      <c r="AF167" s="44"/>
      <c r="AG167" s="46"/>
      <c r="AH167" s="44"/>
      <c r="AI167" s="44"/>
      <c r="AK167" s="44"/>
      <c r="AL167" s="44"/>
      <c r="AM167" s="44"/>
      <c r="AO167" s="44"/>
    </row>
    <row r="168" spans="1:41" s="45" customFormat="1" ht="15.75" customHeight="1" x14ac:dyDescent="0.2">
      <c r="A168" s="44"/>
      <c r="X168" s="44"/>
      <c r="AD168" s="44"/>
      <c r="AE168" s="44"/>
      <c r="AF168" s="44"/>
      <c r="AG168" s="46"/>
      <c r="AH168" s="44"/>
      <c r="AI168" s="44"/>
      <c r="AK168" s="44"/>
      <c r="AL168" s="44"/>
      <c r="AM168" s="44"/>
      <c r="AO168" s="44"/>
    </row>
    <row r="169" spans="1:41" s="45" customFormat="1" ht="15.75" customHeight="1" x14ac:dyDescent="0.2">
      <c r="A169" s="44"/>
      <c r="X169" s="44"/>
      <c r="AD169" s="44"/>
      <c r="AE169" s="44"/>
      <c r="AF169" s="44"/>
      <c r="AG169" s="46"/>
      <c r="AH169" s="44"/>
      <c r="AI169" s="44"/>
      <c r="AK169" s="44"/>
      <c r="AL169" s="44"/>
      <c r="AM169" s="44"/>
      <c r="AO169" s="44"/>
    </row>
    <row r="170" spans="1:41" s="45" customFormat="1" ht="15.75" customHeight="1" x14ac:dyDescent="0.2">
      <c r="A170" s="44"/>
      <c r="X170" s="44"/>
      <c r="AD170" s="44"/>
      <c r="AE170" s="44"/>
      <c r="AF170" s="44"/>
      <c r="AG170" s="46"/>
      <c r="AH170" s="44"/>
      <c r="AI170" s="44"/>
      <c r="AK170" s="44"/>
      <c r="AL170" s="44"/>
      <c r="AM170" s="44"/>
      <c r="AO170" s="44"/>
    </row>
    <row r="171" spans="1:41" s="45" customFormat="1" ht="15.75" customHeight="1" x14ac:dyDescent="0.2">
      <c r="A171" s="44"/>
      <c r="X171" s="44"/>
      <c r="AD171" s="44"/>
      <c r="AE171" s="44"/>
      <c r="AF171" s="44"/>
      <c r="AG171" s="46"/>
      <c r="AH171" s="44"/>
      <c r="AI171" s="44"/>
      <c r="AK171" s="44"/>
      <c r="AL171" s="44"/>
      <c r="AM171" s="44"/>
      <c r="AO171" s="44"/>
    </row>
    <row r="172" spans="1:41" s="45" customFormat="1" ht="15.75" customHeight="1" x14ac:dyDescent="0.2">
      <c r="A172" s="44"/>
      <c r="X172" s="44"/>
      <c r="AD172" s="44"/>
      <c r="AE172" s="44"/>
      <c r="AF172" s="44"/>
      <c r="AG172" s="46"/>
      <c r="AH172" s="44"/>
      <c r="AI172" s="44"/>
      <c r="AK172" s="44"/>
      <c r="AL172" s="44"/>
      <c r="AM172" s="44"/>
      <c r="AO172" s="44"/>
    </row>
    <row r="173" spans="1:41" s="45" customFormat="1" ht="15.75" customHeight="1" x14ac:dyDescent="0.2">
      <c r="A173" s="44"/>
      <c r="X173" s="44"/>
      <c r="AD173" s="44"/>
      <c r="AE173" s="44"/>
      <c r="AF173" s="44"/>
      <c r="AG173" s="46"/>
      <c r="AH173" s="44"/>
      <c r="AI173" s="44"/>
      <c r="AK173" s="44"/>
      <c r="AL173" s="44"/>
      <c r="AM173" s="44"/>
      <c r="AO173" s="44"/>
    </row>
    <row r="174" spans="1:41" s="45" customFormat="1" ht="15.75" customHeight="1" x14ac:dyDescent="0.2">
      <c r="A174" s="44"/>
      <c r="X174" s="44"/>
      <c r="AD174" s="44"/>
      <c r="AE174" s="44"/>
      <c r="AF174" s="44"/>
      <c r="AG174" s="46"/>
      <c r="AH174" s="44"/>
      <c r="AI174" s="44"/>
      <c r="AK174" s="44"/>
      <c r="AL174" s="44"/>
      <c r="AM174" s="44"/>
      <c r="AO174" s="44"/>
    </row>
    <row r="175" spans="1:41" s="45" customFormat="1" ht="15.75" customHeight="1" x14ac:dyDescent="0.2">
      <c r="A175" s="44"/>
      <c r="X175" s="44"/>
      <c r="AD175" s="44"/>
      <c r="AE175" s="44"/>
      <c r="AF175" s="44"/>
      <c r="AG175" s="46"/>
      <c r="AH175" s="44"/>
      <c r="AI175" s="44"/>
      <c r="AK175" s="44"/>
      <c r="AL175" s="44"/>
      <c r="AM175" s="44"/>
      <c r="AO175" s="44"/>
    </row>
    <row r="176" spans="1:41" s="45" customFormat="1" ht="15.75" customHeight="1" x14ac:dyDescent="0.2">
      <c r="A176" s="44"/>
      <c r="X176" s="44"/>
      <c r="AD176" s="44"/>
      <c r="AE176" s="44"/>
      <c r="AF176" s="44"/>
      <c r="AG176" s="46"/>
      <c r="AH176" s="44"/>
      <c r="AI176" s="44"/>
      <c r="AK176" s="44"/>
      <c r="AL176" s="44"/>
      <c r="AM176" s="44"/>
      <c r="AO176" s="44"/>
    </row>
    <row r="177" spans="1:41" s="45" customFormat="1" ht="15.75" customHeight="1" x14ac:dyDescent="0.2">
      <c r="A177" s="44"/>
      <c r="X177" s="44"/>
      <c r="AD177" s="44"/>
      <c r="AE177" s="44"/>
      <c r="AF177" s="44"/>
      <c r="AG177" s="46"/>
      <c r="AH177" s="44"/>
      <c r="AI177" s="44"/>
      <c r="AK177" s="44"/>
      <c r="AL177" s="44"/>
      <c r="AM177" s="44"/>
      <c r="AO177" s="44"/>
    </row>
    <row r="178" spans="1:41" s="45" customFormat="1" ht="15.75" customHeight="1" x14ac:dyDescent="0.2">
      <c r="A178" s="44"/>
      <c r="X178" s="44"/>
      <c r="AD178" s="44"/>
      <c r="AE178" s="44"/>
      <c r="AF178" s="44"/>
      <c r="AG178" s="46"/>
      <c r="AH178" s="44"/>
      <c r="AI178" s="44"/>
      <c r="AK178" s="44"/>
      <c r="AL178" s="44"/>
      <c r="AM178" s="44"/>
      <c r="AO178" s="44"/>
    </row>
    <row r="179" spans="1:41" s="45" customFormat="1" ht="15.75" customHeight="1" x14ac:dyDescent="0.2">
      <c r="A179" s="44"/>
      <c r="X179" s="44"/>
      <c r="AD179" s="44"/>
      <c r="AE179" s="44"/>
      <c r="AF179" s="44"/>
      <c r="AG179" s="46"/>
      <c r="AH179" s="44"/>
      <c r="AI179" s="44"/>
      <c r="AK179" s="44"/>
      <c r="AL179" s="44"/>
      <c r="AM179" s="44"/>
      <c r="AO179" s="44"/>
    </row>
    <row r="180" spans="1:41" s="45" customFormat="1" ht="15.75" customHeight="1" x14ac:dyDescent="0.2">
      <c r="A180" s="44"/>
      <c r="X180" s="44"/>
      <c r="AD180" s="44"/>
      <c r="AE180" s="44"/>
      <c r="AF180" s="44"/>
      <c r="AG180" s="46"/>
      <c r="AH180" s="44"/>
      <c r="AI180" s="44"/>
      <c r="AK180" s="44"/>
      <c r="AL180" s="44"/>
      <c r="AM180" s="44"/>
      <c r="AO180" s="44"/>
    </row>
    <row r="181" spans="1:41" s="45" customFormat="1" ht="15.75" customHeight="1" x14ac:dyDescent="0.2">
      <c r="A181" s="44"/>
      <c r="X181" s="44"/>
      <c r="AD181" s="44"/>
      <c r="AE181" s="44"/>
      <c r="AF181" s="44"/>
      <c r="AG181" s="46"/>
      <c r="AH181" s="44"/>
      <c r="AI181" s="44"/>
      <c r="AK181" s="44"/>
      <c r="AL181" s="44"/>
      <c r="AM181" s="44"/>
      <c r="AO181" s="44"/>
    </row>
    <row r="182" spans="1:41" s="45" customFormat="1" ht="15.75" customHeight="1" x14ac:dyDescent="0.2">
      <c r="A182" s="44"/>
      <c r="X182" s="44"/>
      <c r="AD182" s="44"/>
      <c r="AE182" s="44"/>
      <c r="AF182" s="44"/>
      <c r="AG182" s="46"/>
      <c r="AH182" s="44"/>
      <c r="AI182" s="44"/>
      <c r="AK182" s="44"/>
      <c r="AL182" s="44"/>
      <c r="AM182" s="44"/>
      <c r="AO182" s="44"/>
    </row>
    <row r="183" spans="1:41" s="45" customFormat="1" ht="15.75" customHeight="1" x14ac:dyDescent="0.2">
      <c r="A183" s="44"/>
      <c r="X183" s="44"/>
      <c r="AD183" s="44"/>
      <c r="AE183" s="44"/>
      <c r="AF183" s="44"/>
      <c r="AG183" s="46"/>
      <c r="AH183" s="44"/>
      <c r="AI183" s="44"/>
      <c r="AK183" s="44"/>
      <c r="AL183" s="44"/>
      <c r="AM183" s="44"/>
      <c r="AO183" s="44"/>
    </row>
    <row r="184" spans="1:41" s="45" customFormat="1" ht="15.75" customHeight="1" x14ac:dyDescent="0.2">
      <c r="A184" s="44"/>
      <c r="X184" s="44"/>
      <c r="AD184" s="44"/>
      <c r="AE184" s="44"/>
      <c r="AF184" s="44"/>
      <c r="AG184" s="46"/>
      <c r="AH184" s="44"/>
      <c r="AI184" s="44"/>
      <c r="AK184" s="44"/>
      <c r="AL184" s="44"/>
      <c r="AM184" s="44"/>
      <c r="AO184" s="44"/>
    </row>
    <row r="185" spans="1:41" s="45" customFormat="1" ht="15.75" customHeight="1" x14ac:dyDescent="0.2">
      <c r="A185" s="44"/>
      <c r="X185" s="44"/>
      <c r="AD185" s="44"/>
      <c r="AE185" s="44"/>
      <c r="AF185" s="44"/>
      <c r="AG185" s="46"/>
      <c r="AH185" s="44"/>
      <c r="AI185" s="44"/>
      <c r="AK185" s="44"/>
      <c r="AL185" s="44"/>
      <c r="AM185" s="44"/>
      <c r="AO185" s="44"/>
    </row>
    <row r="186" spans="1:41" s="45" customFormat="1" ht="15.75" customHeight="1" x14ac:dyDescent="0.2">
      <c r="A186" s="44"/>
      <c r="X186" s="44"/>
      <c r="AD186" s="44"/>
      <c r="AE186" s="44"/>
      <c r="AF186" s="44"/>
      <c r="AG186" s="46"/>
      <c r="AH186" s="44"/>
      <c r="AI186" s="44"/>
      <c r="AK186" s="44"/>
      <c r="AL186" s="44"/>
      <c r="AM186" s="44"/>
      <c r="AO186" s="44"/>
    </row>
    <row r="187" spans="1:41" s="45" customFormat="1" ht="15.75" customHeight="1" x14ac:dyDescent="0.2">
      <c r="A187" s="44"/>
      <c r="X187" s="44"/>
      <c r="AD187" s="44"/>
      <c r="AE187" s="44"/>
      <c r="AF187" s="44"/>
      <c r="AG187" s="46"/>
      <c r="AH187" s="44"/>
      <c r="AI187" s="44"/>
      <c r="AK187" s="44"/>
      <c r="AL187" s="44"/>
      <c r="AM187" s="44"/>
      <c r="AO187" s="44"/>
    </row>
    <row r="188" spans="1:41" s="45" customFormat="1" ht="15.75" customHeight="1" x14ac:dyDescent="0.2">
      <c r="A188" s="44"/>
      <c r="X188" s="44"/>
      <c r="AD188" s="44"/>
      <c r="AE188" s="44"/>
      <c r="AF188" s="44"/>
      <c r="AG188" s="46"/>
      <c r="AH188" s="44"/>
      <c r="AI188" s="44"/>
      <c r="AK188" s="44"/>
      <c r="AL188" s="44"/>
      <c r="AM188" s="44"/>
      <c r="AO188" s="44"/>
    </row>
    <row r="189" spans="1:41" s="45" customFormat="1" ht="15.75" customHeight="1" x14ac:dyDescent="0.2">
      <c r="A189" s="44"/>
      <c r="X189" s="44"/>
      <c r="AD189" s="44"/>
      <c r="AE189" s="44"/>
      <c r="AF189" s="44"/>
      <c r="AG189" s="46"/>
      <c r="AH189" s="44"/>
      <c r="AI189" s="44"/>
      <c r="AK189" s="44"/>
      <c r="AL189" s="44"/>
      <c r="AM189" s="44"/>
      <c r="AO189" s="44"/>
    </row>
    <row r="190" spans="1:41" s="45" customFormat="1" ht="15.75" customHeight="1" x14ac:dyDescent="0.2">
      <c r="A190" s="44"/>
      <c r="X190" s="44"/>
      <c r="AD190" s="44"/>
      <c r="AE190" s="44"/>
      <c r="AF190" s="44"/>
      <c r="AG190" s="46"/>
      <c r="AH190" s="44"/>
      <c r="AI190" s="44"/>
      <c r="AK190" s="44"/>
      <c r="AL190" s="44"/>
      <c r="AM190" s="44"/>
      <c r="AO190" s="44"/>
    </row>
    <row r="191" spans="1:41" s="45" customFormat="1" ht="15.75" customHeight="1" x14ac:dyDescent="0.2">
      <c r="A191" s="44"/>
      <c r="X191" s="44"/>
      <c r="AD191" s="44"/>
      <c r="AE191" s="44"/>
      <c r="AF191" s="44"/>
      <c r="AG191" s="46"/>
      <c r="AH191" s="44"/>
      <c r="AI191" s="44"/>
      <c r="AK191" s="44"/>
      <c r="AL191" s="44"/>
      <c r="AM191" s="44"/>
      <c r="AO191" s="44"/>
    </row>
    <row r="192" spans="1:41" s="45" customFormat="1" ht="15.75" customHeight="1" x14ac:dyDescent="0.2">
      <c r="A192" s="44"/>
      <c r="X192" s="44"/>
      <c r="AD192" s="44"/>
      <c r="AE192" s="44"/>
      <c r="AF192" s="44"/>
      <c r="AG192" s="46"/>
      <c r="AH192" s="44"/>
      <c r="AI192" s="44"/>
      <c r="AK192" s="44"/>
      <c r="AL192" s="44"/>
      <c r="AM192" s="44"/>
      <c r="AO192" s="44"/>
    </row>
    <row r="193" spans="1:41" s="45" customFormat="1" ht="15.75" customHeight="1" x14ac:dyDescent="0.2">
      <c r="A193" s="44"/>
      <c r="X193" s="44"/>
      <c r="AD193" s="44"/>
      <c r="AE193" s="44"/>
      <c r="AF193" s="44"/>
      <c r="AG193" s="46"/>
      <c r="AH193" s="44"/>
      <c r="AI193" s="44"/>
      <c r="AK193" s="44"/>
      <c r="AL193" s="44"/>
      <c r="AM193" s="44"/>
      <c r="AO193" s="44"/>
    </row>
    <row r="194" spans="1:41" s="45" customFormat="1" ht="15.75" customHeight="1" x14ac:dyDescent="0.2">
      <c r="A194" s="44"/>
      <c r="X194" s="44"/>
      <c r="AD194" s="44"/>
      <c r="AE194" s="44"/>
      <c r="AF194" s="44"/>
      <c r="AG194" s="46"/>
      <c r="AH194" s="44"/>
      <c r="AI194" s="44"/>
      <c r="AK194" s="44"/>
      <c r="AL194" s="44"/>
      <c r="AM194" s="44"/>
      <c r="AO194" s="44"/>
    </row>
    <row r="195" spans="1:41" s="45" customFormat="1" ht="15.75" customHeight="1" x14ac:dyDescent="0.2">
      <c r="A195" s="44"/>
      <c r="X195" s="44"/>
      <c r="AD195" s="44"/>
      <c r="AE195" s="44"/>
      <c r="AF195" s="44"/>
      <c r="AG195" s="46"/>
      <c r="AH195" s="44"/>
      <c r="AI195" s="44"/>
      <c r="AK195" s="44"/>
      <c r="AL195" s="44"/>
      <c r="AM195" s="44"/>
      <c r="AO195" s="44"/>
    </row>
    <row r="196" spans="1:41" s="45" customFormat="1" ht="15.75" customHeight="1" x14ac:dyDescent="0.2">
      <c r="A196" s="44"/>
      <c r="X196" s="44"/>
      <c r="AD196" s="44"/>
      <c r="AE196" s="44"/>
      <c r="AF196" s="44"/>
      <c r="AG196" s="46"/>
      <c r="AH196" s="44"/>
      <c r="AI196" s="44"/>
      <c r="AK196" s="44"/>
      <c r="AL196" s="44"/>
      <c r="AM196" s="44"/>
      <c r="AO196" s="44"/>
    </row>
    <row r="197" spans="1:41" s="45" customFormat="1" ht="15.75" customHeight="1" x14ac:dyDescent="0.2">
      <c r="A197" s="44"/>
      <c r="X197" s="44"/>
      <c r="AD197" s="44"/>
      <c r="AE197" s="44"/>
      <c r="AF197" s="44"/>
      <c r="AG197" s="46"/>
      <c r="AH197" s="44"/>
      <c r="AI197" s="44"/>
      <c r="AK197" s="44"/>
      <c r="AL197" s="44"/>
      <c r="AM197" s="44"/>
      <c r="AO197" s="44"/>
    </row>
    <row r="198" spans="1:41" s="45" customFormat="1" ht="15.75" customHeight="1" x14ac:dyDescent="0.2">
      <c r="A198" s="44"/>
      <c r="X198" s="44"/>
      <c r="AD198" s="44"/>
      <c r="AE198" s="44"/>
      <c r="AF198" s="44"/>
      <c r="AG198" s="46"/>
      <c r="AH198" s="44"/>
      <c r="AI198" s="44"/>
      <c r="AK198" s="44"/>
      <c r="AL198" s="44"/>
      <c r="AM198" s="44"/>
      <c r="AO198" s="44"/>
    </row>
    <row r="199" spans="1:41" s="45" customFormat="1" ht="15.75" customHeight="1" x14ac:dyDescent="0.2">
      <c r="A199" s="44"/>
      <c r="X199" s="44"/>
      <c r="AD199" s="44"/>
      <c r="AE199" s="44"/>
      <c r="AF199" s="44"/>
      <c r="AG199" s="46"/>
      <c r="AH199" s="44"/>
      <c r="AI199" s="44"/>
      <c r="AK199" s="44"/>
      <c r="AL199" s="44"/>
      <c r="AM199" s="44"/>
      <c r="AO199" s="44"/>
    </row>
    <row r="200" spans="1:41" s="45" customFormat="1" ht="15.75" customHeight="1" x14ac:dyDescent="0.2">
      <c r="A200" s="44"/>
      <c r="X200" s="44"/>
      <c r="AD200" s="44"/>
      <c r="AE200" s="44"/>
      <c r="AF200" s="44"/>
      <c r="AG200" s="46"/>
      <c r="AH200" s="44"/>
      <c r="AI200" s="44"/>
      <c r="AK200" s="44"/>
      <c r="AL200" s="44"/>
      <c r="AM200" s="44"/>
      <c r="AO200" s="44"/>
    </row>
    <row r="201" spans="1:41" s="45" customFormat="1" ht="15.75" customHeight="1" x14ac:dyDescent="0.2">
      <c r="A201" s="44"/>
      <c r="X201" s="44"/>
      <c r="AD201" s="44"/>
      <c r="AE201" s="44"/>
      <c r="AF201" s="44"/>
      <c r="AG201" s="46"/>
      <c r="AH201" s="44"/>
      <c r="AI201" s="44"/>
      <c r="AK201" s="44"/>
      <c r="AL201" s="44"/>
      <c r="AM201" s="44"/>
      <c r="AO201" s="44"/>
    </row>
    <row r="202" spans="1:41" s="45" customFormat="1" ht="15.75" customHeight="1" x14ac:dyDescent="0.2">
      <c r="A202" s="44"/>
      <c r="X202" s="44"/>
      <c r="AD202" s="44"/>
      <c r="AE202" s="44"/>
      <c r="AF202" s="44"/>
      <c r="AG202" s="46"/>
      <c r="AH202" s="44"/>
      <c r="AI202" s="44"/>
      <c r="AK202" s="44"/>
      <c r="AL202" s="44"/>
      <c r="AM202" s="44"/>
      <c r="AO202" s="44"/>
    </row>
    <row r="203" spans="1:41" s="45" customFormat="1" ht="15.75" customHeight="1" x14ac:dyDescent="0.2">
      <c r="A203" s="44"/>
      <c r="X203" s="44"/>
      <c r="AD203" s="44"/>
      <c r="AE203" s="44"/>
      <c r="AF203" s="44"/>
      <c r="AG203" s="46"/>
      <c r="AH203" s="44"/>
      <c r="AI203" s="44"/>
      <c r="AK203" s="44"/>
      <c r="AL203" s="44"/>
      <c r="AM203" s="44"/>
      <c r="AO203" s="44"/>
    </row>
    <row r="204" spans="1:41" s="45" customFormat="1" ht="15.75" customHeight="1" x14ac:dyDescent="0.2">
      <c r="A204" s="44"/>
      <c r="X204" s="44"/>
      <c r="AD204" s="44"/>
      <c r="AE204" s="44"/>
      <c r="AF204" s="44"/>
      <c r="AG204" s="46"/>
      <c r="AH204" s="44"/>
      <c r="AI204" s="44"/>
      <c r="AK204" s="44"/>
      <c r="AL204" s="44"/>
      <c r="AM204" s="44"/>
      <c r="AO204" s="44"/>
    </row>
    <row r="205" spans="1:41" s="45" customFormat="1" ht="15.75" customHeight="1" x14ac:dyDescent="0.2">
      <c r="A205" s="44"/>
      <c r="X205" s="44"/>
      <c r="AD205" s="44"/>
      <c r="AE205" s="44"/>
      <c r="AF205" s="44"/>
      <c r="AG205" s="46"/>
      <c r="AH205" s="44"/>
      <c r="AI205" s="44"/>
      <c r="AK205" s="44"/>
      <c r="AL205" s="44"/>
      <c r="AM205" s="44"/>
      <c r="AO205" s="44"/>
    </row>
    <row r="206" spans="1:41" s="45" customFormat="1" ht="15.75" customHeight="1" x14ac:dyDescent="0.2">
      <c r="A206" s="44"/>
      <c r="X206" s="44"/>
      <c r="AD206" s="44"/>
      <c r="AE206" s="44"/>
      <c r="AF206" s="44"/>
      <c r="AG206" s="46"/>
      <c r="AH206" s="44"/>
      <c r="AI206" s="44"/>
      <c r="AK206" s="44"/>
      <c r="AL206" s="44"/>
      <c r="AM206" s="44"/>
      <c r="AO206" s="44"/>
    </row>
    <row r="207" spans="1:41" s="45" customFormat="1" ht="15.75" customHeight="1" x14ac:dyDescent="0.2">
      <c r="A207" s="44"/>
      <c r="X207" s="44"/>
      <c r="AD207" s="44"/>
      <c r="AE207" s="44"/>
      <c r="AF207" s="44"/>
      <c r="AG207" s="46"/>
      <c r="AH207" s="44"/>
      <c r="AI207" s="44"/>
      <c r="AK207" s="44"/>
      <c r="AL207" s="44"/>
      <c r="AM207" s="44"/>
      <c r="AO207" s="44"/>
    </row>
    <row r="208" spans="1:41" s="45" customFormat="1" ht="15.75" customHeight="1" x14ac:dyDescent="0.2">
      <c r="A208" s="44"/>
      <c r="X208" s="44"/>
      <c r="AD208" s="44"/>
      <c r="AE208" s="44"/>
      <c r="AF208" s="44"/>
      <c r="AG208" s="46"/>
      <c r="AH208" s="44"/>
      <c r="AI208" s="44"/>
      <c r="AK208" s="44"/>
      <c r="AL208" s="44"/>
      <c r="AM208" s="44"/>
      <c r="AO208" s="44"/>
    </row>
    <row r="209" spans="1:41" s="45" customFormat="1" ht="15.75" customHeight="1" x14ac:dyDescent="0.2">
      <c r="A209" s="44"/>
      <c r="X209" s="44"/>
      <c r="AD209" s="44"/>
      <c r="AE209" s="44"/>
      <c r="AF209" s="44"/>
      <c r="AG209" s="46"/>
      <c r="AH209" s="44"/>
      <c r="AI209" s="44"/>
      <c r="AK209" s="44"/>
      <c r="AL209" s="44"/>
      <c r="AM209" s="44"/>
      <c r="AO209" s="44"/>
    </row>
    <row r="210" spans="1:41" s="45" customFormat="1" ht="15.75" customHeight="1" x14ac:dyDescent="0.2">
      <c r="A210" s="44"/>
      <c r="X210" s="44"/>
      <c r="AD210" s="44"/>
      <c r="AE210" s="44"/>
      <c r="AF210" s="44"/>
      <c r="AG210" s="46"/>
      <c r="AH210" s="44"/>
      <c r="AI210" s="44"/>
      <c r="AK210" s="44"/>
      <c r="AL210" s="44"/>
      <c r="AM210" s="44"/>
      <c r="AO210" s="44"/>
    </row>
    <row r="211" spans="1:41" s="45" customFormat="1" ht="15.75" customHeight="1" x14ac:dyDescent="0.2">
      <c r="A211" s="44"/>
      <c r="X211" s="44"/>
      <c r="AD211" s="44"/>
      <c r="AE211" s="44"/>
      <c r="AF211" s="44"/>
      <c r="AG211" s="46"/>
      <c r="AH211" s="44"/>
      <c r="AI211" s="44"/>
      <c r="AK211" s="44"/>
      <c r="AL211" s="44"/>
      <c r="AM211" s="44"/>
      <c r="AO211" s="44"/>
    </row>
    <row r="212" spans="1:41" s="45" customFormat="1" ht="15.75" customHeight="1" x14ac:dyDescent="0.2">
      <c r="A212" s="44"/>
      <c r="X212" s="44"/>
      <c r="AD212" s="44"/>
      <c r="AE212" s="44"/>
      <c r="AF212" s="44"/>
      <c r="AG212" s="46"/>
      <c r="AH212" s="44"/>
      <c r="AI212" s="44"/>
      <c r="AK212" s="44"/>
      <c r="AL212" s="44"/>
      <c r="AM212" s="44"/>
      <c r="AO212" s="44"/>
    </row>
    <row r="213" spans="1:41" s="45" customFormat="1" ht="15.75" customHeight="1" x14ac:dyDescent="0.2">
      <c r="A213" s="44"/>
      <c r="X213" s="44"/>
      <c r="AD213" s="44"/>
      <c r="AE213" s="44"/>
      <c r="AF213" s="44"/>
      <c r="AG213" s="46"/>
      <c r="AH213" s="44"/>
      <c r="AI213" s="44"/>
      <c r="AK213" s="44"/>
      <c r="AL213" s="44"/>
      <c r="AM213" s="44"/>
      <c r="AO213" s="44"/>
    </row>
    <row r="214" spans="1:41" s="45" customFormat="1" ht="15.75" customHeight="1" x14ac:dyDescent="0.2">
      <c r="A214" s="44"/>
      <c r="X214" s="44"/>
      <c r="AD214" s="44"/>
      <c r="AE214" s="44"/>
      <c r="AF214" s="44"/>
      <c r="AG214" s="46"/>
      <c r="AH214" s="44"/>
      <c r="AI214" s="44"/>
      <c r="AK214" s="44"/>
      <c r="AL214" s="44"/>
      <c r="AM214" s="44"/>
      <c r="AO214" s="44"/>
    </row>
    <row r="215" spans="1:41" s="45" customFormat="1" ht="15.75" customHeight="1" x14ac:dyDescent="0.2">
      <c r="A215" s="44"/>
      <c r="X215" s="44"/>
      <c r="AD215" s="44"/>
      <c r="AE215" s="44"/>
      <c r="AF215" s="44"/>
      <c r="AG215" s="46"/>
      <c r="AH215" s="44"/>
      <c r="AI215" s="44"/>
      <c r="AK215" s="44"/>
      <c r="AL215" s="44"/>
      <c r="AM215" s="44"/>
      <c r="AO215" s="44"/>
    </row>
    <row r="216" spans="1:41" s="45" customFormat="1" ht="15.75" customHeight="1" x14ac:dyDescent="0.2">
      <c r="A216" s="44"/>
      <c r="X216" s="44"/>
      <c r="AD216" s="44"/>
      <c r="AE216" s="44"/>
      <c r="AF216" s="44"/>
      <c r="AG216" s="46"/>
      <c r="AH216" s="44"/>
      <c r="AI216" s="44"/>
      <c r="AK216" s="44"/>
      <c r="AL216" s="44"/>
      <c r="AM216" s="44"/>
      <c r="AO216" s="44"/>
    </row>
    <row r="217" spans="1:41" s="45" customFormat="1" ht="15.75" customHeight="1" x14ac:dyDescent="0.2">
      <c r="A217" s="44"/>
      <c r="X217" s="44"/>
      <c r="AD217" s="44"/>
      <c r="AE217" s="44"/>
      <c r="AF217" s="44"/>
      <c r="AG217" s="46"/>
      <c r="AH217" s="44"/>
      <c r="AI217" s="44"/>
      <c r="AK217" s="44"/>
      <c r="AL217" s="44"/>
      <c r="AM217" s="44"/>
      <c r="AO217" s="44"/>
    </row>
    <row r="218" spans="1:41" s="45" customFormat="1" ht="15.75" customHeight="1" x14ac:dyDescent="0.2">
      <c r="A218" s="44"/>
      <c r="X218" s="44"/>
      <c r="AD218" s="44"/>
      <c r="AE218" s="44"/>
      <c r="AF218" s="44"/>
      <c r="AG218" s="46"/>
      <c r="AH218" s="44"/>
      <c r="AI218" s="44"/>
      <c r="AK218" s="44"/>
      <c r="AL218" s="44"/>
      <c r="AM218" s="44"/>
      <c r="AO218" s="44"/>
    </row>
    <row r="219" spans="1:41" s="45" customFormat="1" ht="15.75" customHeight="1" x14ac:dyDescent="0.2">
      <c r="A219" s="44"/>
      <c r="X219" s="44"/>
      <c r="AD219" s="44"/>
      <c r="AE219" s="44"/>
      <c r="AF219" s="44"/>
      <c r="AG219" s="46"/>
      <c r="AH219" s="44"/>
      <c r="AI219" s="44"/>
      <c r="AK219" s="44"/>
      <c r="AL219" s="44"/>
      <c r="AM219" s="44"/>
      <c r="AO219" s="44"/>
    </row>
    <row r="220" spans="1:41" s="45" customFormat="1" ht="15.75" customHeight="1" x14ac:dyDescent="0.2">
      <c r="A220" s="44"/>
      <c r="X220" s="44"/>
      <c r="AD220" s="44"/>
      <c r="AE220" s="44"/>
      <c r="AF220" s="44"/>
      <c r="AG220" s="46"/>
      <c r="AH220" s="44"/>
      <c r="AI220" s="44"/>
      <c r="AK220" s="44"/>
      <c r="AL220" s="44"/>
      <c r="AM220" s="44"/>
      <c r="AO220" s="44"/>
    </row>
    <row r="221" spans="1:41" s="45" customFormat="1" ht="15.75" customHeight="1" x14ac:dyDescent="0.2">
      <c r="A221" s="44"/>
      <c r="X221" s="44"/>
      <c r="AD221" s="44"/>
      <c r="AE221" s="44"/>
      <c r="AF221" s="44"/>
      <c r="AG221" s="46"/>
      <c r="AH221" s="44"/>
      <c r="AI221" s="44"/>
      <c r="AK221" s="44"/>
      <c r="AL221" s="44"/>
      <c r="AM221" s="44"/>
      <c r="AO221" s="44"/>
    </row>
    <row r="222" spans="1:41" s="45" customFormat="1" ht="15.75" customHeight="1" x14ac:dyDescent="0.2">
      <c r="A222" s="44"/>
      <c r="X222" s="44"/>
      <c r="AD222" s="44"/>
      <c r="AE222" s="44"/>
      <c r="AF222" s="44"/>
      <c r="AG222" s="46"/>
      <c r="AH222" s="44"/>
      <c r="AI222" s="44"/>
      <c r="AK222" s="44"/>
      <c r="AL222" s="44"/>
      <c r="AM222" s="44"/>
      <c r="AO222" s="44"/>
    </row>
    <row r="223" spans="1:41" s="45" customFormat="1" ht="15.75" customHeight="1" x14ac:dyDescent="0.2">
      <c r="A223" s="44"/>
      <c r="X223" s="44"/>
      <c r="AD223" s="44"/>
      <c r="AE223" s="44"/>
      <c r="AF223" s="44"/>
      <c r="AG223" s="46"/>
      <c r="AH223" s="44"/>
      <c r="AI223" s="44"/>
      <c r="AK223" s="44"/>
      <c r="AL223" s="44"/>
      <c r="AM223" s="44"/>
      <c r="AO223" s="44"/>
    </row>
    <row r="224" spans="1:41" s="45" customFormat="1" ht="15.75" customHeight="1" x14ac:dyDescent="0.2">
      <c r="A224" s="44"/>
      <c r="X224" s="44"/>
      <c r="AD224" s="44"/>
      <c r="AE224" s="44"/>
      <c r="AF224" s="44"/>
      <c r="AG224" s="46"/>
      <c r="AH224" s="44"/>
      <c r="AI224" s="44"/>
      <c r="AK224" s="44"/>
      <c r="AL224" s="44"/>
      <c r="AM224" s="44"/>
      <c r="AO224" s="44"/>
    </row>
    <row r="225" spans="1:41" s="45" customFormat="1" ht="15.75" customHeight="1" x14ac:dyDescent="0.2">
      <c r="A225" s="44"/>
      <c r="X225" s="44"/>
      <c r="AD225" s="44"/>
      <c r="AE225" s="44"/>
      <c r="AF225" s="44"/>
      <c r="AG225" s="46"/>
      <c r="AH225" s="44"/>
      <c r="AI225" s="44"/>
      <c r="AK225" s="44"/>
      <c r="AL225" s="44"/>
      <c r="AM225" s="44"/>
      <c r="AO225" s="44"/>
    </row>
    <row r="226" spans="1:41" s="45" customFormat="1" ht="15.75" customHeight="1" x14ac:dyDescent="0.2">
      <c r="A226" s="44"/>
      <c r="X226" s="44"/>
      <c r="AD226" s="44"/>
      <c r="AE226" s="44"/>
      <c r="AF226" s="44"/>
      <c r="AG226" s="46"/>
      <c r="AH226" s="44"/>
      <c r="AI226" s="44"/>
      <c r="AK226" s="44"/>
      <c r="AL226" s="44"/>
      <c r="AM226" s="44"/>
      <c r="AO226" s="44"/>
    </row>
    <row r="227" spans="1:41" s="45" customFormat="1" ht="15.75" customHeight="1" x14ac:dyDescent="0.2">
      <c r="A227" s="44"/>
      <c r="X227" s="44"/>
      <c r="AD227" s="44"/>
      <c r="AE227" s="44"/>
      <c r="AF227" s="44"/>
      <c r="AG227" s="46"/>
      <c r="AH227" s="44"/>
      <c r="AI227" s="44"/>
      <c r="AK227" s="44"/>
      <c r="AL227" s="44"/>
      <c r="AM227" s="44"/>
      <c r="AO227" s="44"/>
    </row>
    <row r="228" spans="1:41" s="45" customFormat="1" ht="15.75" customHeight="1" x14ac:dyDescent="0.2">
      <c r="A228" s="44"/>
      <c r="X228" s="44"/>
      <c r="AD228" s="44"/>
      <c r="AE228" s="44"/>
      <c r="AF228" s="44"/>
      <c r="AG228" s="46"/>
      <c r="AH228" s="44"/>
      <c r="AI228" s="44"/>
      <c r="AK228" s="44"/>
      <c r="AL228" s="44"/>
      <c r="AM228" s="44"/>
      <c r="AO228" s="44"/>
    </row>
    <row r="229" spans="1:41" s="45" customFormat="1" ht="15.75" customHeight="1" x14ac:dyDescent="0.2">
      <c r="A229" s="44"/>
      <c r="X229" s="44"/>
      <c r="AD229" s="44"/>
      <c r="AE229" s="44"/>
      <c r="AF229" s="44"/>
      <c r="AG229" s="46"/>
      <c r="AH229" s="44"/>
      <c r="AI229" s="44"/>
      <c r="AK229" s="44"/>
      <c r="AL229" s="44"/>
      <c r="AM229" s="44"/>
      <c r="AO229" s="44"/>
    </row>
    <row r="230" spans="1:41" s="45" customFormat="1" ht="15.75" customHeight="1" x14ac:dyDescent="0.2">
      <c r="A230" s="44"/>
      <c r="X230" s="44"/>
      <c r="AD230" s="44"/>
      <c r="AE230" s="44"/>
      <c r="AF230" s="44"/>
      <c r="AG230" s="46"/>
      <c r="AH230" s="44"/>
      <c r="AI230" s="44"/>
      <c r="AK230" s="44"/>
      <c r="AL230" s="44"/>
      <c r="AM230" s="44"/>
      <c r="AO230" s="44"/>
    </row>
    <row r="231" spans="1:41" s="45" customFormat="1" ht="15.75" customHeight="1" x14ac:dyDescent="0.2">
      <c r="A231" s="44"/>
      <c r="X231" s="44"/>
      <c r="AD231" s="44"/>
      <c r="AE231" s="44"/>
      <c r="AF231" s="44"/>
      <c r="AG231" s="46"/>
      <c r="AH231" s="44"/>
      <c r="AI231" s="44"/>
      <c r="AK231" s="44"/>
      <c r="AL231" s="44"/>
      <c r="AM231" s="44"/>
      <c r="AO231" s="44"/>
    </row>
    <row r="232" spans="1:41" s="45" customFormat="1" ht="15.75" customHeight="1" x14ac:dyDescent="0.2">
      <c r="A232" s="44"/>
      <c r="X232" s="44"/>
      <c r="AD232" s="44"/>
      <c r="AE232" s="44"/>
      <c r="AF232" s="44"/>
      <c r="AG232" s="46"/>
      <c r="AH232" s="44"/>
      <c r="AI232" s="44"/>
      <c r="AK232" s="44"/>
      <c r="AL232" s="44"/>
      <c r="AM232" s="44"/>
      <c r="AO232" s="44"/>
    </row>
    <row r="233" spans="1:41" s="45" customFormat="1" ht="15.75" customHeight="1" x14ac:dyDescent="0.2">
      <c r="A233" s="44"/>
      <c r="X233" s="44"/>
      <c r="AD233" s="44"/>
      <c r="AE233" s="44"/>
      <c r="AF233" s="44"/>
      <c r="AG233" s="46"/>
      <c r="AH233" s="44"/>
      <c r="AI233" s="44"/>
      <c r="AK233" s="44"/>
      <c r="AL233" s="44"/>
      <c r="AM233" s="44"/>
      <c r="AO233" s="44"/>
    </row>
    <row r="234" spans="1:41" s="45" customFormat="1" ht="15.75" customHeight="1" x14ac:dyDescent="0.2">
      <c r="A234" s="44"/>
      <c r="X234" s="44"/>
      <c r="AD234" s="44"/>
      <c r="AE234" s="44"/>
      <c r="AF234" s="44"/>
      <c r="AG234" s="46"/>
      <c r="AH234" s="44"/>
      <c r="AI234" s="44"/>
      <c r="AK234" s="44"/>
      <c r="AL234" s="44"/>
      <c r="AM234" s="44"/>
      <c r="AO234" s="44"/>
    </row>
    <row r="235" spans="1:41" s="45" customFormat="1" ht="15.75" customHeight="1" x14ac:dyDescent="0.2">
      <c r="A235" s="44"/>
      <c r="X235" s="44"/>
      <c r="AD235" s="44"/>
      <c r="AE235" s="44"/>
      <c r="AF235" s="44"/>
      <c r="AG235" s="46"/>
      <c r="AH235" s="44"/>
      <c r="AI235" s="44"/>
      <c r="AK235" s="44"/>
      <c r="AL235" s="44"/>
      <c r="AM235" s="44"/>
      <c r="AO235" s="44"/>
    </row>
    <row r="236" spans="1:41" s="45" customFormat="1" ht="15.75" customHeight="1" x14ac:dyDescent="0.2">
      <c r="A236" s="44"/>
      <c r="X236" s="44"/>
      <c r="AD236" s="44"/>
      <c r="AE236" s="44"/>
      <c r="AF236" s="44"/>
      <c r="AG236" s="46"/>
      <c r="AH236" s="44"/>
      <c r="AI236" s="44"/>
      <c r="AK236" s="44"/>
      <c r="AL236" s="44"/>
      <c r="AM236" s="44"/>
      <c r="AO236" s="44"/>
    </row>
    <row r="237" spans="1:41" s="45" customFormat="1" ht="15.75" customHeight="1" x14ac:dyDescent="0.2">
      <c r="A237" s="44"/>
      <c r="X237" s="44"/>
      <c r="AD237" s="44"/>
      <c r="AE237" s="44"/>
      <c r="AF237" s="44"/>
      <c r="AG237" s="46"/>
      <c r="AH237" s="44"/>
      <c r="AI237" s="44"/>
      <c r="AK237" s="44"/>
      <c r="AL237" s="44"/>
      <c r="AM237" s="44"/>
      <c r="AO237" s="44"/>
    </row>
    <row r="238" spans="1:41" s="45" customFormat="1" ht="15.75" customHeight="1" x14ac:dyDescent="0.2">
      <c r="A238" s="44"/>
      <c r="X238" s="44"/>
      <c r="AD238" s="44"/>
      <c r="AE238" s="44"/>
      <c r="AF238" s="44"/>
      <c r="AG238" s="46"/>
      <c r="AH238" s="44"/>
      <c r="AI238" s="44"/>
      <c r="AK238" s="44"/>
      <c r="AL238" s="44"/>
      <c r="AM238" s="44"/>
      <c r="AO238" s="44"/>
    </row>
    <row r="239" spans="1:41" s="45" customFormat="1" ht="15.75" customHeight="1" x14ac:dyDescent="0.2">
      <c r="A239" s="44"/>
      <c r="X239" s="44"/>
      <c r="AD239" s="44"/>
      <c r="AE239" s="44"/>
      <c r="AF239" s="44"/>
      <c r="AG239" s="46"/>
      <c r="AH239" s="44"/>
      <c r="AI239" s="44"/>
      <c r="AK239" s="44"/>
      <c r="AL239" s="44"/>
      <c r="AM239" s="44"/>
      <c r="AO239" s="44"/>
    </row>
    <row r="240" spans="1:41" s="45" customFormat="1" ht="15.75" customHeight="1" x14ac:dyDescent="0.2">
      <c r="A240" s="44"/>
      <c r="X240" s="44"/>
      <c r="AD240" s="44"/>
      <c r="AE240" s="44"/>
      <c r="AF240" s="44"/>
      <c r="AG240" s="46"/>
      <c r="AH240" s="44"/>
      <c r="AI240" s="44"/>
      <c r="AK240" s="44"/>
      <c r="AL240" s="44"/>
      <c r="AM240" s="44"/>
      <c r="AO240" s="44"/>
    </row>
    <row r="241" spans="1:41" s="45" customFormat="1" ht="15.75" customHeight="1" x14ac:dyDescent="0.2">
      <c r="A241" s="44"/>
      <c r="X241" s="44"/>
      <c r="AD241" s="44"/>
      <c r="AE241" s="44"/>
      <c r="AF241" s="44"/>
      <c r="AG241" s="46"/>
      <c r="AH241" s="44"/>
      <c r="AI241" s="44"/>
      <c r="AK241" s="44"/>
      <c r="AL241" s="44"/>
      <c r="AM241" s="44"/>
      <c r="AO241" s="44"/>
    </row>
    <row r="242" spans="1:41" s="45" customFormat="1" ht="15.75" customHeight="1" x14ac:dyDescent="0.2">
      <c r="A242" s="44"/>
      <c r="X242" s="44"/>
      <c r="AD242" s="44"/>
      <c r="AE242" s="44"/>
      <c r="AF242" s="44"/>
      <c r="AG242" s="46"/>
      <c r="AH242" s="44"/>
      <c r="AI242" s="44"/>
      <c r="AK242" s="44"/>
      <c r="AL242" s="44"/>
      <c r="AM242" s="44"/>
      <c r="AO242" s="44"/>
    </row>
    <row r="243" spans="1:41" s="45" customFormat="1" ht="15.75" customHeight="1" x14ac:dyDescent="0.2">
      <c r="A243" s="44"/>
      <c r="X243" s="44"/>
      <c r="AD243" s="44"/>
      <c r="AE243" s="44"/>
      <c r="AF243" s="44"/>
      <c r="AG243" s="46"/>
      <c r="AH243" s="44"/>
      <c r="AI243" s="44"/>
      <c r="AK243" s="44"/>
      <c r="AL243" s="44"/>
      <c r="AM243" s="44"/>
      <c r="AO243" s="44"/>
    </row>
    <row r="244" spans="1:41" s="45" customFormat="1" ht="15.75" customHeight="1" x14ac:dyDescent="0.2">
      <c r="A244" s="44"/>
      <c r="X244" s="44"/>
      <c r="AD244" s="44"/>
      <c r="AE244" s="44"/>
      <c r="AF244" s="44"/>
      <c r="AG244" s="46"/>
      <c r="AH244" s="44"/>
      <c r="AI244" s="44"/>
      <c r="AK244" s="44"/>
      <c r="AL244" s="44"/>
      <c r="AM244" s="44"/>
      <c r="AO244" s="44"/>
    </row>
    <row r="245" spans="1:41" s="45" customFormat="1" ht="15.75" customHeight="1" x14ac:dyDescent="0.2">
      <c r="A245" s="44"/>
      <c r="X245" s="44"/>
      <c r="AD245" s="44"/>
      <c r="AE245" s="44"/>
      <c r="AF245" s="44"/>
      <c r="AG245" s="46"/>
      <c r="AH245" s="44"/>
      <c r="AI245" s="44"/>
      <c r="AK245" s="44"/>
      <c r="AL245" s="44"/>
      <c r="AM245" s="44"/>
      <c r="AO245" s="44"/>
    </row>
    <row r="246" spans="1:41" s="45" customFormat="1" ht="15.75" customHeight="1" x14ac:dyDescent="0.2">
      <c r="A246" s="44"/>
      <c r="X246" s="44"/>
      <c r="AD246" s="44"/>
      <c r="AE246" s="44"/>
      <c r="AF246" s="44"/>
      <c r="AG246" s="46"/>
      <c r="AH246" s="44"/>
      <c r="AI246" s="44"/>
      <c r="AK246" s="44"/>
      <c r="AL246" s="44"/>
      <c r="AM246" s="44"/>
      <c r="AO246" s="44"/>
    </row>
    <row r="247" spans="1:41" s="45" customFormat="1" ht="15.75" customHeight="1" x14ac:dyDescent="0.2">
      <c r="A247" s="44"/>
      <c r="X247" s="44"/>
      <c r="AD247" s="44"/>
      <c r="AE247" s="44"/>
      <c r="AF247" s="44"/>
      <c r="AG247" s="46"/>
      <c r="AH247" s="44"/>
      <c r="AI247" s="44"/>
      <c r="AK247" s="44"/>
      <c r="AL247" s="44"/>
      <c r="AM247" s="44"/>
      <c r="AO247" s="44"/>
    </row>
    <row r="248" spans="1:41" s="45" customFormat="1" ht="15.75" customHeight="1" x14ac:dyDescent="0.2">
      <c r="A248" s="44"/>
      <c r="X248" s="44"/>
      <c r="AD248" s="44"/>
      <c r="AE248" s="44"/>
      <c r="AF248" s="44"/>
      <c r="AG248" s="46"/>
      <c r="AH248" s="44"/>
      <c r="AI248" s="44"/>
      <c r="AK248" s="44"/>
      <c r="AL248" s="44"/>
      <c r="AM248" s="44"/>
      <c r="AO248" s="44"/>
    </row>
    <row r="249" spans="1:41" s="45" customFormat="1" ht="15.75" customHeight="1" x14ac:dyDescent="0.2">
      <c r="A249" s="44"/>
      <c r="X249" s="44"/>
      <c r="AD249" s="44"/>
      <c r="AE249" s="44"/>
      <c r="AF249" s="44"/>
      <c r="AG249" s="46"/>
      <c r="AH249" s="44"/>
      <c r="AI249" s="44"/>
      <c r="AK249" s="44"/>
      <c r="AL249" s="44"/>
      <c r="AM249" s="44"/>
      <c r="AO249" s="44"/>
    </row>
    <row r="250" spans="1:41" s="45" customFormat="1" ht="15.75" customHeight="1" x14ac:dyDescent="0.2">
      <c r="A250" s="44"/>
      <c r="X250" s="44"/>
      <c r="AD250" s="44"/>
      <c r="AE250" s="44"/>
      <c r="AF250" s="44"/>
      <c r="AG250" s="46"/>
      <c r="AH250" s="44"/>
      <c r="AI250" s="44"/>
      <c r="AK250" s="44"/>
      <c r="AL250" s="44"/>
      <c r="AM250" s="44"/>
      <c r="AO250" s="44"/>
    </row>
    <row r="251" spans="1:41" s="45" customFormat="1" ht="15.75" customHeight="1" x14ac:dyDescent="0.2">
      <c r="A251" s="44"/>
      <c r="X251" s="44"/>
      <c r="AD251" s="44"/>
      <c r="AE251" s="44"/>
      <c r="AF251" s="44"/>
      <c r="AG251" s="46"/>
      <c r="AH251" s="44"/>
      <c r="AI251" s="44"/>
      <c r="AK251" s="44"/>
      <c r="AL251" s="44"/>
      <c r="AM251" s="44"/>
      <c r="AO251" s="44"/>
    </row>
    <row r="252" spans="1:41" s="45" customFormat="1" ht="15.75" customHeight="1" x14ac:dyDescent="0.2">
      <c r="A252" s="44"/>
      <c r="X252" s="44"/>
      <c r="AD252" s="44"/>
      <c r="AE252" s="44"/>
      <c r="AF252" s="44"/>
      <c r="AG252" s="46"/>
      <c r="AH252" s="44"/>
      <c r="AI252" s="44"/>
      <c r="AK252" s="44"/>
      <c r="AL252" s="44"/>
      <c r="AM252" s="44"/>
      <c r="AO252" s="44"/>
    </row>
    <row r="253" spans="1:41" s="45" customFormat="1" ht="15.75" customHeight="1" x14ac:dyDescent="0.2">
      <c r="A253" s="44"/>
      <c r="X253" s="44"/>
      <c r="AD253" s="44"/>
      <c r="AE253" s="44"/>
      <c r="AF253" s="44"/>
      <c r="AG253" s="46"/>
      <c r="AH253" s="44"/>
      <c r="AI253" s="44"/>
      <c r="AK253" s="44"/>
      <c r="AL253" s="44"/>
      <c r="AM253" s="44"/>
      <c r="AO253" s="44"/>
    </row>
    <row r="254" spans="1:41" s="45" customFormat="1" ht="15.75" customHeight="1" x14ac:dyDescent="0.2">
      <c r="A254" s="44"/>
      <c r="X254" s="44"/>
      <c r="AD254" s="44"/>
      <c r="AE254" s="44"/>
      <c r="AF254" s="44"/>
      <c r="AG254" s="46"/>
      <c r="AH254" s="44"/>
      <c r="AI254" s="44"/>
      <c r="AK254" s="44"/>
      <c r="AL254" s="44"/>
      <c r="AM254" s="44"/>
      <c r="AO254" s="44"/>
    </row>
    <row r="255" spans="1:41" s="45" customFormat="1" ht="15.75" customHeight="1" x14ac:dyDescent="0.2">
      <c r="A255" s="44"/>
      <c r="X255" s="44"/>
      <c r="AD255" s="44"/>
      <c r="AE255" s="44"/>
      <c r="AF255" s="44"/>
      <c r="AG255" s="46"/>
      <c r="AH255" s="44"/>
      <c r="AI255" s="44"/>
      <c r="AK255" s="44"/>
      <c r="AL255" s="44"/>
      <c r="AM255" s="44"/>
      <c r="AO255" s="44"/>
    </row>
    <row r="256" spans="1:41" s="45" customFormat="1" ht="15.75" customHeight="1" x14ac:dyDescent="0.2">
      <c r="A256" s="44"/>
      <c r="X256" s="44"/>
      <c r="AD256" s="44"/>
      <c r="AE256" s="44"/>
      <c r="AF256" s="44"/>
      <c r="AG256" s="46"/>
      <c r="AH256" s="44"/>
      <c r="AI256" s="44"/>
      <c r="AK256" s="44"/>
      <c r="AL256" s="44"/>
      <c r="AM256" s="44"/>
      <c r="AO256" s="44"/>
    </row>
    <row r="257" spans="1:41" s="45" customFormat="1" ht="15.75" customHeight="1" x14ac:dyDescent="0.2">
      <c r="A257" s="44"/>
      <c r="X257" s="44"/>
      <c r="AD257" s="44"/>
      <c r="AE257" s="44"/>
      <c r="AF257" s="44"/>
      <c r="AG257" s="46"/>
      <c r="AH257" s="44"/>
      <c r="AI257" s="44"/>
      <c r="AK257" s="44"/>
      <c r="AL257" s="44"/>
      <c r="AM257" s="44"/>
      <c r="AO257" s="44"/>
    </row>
    <row r="258" spans="1:41" s="45" customFormat="1" ht="15.75" customHeight="1" x14ac:dyDescent="0.2">
      <c r="A258" s="44"/>
      <c r="X258" s="44"/>
      <c r="AD258" s="44"/>
      <c r="AE258" s="44"/>
      <c r="AF258" s="44"/>
      <c r="AG258" s="46"/>
      <c r="AH258" s="44"/>
      <c r="AI258" s="44"/>
      <c r="AK258" s="44"/>
      <c r="AL258" s="44"/>
      <c r="AM258" s="44"/>
      <c r="AO258" s="44"/>
    </row>
    <row r="259" spans="1:41" s="45" customFormat="1" ht="15.75" customHeight="1" x14ac:dyDescent="0.2">
      <c r="A259" s="44"/>
      <c r="X259" s="44"/>
      <c r="AD259" s="44"/>
      <c r="AE259" s="44"/>
      <c r="AF259" s="44"/>
      <c r="AG259" s="46"/>
      <c r="AH259" s="44"/>
      <c r="AI259" s="44"/>
      <c r="AK259" s="44"/>
      <c r="AL259" s="44"/>
      <c r="AM259" s="44"/>
      <c r="AO259" s="44"/>
    </row>
    <row r="260" spans="1:41" s="45" customFormat="1" ht="15.75" customHeight="1" x14ac:dyDescent="0.2">
      <c r="A260" s="44"/>
      <c r="X260" s="44"/>
      <c r="AD260" s="44"/>
      <c r="AE260" s="44"/>
      <c r="AF260" s="44"/>
      <c r="AG260" s="46"/>
      <c r="AH260" s="44"/>
      <c r="AI260" s="44"/>
      <c r="AK260" s="44"/>
      <c r="AL260" s="44"/>
      <c r="AM260" s="44"/>
      <c r="AO260" s="44"/>
    </row>
    <row r="261" spans="1:41" s="45" customFormat="1" ht="15.75" customHeight="1" x14ac:dyDescent="0.2">
      <c r="A261" s="44"/>
      <c r="X261" s="44"/>
      <c r="AD261" s="44"/>
      <c r="AE261" s="44"/>
      <c r="AF261" s="44"/>
      <c r="AG261" s="46"/>
      <c r="AH261" s="44"/>
      <c r="AI261" s="44"/>
      <c r="AK261" s="44"/>
      <c r="AL261" s="44"/>
      <c r="AM261" s="44"/>
      <c r="AO261" s="44"/>
    </row>
    <row r="262" spans="1:41" s="45" customFormat="1" ht="15.75" customHeight="1" x14ac:dyDescent="0.2">
      <c r="A262" s="44"/>
      <c r="X262" s="44"/>
      <c r="AD262" s="44"/>
      <c r="AE262" s="44"/>
      <c r="AF262" s="44"/>
      <c r="AG262" s="46"/>
      <c r="AH262" s="44"/>
      <c r="AI262" s="44"/>
      <c r="AK262" s="44"/>
      <c r="AL262" s="44"/>
      <c r="AM262" s="44"/>
      <c r="AO262" s="44"/>
    </row>
    <row r="263" spans="1:41" s="45" customFormat="1" ht="15.75" customHeight="1" x14ac:dyDescent="0.2">
      <c r="A263" s="44"/>
      <c r="X263" s="44"/>
      <c r="AD263" s="44"/>
      <c r="AE263" s="44"/>
      <c r="AF263" s="44"/>
      <c r="AG263" s="46"/>
      <c r="AH263" s="44"/>
      <c r="AI263" s="44"/>
      <c r="AK263" s="44"/>
      <c r="AL263" s="44"/>
      <c r="AM263" s="44"/>
      <c r="AO263" s="44"/>
    </row>
    <row r="264" spans="1:41" s="45" customFormat="1" ht="15.75" customHeight="1" x14ac:dyDescent="0.2">
      <c r="A264" s="44"/>
      <c r="X264" s="44"/>
      <c r="AD264" s="44"/>
      <c r="AE264" s="44"/>
      <c r="AF264" s="44"/>
      <c r="AG264" s="46"/>
      <c r="AH264" s="44"/>
      <c r="AI264" s="44"/>
      <c r="AK264" s="44"/>
      <c r="AL264" s="44"/>
      <c r="AM264" s="44"/>
      <c r="AO264" s="44"/>
    </row>
    <row r="265" spans="1:41" s="45" customFormat="1" ht="15.75" customHeight="1" x14ac:dyDescent="0.2">
      <c r="A265" s="44"/>
      <c r="X265" s="44"/>
      <c r="AD265" s="44"/>
      <c r="AE265" s="44"/>
      <c r="AF265" s="44"/>
      <c r="AG265" s="46"/>
      <c r="AH265" s="44"/>
      <c r="AI265" s="44"/>
      <c r="AK265" s="44"/>
      <c r="AL265" s="44"/>
      <c r="AM265" s="44"/>
      <c r="AO265" s="44"/>
    </row>
    <row r="266" spans="1:41" s="45" customFormat="1" ht="15.75" customHeight="1" x14ac:dyDescent="0.2">
      <c r="A266" s="44"/>
      <c r="X266" s="44"/>
      <c r="AD266" s="44"/>
      <c r="AE266" s="44"/>
      <c r="AF266" s="44"/>
      <c r="AG266" s="46"/>
      <c r="AH266" s="44"/>
      <c r="AI266" s="44"/>
      <c r="AK266" s="44"/>
      <c r="AL266" s="44"/>
      <c r="AM266" s="44"/>
      <c r="AO266" s="44"/>
    </row>
    <row r="267" spans="1:41" s="45" customFormat="1" ht="15.75" customHeight="1" x14ac:dyDescent="0.2">
      <c r="A267" s="44"/>
      <c r="X267" s="44"/>
      <c r="AD267" s="44"/>
      <c r="AE267" s="44"/>
      <c r="AF267" s="44"/>
      <c r="AG267" s="46"/>
      <c r="AH267" s="44"/>
      <c r="AI267" s="44"/>
      <c r="AK267" s="44"/>
      <c r="AL267" s="44"/>
      <c r="AM267" s="44"/>
      <c r="AO267" s="44"/>
    </row>
    <row r="268" spans="1:41" s="45" customFormat="1" ht="15.75" customHeight="1" x14ac:dyDescent="0.2">
      <c r="A268" s="44"/>
      <c r="X268" s="44"/>
      <c r="AD268" s="44"/>
      <c r="AE268" s="44"/>
      <c r="AF268" s="44"/>
      <c r="AG268" s="46"/>
      <c r="AH268" s="44"/>
      <c r="AI268" s="44"/>
      <c r="AK268" s="44"/>
      <c r="AL268" s="44"/>
      <c r="AM268" s="44"/>
      <c r="AO268" s="44"/>
    </row>
    <row r="269" spans="1:41" s="45" customFormat="1" ht="15.75" customHeight="1" x14ac:dyDescent="0.2">
      <c r="A269" s="44"/>
      <c r="X269" s="44"/>
      <c r="AD269" s="44"/>
      <c r="AE269" s="44"/>
      <c r="AF269" s="44"/>
      <c r="AG269" s="46"/>
      <c r="AH269" s="44"/>
      <c r="AI269" s="44"/>
      <c r="AK269" s="44"/>
      <c r="AL269" s="44"/>
      <c r="AM269" s="44"/>
      <c r="AO269" s="44"/>
    </row>
    <row r="270" spans="1:41" s="45" customFormat="1" ht="15.75" customHeight="1" x14ac:dyDescent="0.2">
      <c r="A270" s="44"/>
      <c r="X270" s="44"/>
      <c r="AD270" s="44"/>
      <c r="AE270" s="44"/>
      <c r="AF270" s="44"/>
      <c r="AG270" s="46"/>
      <c r="AH270" s="44"/>
      <c r="AI270" s="44"/>
      <c r="AK270" s="44"/>
      <c r="AL270" s="44"/>
      <c r="AM270" s="44"/>
      <c r="AO270" s="44"/>
    </row>
    <row r="271" spans="1:41" s="45" customFormat="1" ht="15.75" customHeight="1" x14ac:dyDescent="0.2">
      <c r="A271" s="44"/>
      <c r="X271" s="44"/>
      <c r="AD271" s="44"/>
      <c r="AE271" s="44"/>
      <c r="AF271" s="44"/>
      <c r="AG271" s="46"/>
      <c r="AH271" s="44"/>
      <c r="AI271" s="44"/>
      <c r="AK271" s="44"/>
      <c r="AL271" s="44"/>
      <c r="AM271" s="44"/>
      <c r="AO271" s="44"/>
    </row>
    <row r="272" spans="1:41" s="45" customFormat="1" ht="15.75" customHeight="1" x14ac:dyDescent="0.2">
      <c r="A272" s="44"/>
      <c r="X272" s="44"/>
      <c r="AD272" s="44"/>
      <c r="AE272" s="44"/>
      <c r="AF272" s="44"/>
      <c r="AG272" s="46"/>
      <c r="AH272" s="44"/>
      <c r="AI272" s="44"/>
      <c r="AK272" s="44"/>
      <c r="AL272" s="44"/>
      <c r="AM272" s="44"/>
      <c r="AO272" s="44"/>
    </row>
    <row r="273" spans="1:41" s="45" customFormat="1" ht="15.75" customHeight="1" x14ac:dyDescent="0.2">
      <c r="A273" s="44"/>
      <c r="X273" s="44"/>
      <c r="AD273" s="44"/>
      <c r="AE273" s="44"/>
      <c r="AF273" s="44"/>
      <c r="AG273" s="46"/>
      <c r="AH273" s="44"/>
      <c r="AI273" s="44"/>
      <c r="AK273" s="44"/>
      <c r="AL273" s="44"/>
      <c r="AM273" s="44"/>
      <c r="AO273" s="44"/>
    </row>
    <row r="274" spans="1:41" s="45" customFormat="1" ht="15.75" customHeight="1" x14ac:dyDescent="0.2">
      <c r="A274" s="44"/>
      <c r="X274" s="44"/>
      <c r="AD274" s="44"/>
      <c r="AE274" s="44"/>
      <c r="AF274" s="44"/>
      <c r="AG274" s="46"/>
      <c r="AH274" s="44"/>
      <c r="AI274" s="44"/>
      <c r="AK274" s="44"/>
      <c r="AL274" s="44"/>
      <c r="AM274" s="44"/>
      <c r="AO274" s="44"/>
    </row>
    <row r="275" spans="1:41" s="45" customFormat="1" ht="15.75" customHeight="1" x14ac:dyDescent="0.2">
      <c r="A275" s="44"/>
      <c r="X275" s="44"/>
      <c r="AD275" s="44"/>
      <c r="AE275" s="44"/>
      <c r="AF275" s="44"/>
      <c r="AG275" s="46"/>
      <c r="AH275" s="44"/>
      <c r="AI275" s="44"/>
      <c r="AK275" s="44"/>
      <c r="AL275" s="44"/>
      <c r="AM275" s="44"/>
      <c r="AO275" s="44"/>
    </row>
    <row r="276" spans="1:41" s="45" customFormat="1" ht="15.75" customHeight="1" x14ac:dyDescent="0.2">
      <c r="A276" s="44"/>
      <c r="X276" s="44"/>
      <c r="AD276" s="44"/>
      <c r="AE276" s="44"/>
      <c r="AF276" s="44"/>
      <c r="AG276" s="46"/>
      <c r="AH276" s="44"/>
      <c r="AI276" s="44"/>
      <c r="AK276" s="44"/>
      <c r="AL276" s="44"/>
      <c r="AM276" s="44"/>
      <c r="AO276" s="44"/>
    </row>
    <row r="277" spans="1:41" s="45" customFormat="1" ht="15.75" customHeight="1" x14ac:dyDescent="0.2">
      <c r="A277" s="44"/>
      <c r="X277" s="44"/>
      <c r="AD277" s="44"/>
      <c r="AE277" s="44"/>
      <c r="AF277" s="44"/>
      <c r="AG277" s="46"/>
      <c r="AH277" s="44"/>
      <c r="AI277" s="44"/>
      <c r="AK277" s="44"/>
      <c r="AL277" s="44"/>
      <c r="AM277" s="44"/>
      <c r="AO277" s="44"/>
    </row>
    <row r="278" spans="1:41" s="45" customFormat="1" ht="15.75" customHeight="1" x14ac:dyDescent="0.2">
      <c r="A278" s="44"/>
      <c r="X278" s="44"/>
      <c r="AD278" s="44"/>
      <c r="AE278" s="44"/>
      <c r="AF278" s="44"/>
      <c r="AG278" s="46"/>
      <c r="AH278" s="44"/>
      <c r="AI278" s="44"/>
      <c r="AK278" s="44"/>
      <c r="AL278" s="44"/>
      <c r="AM278" s="44"/>
      <c r="AO278" s="44"/>
    </row>
    <row r="279" spans="1:41" s="45" customFormat="1" ht="15.75" customHeight="1" x14ac:dyDescent="0.2">
      <c r="A279" s="44"/>
      <c r="X279" s="44"/>
      <c r="AD279" s="44"/>
      <c r="AE279" s="44"/>
      <c r="AF279" s="44"/>
      <c r="AG279" s="46"/>
      <c r="AH279" s="44"/>
      <c r="AI279" s="44"/>
      <c r="AK279" s="44"/>
      <c r="AL279" s="44"/>
      <c r="AM279" s="44"/>
      <c r="AO279" s="44"/>
    </row>
    <row r="280" spans="1:41" s="45" customFormat="1" ht="15.75" customHeight="1" x14ac:dyDescent="0.2">
      <c r="A280" s="44"/>
      <c r="X280" s="44"/>
      <c r="AD280" s="44"/>
      <c r="AE280" s="44"/>
      <c r="AF280" s="44"/>
      <c r="AG280" s="46"/>
      <c r="AH280" s="44"/>
      <c r="AI280" s="44"/>
      <c r="AK280" s="44"/>
      <c r="AL280" s="44"/>
      <c r="AM280" s="44"/>
      <c r="AO280" s="44"/>
    </row>
    <row r="281" spans="1:41" s="45" customFormat="1" ht="15.75" customHeight="1" x14ac:dyDescent="0.2">
      <c r="A281" s="44"/>
      <c r="X281" s="44"/>
      <c r="AD281" s="44"/>
      <c r="AE281" s="44"/>
      <c r="AF281" s="44"/>
      <c r="AG281" s="46"/>
      <c r="AH281" s="44"/>
      <c r="AI281" s="44"/>
      <c r="AK281" s="44"/>
      <c r="AL281" s="44"/>
      <c r="AM281" s="44"/>
      <c r="AO281" s="44"/>
    </row>
    <row r="282" spans="1:41" s="45" customFormat="1" ht="15.75" customHeight="1" x14ac:dyDescent="0.2">
      <c r="A282" s="44"/>
      <c r="X282" s="44"/>
      <c r="AD282" s="44"/>
      <c r="AE282" s="44"/>
      <c r="AF282" s="44"/>
      <c r="AG282" s="46"/>
      <c r="AH282" s="44"/>
      <c r="AI282" s="44"/>
      <c r="AK282" s="44"/>
      <c r="AL282" s="44"/>
      <c r="AM282" s="44"/>
      <c r="AO282" s="44"/>
    </row>
    <row r="283" spans="1:41" s="45" customFormat="1" ht="15.75" customHeight="1" x14ac:dyDescent="0.2">
      <c r="A283" s="44"/>
      <c r="X283" s="44"/>
      <c r="AD283" s="44"/>
      <c r="AE283" s="44"/>
      <c r="AF283" s="44"/>
      <c r="AG283" s="46"/>
      <c r="AH283" s="44"/>
      <c r="AI283" s="44"/>
      <c r="AK283" s="44"/>
      <c r="AL283" s="44"/>
      <c r="AM283" s="44"/>
      <c r="AO283" s="44"/>
    </row>
    <row r="284" spans="1:41" s="45" customFormat="1" ht="15.75" customHeight="1" x14ac:dyDescent="0.2">
      <c r="A284" s="44"/>
      <c r="X284" s="44"/>
      <c r="AD284" s="44"/>
      <c r="AE284" s="44"/>
      <c r="AF284" s="44"/>
      <c r="AG284" s="46"/>
      <c r="AH284" s="44"/>
      <c r="AI284" s="44"/>
      <c r="AK284" s="44"/>
      <c r="AL284" s="44"/>
      <c r="AM284" s="44"/>
      <c r="AO284" s="44"/>
    </row>
    <row r="285" spans="1:41" s="45" customFormat="1" ht="15.75" customHeight="1" x14ac:dyDescent="0.2">
      <c r="A285" s="44"/>
      <c r="X285" s="44"/>
      <c r="AD285" s="44"/>
      <c r="AE285" s="44"/>
      <c r="AF285" s="44"/>
      <c r="AG285" s="46"/>
      <c r="AH285" s="44"/>
      <c r="AI285" s="44"/>
      <c r="AK285" s="44"/>
      <c r="AL285" s="44"/>
      <c r="AM285" s="44"/>
      <c r="AO285" s="44"/>
    </row>
    <row r="286" spans="1:41" s="45" customFormat="1" ht="15.75" customHeight="1" x14ac:dyDescent="0.2">
      <c r="A286" s="44"/>
      <c r="X286" s="44"/>
      <c r="AD286" s="44"/>
      <c r="AE286" s="44"/>
      <c r="AF286" s="44"/>
      <c r="AG286" s="46"/>
      <c r="AH286" s="44"/>
      <c r="AI286" s="44"/>
      <c r="AK286" s="44"/>
      <c r="AL286" s="44"/>
      <c r="AM286" s="44"/>
      <c r="AO286" s="44"/>
    </row>
    <row r="287" spans="1:41" s="45" customFormat="1" ht="15.75" customHeight="1" x14ac:dyDescent="0.2">
      <c r="A287" s="44"/>
      <c r="X287" s="44"/>
      <c r="AD287" s="44"/>
      <c r="AE287" s="44"/>
      <c r="AF287" s="44"/>
      <c r="AG287" s="46"/>
      <c r="AH287" s="44"/>
      <c r="AI287" s="44"/>
      <c r="AK287" s="44"/>
      <c r="AL287" s="44"/>
      <c r="AM287" s="44"/>
      <c r="AO287" s="44"/>
    </row>
    <row r="288" spans="1:41" s="45" customFormat="1" ht="15.75" customHeight="1" x14ac:dyDescent="0.2">
      <c r="A288" s="44"/>
      <c r="X288" s="44"/>
      <c r="AD288" s="44"/>
      <c r="AE288" s="44"/>
      <c r="AF288" s="44"/>
      <c r="AG288" s="46"/>
      <c r="AH288" s="44"/>
      <c r="AI288" s="44"/>
      <c r="AK288" s="44"/>
      <c r="AL288" s="44"/>
      <c r="AM288" s="44"/>
      <c r="AO288" s="44"/>
    </row>
    <row r="289" spans="1:41" s="45" customFormat="1" ht="15.75" customHeight="1" x14ac:dyDescent="0.2">
      <c r="A289" s="44"/>
      <c r="X289" s="44"/>
      <c r="AD289" s="44"/>
      <c r="AE289" s="44"/>
      <c r="AF289" s="44"/>
      <c r="AG289" s="46"/>
      <c r="AH289" s="44"/>
      <c r="AI289" s="44"/>
      <c r="AK289" s="44"/>
      <c r="AL289" s="44"/>
      <c r="AM289" s="44"/>
      <c r="AO289" s="44"/>
    </row>
    <row r="290" spans="1:41" s="45" customFormat="1" ht="15.75" customHeight="1" x14ac:dyDescent="0.2">
      <c r="A290" s="44"/>
      <c r="X290" s="44"/>
      <c r="AD290" s="44"/>
      <c r="AE290" s="44"/>
      <c r="AF290" s="44"/>
      <c r="AG290" s="46"/>
      <c r="AH290" s="44"/>
      <c r="AI290" s="44"/>
      <c r="AK290" s="44"/>
      <c r="AL290" s="44"/>
      <c r="AM290" s="44"/>
      <c r="AO290" s="44"/>
    </row>
    <row r="291" spans="1:41" s="45" customFormat="1" ht="15.75" customHeight="1" x14ac:dyDescent="0.2">
      <c r="A291" s="44"/>
      <c r="X291" s="44"/>
      <c r="AD291" s="44"/>
      <c r="AE291" s="44"/>
      <c r="AF291" s="44"/>
      <c r="AG291" s="46"/>
      <c r="AH291" s="44"/>
      <c r="AI291" s="44"/>
      <c r="AK291" s="44"/>
      <c r="AL291" s="44"/>
      <c r="AM291" s="44"/>
      <c r="AO291" s="44"/>
    </row>
    <row r="292" spans="1:41" s="45" customFormat="1" ht="15.75" customHeight="1" x14ac:dyDescent="0.2">
      <c r="A292" s="44"/>
      <c r="X292" s="44"/>
      <c r="AD292" s="44"/>
      <c r="AE292" s="44"/>
      <c r="AF292" s="44"/>
      <c r="AG292" s="46"/>
      <c r="AH292" s="44"/>
      <c r="AI292" s="44"/>
      <c r="AK292" s="44"/>
      <c r="AL292" s="44"/>
      <c r="AM292" s="44"/>
      <c r="AO292" s="44"/>
    </row>
    <row r="293" spans="1:41" s="45" customFormat="1" ht="15.75" customHeight="1" x14ac:dyDescent="0.2">
      <c r="A293" s="44"/>
      <c r="X293" s="44"/>
      <c r="AD293" s="44"/>
      <c r="AE293" s="44"/>
      <c r="AF293" s="44"/>
      <c r="AG293" s="46"/>
      <c r="AH293" s="44"/>
      <c r="AI293" s="44"/>
      <c r="AK293" s="44"/>
      <c r="AL293" s="44"/>
      <c r="AM293" s="44"/>
      <c r="AO293" s="44"/>
    </row>
    <row r="294" spans="1:41" s="45" customFormat="1" ht="15.75" customHeight="1" x14ac:dyDescent="0.2">
      <c r="A294" s="44"/>
      <c r="X294" s="44"/>
      <c r="AD294" s="44"/>
      <c r="AE294" s="44"/>
      <c r="AF294" s="44"/>
      <c r="AG294" s="46"/>
      <c r="AH294" s="44"/>
      <c r="AI294" s="44"/>
      <c r="AK294" s="44"/>
      <c r="AL294" s="44"/>
      <c r="AM294" s="44"/>
      <c r="AO294" s="44"/>
    </row>
    <row r="295" spans="1:41" s="45" customFormat="1" ht="15.75" customHeight="1" x14ac:dyDescent="0.2">
      <c r="A295" s="44"/>
      <c r="X295" s="44"/>
      <c r="AD295" s="44"/>
      <c r="AE295" s="44"/>
      <c r="AF295" s="44"/>
      <c r="AG295" s="46"/>
      <c r="AH295" s="44"/>
      <c r="AI295" s="44"/>
      <c r="AK295" s="44"/>
      <c r="AL295" s="44"/>
      <c r="AM295" s="44"/>
      <c r="AO295" s="44"/>
    </row>
    <row r="296" spans="1:41" s="45" customFormat="1" ht="15.75" customHeight="1" x14ac:dyDescent="0.2">
      <c r="A296" s="44"/>
      <c r="X296" s="44"/>
      <c r="AD296" s="44"/>
      <c r="AE296" s="44"/>
      <c r="AF296" s="44"/>
      <c r="AG296" s="46"/>
      <c r="AH296" s="44"/>
      <c r="AI296" s="44"/>
      <c r="AK296" s="44"/>
      <c r="AL296" s="44"/>
      <c r="AM296" s="44"/>
      <c r="AO296" s="44"/>
    </row>
    <row r="297" spans="1:41" s="45" customFormat="1" ht="15.75" customHeight="1" x14ac:dyDescent="0.2">
      <c r="A297" s="44"/>
      <c r="X297" s="44"/>
      <c r="AD297" s="44"/>
      <c r="AE297" s="44"/>
      <c r="AF297" s="44"/>
      <c r="AG297" s="46"/>
      <c r="AH297" s="44"/>
      <c r="AI297" s="44"/>
      <c r="AK297" s="44"/>
      <c r="AL297" s="44"/>
      <c r="AM297" s="44"/>
      <c r="AO297" s="44"/>
    </row>
    <row r="298" spans="1:41" s="45" customFormat="1" ht="15.75" customHeight="1" x14ac:dyDescent="0.2">
      <c r="A298" s="44"/>
      <c r="X298" s="44"/>
      <c r="AD298" s="44"/>
      <c r="AE298" s="44"/>
      <c r="AF298" s="44"/>
      <c r="AG298" s="46"/>
      <c r="AH298" s="44"/>
      <c r="AI298" s="44"/>
      <c r="AK298" s="44"/>
      <c r="AL298" s="44"/>
      <c r="AM298" s="44"/>
      <c r="AO298" s="44"/>
    </row>
    <row r="299" spans="1:41" s="45" customFormat="1" ht="15.75" customHeight="1" x14ac:dyDescent="0.2">
      <c r="A299" s="44"/>
      <c r="X299" s="44"/>
      <c r="AD299" s="44"/>
      <c r="AE299" s="44"/>
      <c r="AF299" s="44"/>
      <c r="AG299" s="46"/>
      <c r="AH299" s="44"/>
      <c r="AI299" s="44"/>
      <c r="AK299" s="44"/>
      <c r="AL299" s="44"/>
      <c r="AM299" s="44"/>
      <c r="AO299" s="44"/>
    </row>
    <row r="300" spans="1:41" s="45" customFormat="1" ht="15.75" customHeight="1" x14ac:dyDescent="0.2">
      <c r="A300" s="44"/>
      <c r="X300" s="44"/>
      <c r="AD300" s="44"/>
      <c r="AE300" s="44"/>
      <c r="AF300" s="44"/>
      <c r="AG300" s="46"/>
      <c r="AH300" s="44"/>
      <c r="AI300" s="44"/>
      <c r="AK300" s="44"/>
      <c r="AL300" s="44"/>
      <c r="AM300" s="44"/>
      <c r="AO300" s="44"/>
    </row>
    <row r="301" spans="1:41" s="45" customFormat="1" ht="15.75" customHeight="1" x14ac:dyDescent="0.2">
      <c r="A301" s="44"/>
      <c r="X301" s="44"/>
      <c r="AD301" s="44"/>
      <c r="AE301" s="44"/>
      <c r="AF301" s="44"/>
      <c r="AG301" s="46"/>
      <c r="AH301" s="44"/>
      <c r="AI301" s="44"/>
      <c r="AK301" s="44"/>
      <c r="AL301" s="44"/>
      <c r="AM301" s="44"/>
      <c r="AO301" s="44"/>
    </row>
    <row r="302" spans="1:41" s="45" customFormat="1" ht="15.75" customHeight="1" x14ac:dyDescent="0.2">
      <c r="A302" s="44"/>
      <c r="X302" s="44"/>
      <c r="AD302" s="44"/>
      <c r="AE302" s="44"/>
      <c r="AF302" s="44"/>
      <c r="AG302" s="46"/>
      <c r="AH302" s="44"/>
      <c r="AI302" s="44"/>
      <c r="AK302" s="44"/>
      <c r="AL302" s="44"/>
      <c r="AM302" s="44"/>
      <c r="AO302" s="44"/>
    </row>
    <row r="303" spans="1:41" s="45" customFormat="1" ht="15.75" customHeight="1" x14ac:dyDescent="0.2">
      <c r="A303" s="44"/>
      <c r="X303" s="44"/>
      <c r="AD303" s="44"/>
      <c r="AE303" s="44"/>
      <c r="AF303" s="44"/>
      <c r="AG303" s="46"/>
      <c r="AH303" s="44"/>
      <c r="AI303" s="44"/>
      <c r="AK303" s="44"/>
      <c r="AL303" s="44"/>
      <c r="AM303" s="44"/>
      <c r="AO303" s="44"/>
    </row>
    <row r="304" spans="1:41" s="45" customFormat="1" ht="15.75" customHeight="1" x14ac:dyDescent="0.2">
      <c r="A304" s="44"/>
      <c r="X304" s="44"/>
      <c r="AD304" s="44"/>
      <c r="AE304" s="44"/>
      <c r="AF304" s="44"/>
      <c r="AG304" s="46"/>
      <c r="AH304" s="44"/>
      <c r="AI304" s="44"/>
      <c r="AK304" s="44"/>
      <c r="AL304" s="44"/>
      <c r="AM304" s="44"/>
      <c r="AO304" s="44"/>
    </row>
    <row r="305" spans="1:41" s="45" customFormat="1" ht="15.75" customHeight="1" x14ac:dyDescent="0.2">
      <c r="A305" s="44"/>
      <c r="X305" s="44"/>
      <c r="AD305" s="44"/>
      <c r="AE305" s="44"/>
      <c r="AF305" s="44"/>
      <c r="AG305" s="46"/>
      <c r="AH305" s="44"/>
      <c r="AI305" s="44"/>
      <c r="AK305" s="44"/>
      <c r="AL305" s="44"/>
      <c r="AM305" s="44"/>
      <c r="AO305" s="44"/>
    </row>
    <row r="306" spans="1:41" s="45" customFormat="1" ht="15.75" customHeight="1" x14ac:dyDescent="0.2">
      <c r="A306" s="44"/>
      <c r="X306" s="44"/>
      <c r="AD306" s="44"/>
      <c r="AE306" s="44"/>
      <c r="AF306" s="44"/>
      <c r="AG306" s="46"/>
      <c r="AH306" s="44"/>
      <c r="AI306" s="44"/>
      <c r="AK306" s="44"/>
      <c r="AL306" s="44"/>
      <c r="AM306" s="44"/>
      <c r="AO306" s="44"/>
    </row>
    <row r="307" spans="1:41" s="45" customFormat="1" ht="15.75" customHeight="1" x14ac:dyDescent="0.2">
      <c r="A307" s="44"/>
      <c r="X307" s="44"/>
      <c r="AD307" s="44"/>
      <c r="AE307" s="44"/>
      <c r="AF307" s="44"/>
      <c r="AG307" s="46"/>
      <c r="AH307" s="44"/>
      <c r="AI307" s="44"/>
      <c r="AK307" s="44"/>
      <c r="AL307" s="44"/>
      <c r="AM307" s="44"/>
      <c r="AO307" s="44"/>
    </row>
    <row r="308" spans="1:41" s="45" customFormat="1" ht="15.75" customHeight="1" x14ac:dyDescent="0.2">
      <c r="A308" s="44"/>
      <c r="X308" s="44"/>
      <c r="AD308" s="44"/>
      <c r="AE308" s="44"/>
      <c r="AF308" s="44"/>
      <c r="AG308" s="46"/>
      <c r="AH308" s="44"/>
      <c r="AI308" s="44"/>
      <c r="AK308" s="44"/>
      <c r="AL308" s="44"/>
      <c r="AM308" s="44"/>
      <c r="AO308" s="44"/>
    </row>
    <row r="309" spans="1:41" s="45" customFormat="1" ht="15.75" customHeight="1" x14ac:dyDescent="0.2">
      <c r="A309" s="44"/>
      <c r="X309" s="44"/>
      <c r="AD309" s="44"/>
      <c r="AE309" s="44"/>
      <c r="AF309" s="44"/>
      <c r="AG309" s="46"/>
      <c r="AH309" s="44"/>
      <c r="AI309" s="44"/>
      <c r="AK309" s="44"/>
      <c r="AL309" s="44"/>
      <c r="AM309" s="44"/>
      <c r="AO309" s="44"/>
    </row>
    <row r="310" spans="1:41" s="45" customFormat="1" ht="15.75" customHeight="1" x14ac:dyDescent="0.2">
      <c r="A310" s="44"/>
      <c r="X310" s="44"/>
      <c r="AD310" s="44"/>
      <c r="AE310" s="44"/>
      <c r="AF310" s="44"/>
      <c r="AG310" s="46"/>
      <c r="AH310" s="44"/>
      <c r="AI310" s="44"/>
      <c r="AK310" s="44"/>
      <c r="AL310" s="44"/>
      <c r="AM310" s="44"/>
      <c r="AO310" s="44"/>
    </row>
    <row r="311" spans="1:41" s="45" customFormat="1" ht="15.75" customHeight="1" x14ac:dyDescent="0.2">
      <c r="A311" s="44"/>
      <c r="X311" s="44"/>
      <c r="AD311" s="44"/>
      <c r="AE311" s="44"/>
      <c r="AF311" s="44"/>
      <c r="AG311" s="46"/>
      <c r="AH311" s="44"/>
      <c r="AI311" s="44"/>
      <c r="AK311" s="44"/>
      <c r="AL311" s="44"/>
      <c r="AM311" s="44"/>
      <c r="AO311" s="44"/>
    </row>
    <row r="312" spans="1:41" s="45" customFormat="1" ht="15.75" customHeight="1" x14ac:dyDescent="0.2">
      <c r="A312" s="44"/>
      <c r="X312" s="44"/>
      <c r="AD312" s="44"/>
      <c r="AE312" s="44"/>
      <c r="AF312" s="44"/>
      <c r="AG312" s="46"/>
      <c r="AH312" s="44"/>
      <c r="AI312" s="44"/>
      <c r="AK312" s="44"/>
      <c r="AL312" s="44"/>
      <c r="AM312" s="44"/>
      <c r="AO312" s="44"/>
    </row>
    <row r="313" spans="1:41" s="45" customFormat="1" ht="15.75" customHeight="1" x14ac:dyDescent="0.2">
      <c r="A313" s="44"/>
      <c r="X313" s="44"/>
      <c r="AD313" s="44"/>
      <c r="AE313" s="44"/>
      <c r="AF313" s="44"/>
      <c r="AG313" s="46"/>
      <c r="AH313" s="44"/>
      <c r="AI313" s="44"/>
      <c r="AK313" s="44"/>
      <c r="AL313" s="44"/>
      <c r="AM313" s="44"/>
      <c r="AO313" s="44"/>
    </row>
    <row r="314" spans="1:41" s="45" customFormat="1" ht="15.75" customHeight="1" x14ac:dyDescent="0.2">
      <c r="A314" s="44"/>
      <c r="X314" s="44"/>
      <c r="AD314" s="44"/>
      <c r="AE314" s="44"/>
      <c r="AF314" s="44"/>
      <c r="AG314" s="46"/>
      <c r="AH314" s="44"/>
      <c r="AI314" s="44"/>
      <c r="AK314" s="44"/>
      <c r="AL314" s="44"/>
      <c r="AM314" s="44"/>
      <c r="AO314" s="44"/>
    </row>
    <row r="315" spans="1:41" s="45" customFormat="1" ht="15.75" customHeight="1" x14ac:dyDescent="0.2">
      <c r="A315" s="44"/>
      <c r="X315" s="44"/>
      <c r="AD315" s="44"/>
      <c r="AE315" s="44"/>
      <c r="AF315" s="44"/>
      <c r="AG315" s="46"/>
      <c r="AH315" s="44"/>
      <c r="AI315" s="44"/>
      <c r="AK315" s="44"/>
      <c r="AL315" s="44"/>
      <c r="AM315" s="44"/>
      <c r="AO315" s="44"/>
    </row>
    <row r="316" spans="1:41" s="45" customFormat="1" ht="15.75" customHeight="1" x14ac:dyDescent="0.2">
      <c r="A316" s="44"/>
      <c r="X316" s="44"/>
      <c r="AD316" s="44"/>
      <c r="AE316" s="44"/>
      <c r="AF316" s="44"/>
      <c r="AG316" s="46"/>
      <c r="AH316" s="44"/>
      <c r="AI316" s="44"/>
      <c r="AK316" s="44"/>
      <c r="AL316" s="44"/>
      <c r="AM316" s="44"/>
      <c r="AO316" s="44"/>
    </row>
    <row r="317" spans="1:41" s="45" customFormat="1" ht="15.75" customHeight="1" x14ac:dyDescent="0.2">
      <c r="A317" s="44"/>
      <c r="X317" s="44"/>
      <c r="AD317" s="44"/>
      <c r="AE317" s="44"/>
      <c r="AF317" s="44"/>
      <c r="AG317" s="46"/>
      <c r="AH317" s="44"/>
      <c r="AI317" s="44"/>
      <c r="AK317" s="44"/>
      <c r="AL317" s="44"/>
      <c r="AM317" s="44"/>
      <c r="AO317" s="44"/>
    </row>
    <row r="318" spans="1:41" s="45" customFormat="1" ht="15.75" customHeight="1" x14ac:dyDescent="0.2">
      <c r="A318" s="44"/>
      <c r="X318" s="44"/>
      <c r="AD318" s="44"/>
      <c r="AE318" s="44"/>
      <c r="AF318" s="44"/>
      <c r="AG318" s="46"/>
      <c r="AH318" s="44"/>
      <c r="AI318" s="44"/>
      <c r="AK318" s="44"/>
      <c r="AL318" s="44"/>
      <c r="AM318" s="44"/>
      <c r="AO318" s="44"/>
    </row>
    <row r="319" spans="1:41" s="45" customFormat="1" ht="15.75" customHeight="1" x14ac:dyDescent="0.2">
      <c r="A319" s="44"/>
      <c r="X319" s="44"/>
      <c r="AD319" s="44"/>
      <c r="AE319" s="44"/>
      <c r="AF319" s="44"/>
      <c r="AG319" s="46"/>
      <c r="AH319" s="44"/>
      <c r="AI319" s="44"/>
      <c r="AK319" s="44"/>
      <c r="AL319" s="44"/>
      <c r="AM319" s="44"/>
      <c r="AO319" s="44"/>
    </row>
    <row r="320" spans="1:41" s="45" customFormat="1" ht="15.75" customHeight="1" x14ac:dyDescent="0.2">
      <c r="A320" s="44"/>
      <c r="X320" s="44"/>
      <c r="AD320" s="44"/>
      <c r="AE320" s="44"/>
      <c r="AF320" s="44"/>
      <c r="AG320" s="46"/>
      <c r="AH320" s="44"/>
      <c r="AI320" s="44"/>
      <c r="AK320" s="44"/>
      <c r="AL320" s="44"/>
      <c r="AM320" s="44"/>
      <c r="AO320" s="44"/>
    </row>
    <row r="321" spans="1:41" s="45" customFormat="1" ht="15.75" customHeight="1" x14ac:dyDescent="0.2">
      <c r="A321" s="44"/>
      <c r="X321" s="44"/>
      <c r="AD321" s="44"/>
      <c r="AE321" s="44"/>
      <c r="AF321" s="44"/>
      <c r="AG321" s="46"/>
      <c r="AH321" s="44"/>
      <c r="AI321" s="44"/>
      <c r="AK321" s="44"/>
      <c r="AL321" s="44"/>
      <c r="AM321" s="44"/>
      <c r="AO321" s="44"/>
    </row>
    <row r="322" spans="1:41" s="45" customFormat="1" ht="15.75" customHeight="1" x14ac:dyDescent="0.2">
      <c r="A322" s="44"/>
      <c r="X322" s="44"/>
      <c r="AD322" s="44"/>
      <c r="AE322" s="44"/>
      <c r="AF322" s="44"/>
      <c r="AG322" s="46"/>
      <c r="AH322" s="44"/>
      <c r="AI322" s="44"/>
      <c r="AK322" s="44"/>
      <c r="AL322" s="44"/>
      <c r="AM322" s="44"/>
      <c r="AO322" s="44"/>
    </row>
    <row r="323" spans="1:41" s="45" customFormat="1" ht="15.75" customHeight="1" x14ac:dyDescent="0.2">
      <c r="A323" s="44"/>
      <c r="X323" s="44"/>
      <c r="AD323" s="44"/>
      <c r="AE323" s="44"/>
      <c r="AF323" s="44"/>
      <c r="AG323" s="46"/>
      <c r="AH323" s="44"/>
      <c r="AI323" s="44"/>
      <c r="AK323" s="44"/>
      <c r="AL323" s="44"/>
      <c r="AM323" s="44"/>
      <c r="AO323" s="44"/>
    </row>
    <row r="324" spans="1:41" s="45" customFormat="1" ht="15.75" customHeight="1" x14ac:dyDescent="0.2">
      <c r="A324" s="44"/>
      <c r="X324" s="44"/>
      <c r="AD324" s="44"/>
      <c r="AE324" s="44"/>
      <c r="AF324" s="44"/>
      <c r="AG324" s="46"/>
      <c r="AH324" s="44"/>
      <c r="AI324" s="44"/>
      <c r="AK324" s="44"/>
      <c r="AL324" s="44"/>
      <c r="AM324" s="44"/>
      <c r="AO324" s="44"/>
    </row>
    <row r="325" spans="1:41" s="45" customFormat="1" ht="15.75" customHeight="1" x14ac:dyDescent="0.2">
      <c r="A325" s="44"/>
      <c r="X325" s="44"/>
      <c r="AD325" s="44"/>
      <c r="AE325" s="44"/>
      <c r="AF325" s="44"/>
      <c r="AG325" s="46"/>
      <c r="AH325" s="44"/>
      <c r="AI325" s="44"/>
      <c r="AK325" s="44"/>
      <c r="AL325" s="44"/>
      <c r="AM325" s="44"/>
      <c r="AO325" s="44"/>
    </row>
    <row r="326" spans="1:41" s="45" customFormat="1" ht="15.75" customHeight="1" x14ac:dyDescent="0.2">
      <c r="A326" s="44"/>
      <c r="X326" s="44"/>
      <c r="AD326" s="44"/>
      <c r="AE326" s="44"/>
      <c r="AF326" s="44"/>
      <c r="AG326" s="46"/>
      <c r="AH326" s="44"/>
      <c r="AI326" s="44"/>
      <c r="AK326" s="44"/>
      <c r="AL326" s="44"/>
      <c r="AM326" s="44"/>
      <c r="AO326" s="44"/>
    </row>
    <row r="327" spans="1:41" s="45" customFormat="1" ht="15.75" customHeight="1" x14ac:dyDescent="0.2">
      <c r="A327" s="44"/>
      <c r="X327" s="44"/>
      <c r="AD327" s="44"/>
      <c r="AE327" s="44"/>
      <c r="AF327" s="44"/>
      <c r="AG327" s="46"/>
      <c r="AH327" s="44"/>
      <c r="AI327" s="44"/>
      <c r="AK327" s="44"/>
      <c r="AL327" s="44"/>
      <c r="AM327" s="44"/>
      <c r="AO327" s="44"/>
    </row>
    <row r="328" spans="1:41" s="45" customFormat="1" ht="15.75" customHeight="1" x14ac:dyDescent="0.2">
      <c r="A328" s="44"/>
      <c r="X328" s="44"/>
      <c r="AD328" s="44"/>
      <c r="AE328" s="44"/>
      <c r="AF328" s="44"/>
      <c r="AG328" s="46"/>
      <c r="AH328" s="44"/>
      <c r="AI328" s="44"/>
      <c r="AK328" s="44"/>
      <c r="AL328" s="44"/>
      <c r="AM328" s="44"/>
      <c r="AO328" s="44"/>
    </row>
    <row r="329" spans="1:41" s="45" customFormat="1" ht="15.75" customHeight="1" x14ac:dyDescent="0.2">
      <c r="A329" s="44"/>
      <c r="X329" s="44"/>
      <c r="AD329" s="44"/>
      <c r="AE329" s="44"/>
      <c r="AF329" s="44"/>
      <c r="AG329" s="46"/>
      <c r="AH329" s="44"/>
      <c r="AI329" s="44"/>
      <c r="AK329" s="44"/>
      <c r="AL329" s="44"/>
      <c r="AM329" s="44"/>
      <c r="AO329" s="44"/>
    </row>
    <row r="330" spans="1:41" s="45" customFormat="1" ht="15.75" customHeight="1" x14ac:dyDescent="0.2">
      <c r="A330" s="44"/>
      <c r="X330" s="44"/>
      <c r="AD330" s="44"/>
      <c r="AE330" s="44"/>
      <c r="AF330" s="44"/>
      <c r="AG330" s="46"/>
      <c r="AH330" s="44"/>
      <c r="AI330" s="44"/>
      <c r="AK330" s="44"/>
      <c r="AL330" s="44"/>
      <c r="AM330" s="44"/>
      <c r="AO330" s="44"/>
    </row>
    <row r="331" spans="1:41" s="45" customFormat="1" ht="15.75" customHeight="1" x14ac:dyDescent="0.2">
      <c r="A331" s="44"/>
      <c r="X331" s="44"/>
      <c r="AD331" s="44"/>
      <c r="AE331" s="44"/>
      <c r="AF331" s="44"/>
      <c r="AG331" s="46"/>
      <c r="AH331" s="44"/>
      <c r="AI331" s="44"/>
      <c r="AK331" s="44"/>
      <c r="AL331" s="44"/>
      <c r="AM331" s="44"/>
      <c r="AO331" s="44"/>
    </row>
    <row r="332" spans="1:41" s="45" customFormat="1" ht="15.75" customHeight="1" x14ac:dyDescent="0.2">
      <c r="A332" s="44"/>
      <c r="X332" s="44"/>
      <c r="AD332" s="44"/>
      <c r="AE332" s="44"/>
      <c r="AF332" s="44"/>
      <c r="AG332" s="46"/>
      <c r="AH332" s="44"/>
      <c r="AI332" s="44"/>
      <c r="AK332" s="44"/>
      <c r="AL332" s="44"/>
      <c r="AM332" s="44"/>
      <c r="AO332" s="44"/>
    </row>
    <row r="333" spans="1:41" s="45" customFormat="1" ht="15.75" customHeight="1" x14ac:dyDescent="0.2">
      <c r="A333" s="44"/>
      <c r="X333" s="44"/>
      <c r="AD333" s="44"/>
      <c r="AE333" s="44"/>
      <c r="AF333" s="44"/>
      <c r="AG333" s="46"/>
      <c r="AH333" s="44"/>
      <c r="AI333" s="44"/>
      <c r="AK333" s="44"/>
      <c r="AL333" s="44"/>
      <c r="AM333" s="44"/>
      <c r="AO333" s="44"/>
    </row>
    <row r="334" spans="1:41" s="45" customFormat="1" ht="15.75" customHeight="1" x14ac:dyDescent="0.2">
      <c r="A334" s="44"/>
      <c r="X334" s="44"/>
      <c r="AD334" s="44"/>
      <c r="AE334" s="44"/>
      <c r="AF334" s="44"/>
      <c r="AG334" s="46"/>
      <c r="AH334" s="44"/>
      <c r="AI334" s="44"/>
      <c r="AK334" s="44"/>
      <c r="AL334" s="44"/>
      <c r="AM334" s="44"/>
      <c r="AO334" s="44"/>
    </row>
    <row r="335" spans="1:41" s="45" customFormat="1" ht="15.75" customHeight="1" x14ac:dyDescent="0.2">
      <c r="A335" s="44"/>
      <c r="X335" s="44"/>
      <c r="AD335" s="44"/>
      <c r="AE335" s="44"/>
      <c r="AF335" s="44"/>
      <c r="AG335" s="46"/>
      <c r="AH335" s="44"/>
      <c r="AI335" s="44"/>
      <c r="AK335" s="44"/>
      <c r="AL335" s="44"/>
      <c r="AM335" s="44"/>
      <c r="AO335" s="44"/>
    </row>
    <row r="336" spans="1:41" s="45" customFormat="1" ht="15.75" customHeight="1" x14ac:dyDescent="0.2">
      <c r="A336" s="44"/>
      <c r="X336" s="44"/>
      <c r="AD336" s="44"/>
      <c r="AE336" s="44"/>
      <c r="AF336" s="44"/>
      <c r="AG336" s="46"/>
      <c r="AH336" s="44"/>
      <c r="AI336" s="44"/>
      <c r="AK336" s="44"/>
      <c r="AL336" s="44"/>
      <c r="AM336" s="44"/>
      <c r="AO336" s="44"/>
    </row>
    <row r="337" spans="1:41" s="45" customFormat="1" ht="15.75" customHeight="1" x14ac:dyDescent="0.2">
      <c r="A337" s="44"/>
      <c r="X337" s="44"/>
      <c r="AD337" s="44"/>
      <c r="AE337" s="44"/>
      <c r="AF337" s="44"/>
      <c r="AG337" s="46"/>
      <c r="AH337" s="44"/>
      <c r="AI337" s="44"/>
      <c r="AK337" s="44"/>
      <c r="AL337" s="44"/>
      <c r="AM337" s="44"/>
      <c r="AO337" s="44"/>
    </row>
    <row r="338" spans="1:41" s="45" customFormat="1" ht="15.75" customHeight="1" x14ac:dyDescent="0.2">
      <c r="A338" s="44"/>
      <c r="X338" s="44"/>
      <c r="AD338" s="44"/>
      <c r="AE338" s="44"/>
      <c r="AF338" s="44"/>
      <c r="AG338" s="46"/>
      <c r="AH338" s="44"/>
      <c r="AI338" s="44"/>
      <c r="AK338" s="44"/>
      <c r="AL338" s="44"/>
      <c r="AM338" s="44"/>
      <c r="AO338" s="44"/>
    </row>
    <row r="339" spans="1:41" s="45" customFormat="1" ht="15.75" customHeight="1" x14ac:dyDescent="0.2">
      <c r="A339" s="44"/>
      <c r="X339" s="44"/>
      <c r="AD339" s="44"/>
      <c r="AE339" s="44"/>
      <c r="AF339" s="44"/>
      <c r="AG339" s="46"/>
      <c r="AH339" s="44"/>
      <c r="AI339" s="44"/>
      <c r="AK339" s="44"/>
      <c r="AL339" s="44"/>
      <c r="AM339" s="44"/>
      <c r="AO339" s="44"/>
    </row>
    <row r="340" spans="1:41" s="45" customFormat="1" ht="15.75" customHeight="1" x14ac:dyDescent="0.2">
      <c r="A340" s="44"/>
      <c r="X340" s="44"/>
      <c r="AD340" s="44"/>
      <c r="AE340" s="44"/>
      <c r="AF340" s="44"/>
      <c r="AG340" s="46"/>
      <c r="AH340" s="44"/>
      <c r="AI340" s="44"/>
      <c r="AK340" s="44"/>
      <c r="AL340" s="44"/>
      <c r="AM340" s="44"/>
      <c r="AO340" s="44"/>
    </row>
    <row r="341" spans="1:41" s="45" customFormat="1" ht="15.75" customHeight="1" x14ac:dyDescent="0.2">
      <c r="A341" s="44"/>
      <c r="X341" s="44"/>
      <c r="AD341" s="44"/>
      <c r="AE341" s="44"/>
      <c r="AF341" s="44"/>
      <c r="AG341" s="46"/>
      <c r="AH341" s="44"/>
      <c r="AI341" s="44"/>
      <c r="AK341" s="44"/>
      <c r="AL341" s="44"/>
      <c r="AM341" s="44"/>
      <c r="AO341" s="44"/>
    </row>
    <row r="342" spans="1:41" s="45" customFormat="1" ht="15.75" customHeight="1" x14ac:dyDescent="0.2">
      <c r="A342" s="44"/>
      <c r="X342" s="44"/>
      <c r="AD342" s="44"/>
      <c r="AE342" s="44"/>
      <c r="AF342" s="44"/>
      <c r="AG342" s="46"/>
      <c r="AH342" s="44"/>
      <c r="AI342" s="44"/>
      <c r="AK342" s="44"/>
      <c r="AL342" s="44"/>
      <c r="AM342" s="44"/>
      <c r="AO342" s="44"/>
    </row>
    <row r="343" spans="1:41" s="45" customFormat="1" ht="15.75" customHeight="1" x14ac:dyDescent="0.2">
      <c r="A343" s="44"/>
      <c r="X343" s="44"/>
      <c r="AD343" s="44"/>
      <c r="AE343" s="44"/>
      <c r="AF343" s="44"/>
      <c r="AG343" s="46"/>
      <c r="AH343" s="44"/>
      <c r="AI343" s="44"/>
      <c r="AK343" s="44"/>
      <c r="AL343" s="44"/>
      <c r="AM343" s="44"/>
      <c r="AO343" s="44"/>
    </row>
    <row r="344" spans="1:41" s="45" customFormat="1" ht="15.75" customHeight="1" x14ac:dyDescent="0.2">
      <c r="A344" s="44"/>
      <c r="X344" s="44"/>
      <c r="AD344" s="44"/>
      <c r="AE344" s="44"/>
      <c r="AF344" s="44"/>
      <c r="AG344" s="46"/>
      <c r="AH344" s="44"/>
      <c r="AI344" s="44"/>
      <c r="AK344" s="44"/>
      <c r="AL344" s="44"/>
      <c r="AM344" s="44"/>
      <c r="AO344" s="44"/>
    </row>
    <row r="345" spans="1:41" s="45" customFormat="1" ht="15.75" customHeight="1" x14ac:dyDescent="0.2">
      <c r="A345" s="44"/>
      <c r="X345" s="44"/>
      <c r="AD345" s="44"/>
      <c r="AE345" s="44"/>
      <c r="AF345" s="44"/>
      <c r="AG345" s="46"/>
      <c r="AH345" s="44"/>
      <c r="AI345" s="44"/>
      <c r="AK345" s="44"/>
      <c r="AL345" s="44"/>
      <c r="AM345" s="44"/>
      <c r="AO345" s="44"/>
    </row>
    <row r="346" spans="1:41" s="45" customFormat="1" ht="15.75" customHeight="1" x14ac:dyDescent="0.2">
      <c r="A346" s="44"/>
      <c r="X346" s="44"/>
      <c r="AD346" s="44"/>
      <c r="AE346" s="44"/>
      <c r="AF346" s="44"/>
      <c r="AG346" s="46"/>
      <c r="AH346" s="44"/>
      <c r="AI346" s="44"/>
      <c r="AK346" s="44"/>
      <c r="AL346" s="44"/>
      <c r="AM346" s="44"/>
      <c r="AO346" s="44"/>
    </row>
    <row r="347" spans="1:41" s="45" customFormat="1" ht="15.75" customHeight="1" x14ac:dyDescent="0.2">
      <c r="A347" s="44"/>
      <c r="X347" s="44"/>
      <c r="AD347" s="44"/>
      <c r="AE347" s="44"/>
      <c r="AF347" s="44"/>
      <c r="AG347" s="46"/>
      <c r="AH347" s="44"/>
      <c r="AI347" s="44"/>
      <c r="AK347" s="44"/>
      <c r="AL347" s="44"/>
      <c r="AM347" s="44"/>
      <c r="AO347" s="44"/>
    </row>
    <row r="348" spans="1:41" s="45" customFormat="1" ht="15.75" customHeight="1" x14ac:dyDescent="0.2">
      <c r="A348" s="44"/>
      <c r="X348" s="44"/>
      <c r="AD348" s="44"/>
      <c r="AE348" s="44"/>
      <c r="AF348" s="44"/>
      <c r="AG348" s="46"/>
      <c r="AH348" s="44"/>
      <c r="AI348" s="44"/>
      <c r="AK348" s="44"/>
      <c r="AL348" s="44"/>
      <c r="AM348" s="44"/>
      <c r="AO348" s="44"/>
    </row>
    <row r="349" spans="1:41" s="45" customFormat="1" ht="15.75" customHeight="1" x14ac:dyDescent="0.2">
      <c r="A349" s="44"/>
      <c r="X349" s="44"/>
      <c r="AD349" s="44"/>
      <c r="AE349" s="44"/>
      <c r="AF349" s="44"/>
      <c r="AG349" s="46"/>
      <c r="AH349" s="44"/>
      <c r="AI349" s="44"/>
      <c r="AK349" s="44"/>
      <c r="AL349" s="44"/>
      <c r="AM349" s="44"/>
      <c r="AO349" s="44"/>
    </row>
    <row r="350" spans="1:41" s="45" customFormat="1" ht="15.75" customHeight="1" x14ac:dyDescent="0.2">
      <c r="A350" s="44"/>
      <c r="X350" s="44"/>
      <c r="AD350" s="44"/>
      <c r="AE350" s="44"/>
      <c r="AF350" s="44"/>
      <c r="AG350" s="46"/>
      <c r="AH350" s="44"/>
      <c r="AI350" s="44"/>
      <c r="AK350" s="44"/>
      <c r="AL350" s="44"/>
      <c r="AM350" s="44"/>
      <c r="AO350" s="44"/>
    </row>
    <row r="351" spans="1:41" s="45" customFormat="1" ht="15.75" customHeight="1" x14ac:dyDescent="0.2">
      <c r="A351" s="44"/>
      <c r="X351" s="44"/>
      <c r="AD351" s="44"/>
      <c r="AE351" s="44"/>
      <c r="AF351" s="44"/>
      <c r="AG351" s="46"/>
      <c r="AH351" s="44"/>
      <c r="AI351" s="44"/>
      <c r="AK351" s="44"/>
      <c r="AL351" s="44"/>
      <c r="AM351" s="44"/>
      <c r="AO351" s="44"/>
    </row>
    <row r="352" spans="1:41" s="45" customFormat="1" ht="15.75" customHeight="1" x14ac:dyDescent="0.2">
      <c r="A352" s="44"/>
      <c r="X352" s="44"/>
      <c r="AD352" s="44"/>
      <c r="AE352" s="44"/>
      <c r="AF352" s="44"/>
      <c r="AG352" s="46"/>
      <c r="AH352" s="44"/>
      <c r="AI352" s="44"/>
      <c r="AK352" s="44"/>
      <c r="AL352" s="44"/>
      <c r="AM352" s="44"/>
      <c r="AO352" s="44"/>
    </row>
    <row r="353" spans="1:41" s="45" customFormat="1" ht="15.75" customHeight="1" x14ac:dyDescent="0.2">
      <c r="A353" s="44"/>
      <c r="X353" s="44"/>
      <c r="AD353" s="44"/>
      <c r="AE353" s="44"/>
      <c r="AF353" s="44"/>
      <c r="AG353" s="46"/>
      <c r="AH353" s="44"/>
      <c r="AI353" s="44"/>
      <c r="AK353" s="44"/>
      <c r="AL353" s="44"/>
      <c r="AM353" s="44"/>
      <c r="AO353" s="44"/>
    </row>
    <row r="354" spans="1:41" s="45" customFormat="1" ht="15.75" customHeight="1" x14ac:dyDescent="0.2">
      <c r="A354" s="44"/>
      <c r="X354" s="44"/>
      <c r="AD354" s="44"/>
      <c r="AE354" s="44"/>
      <c r="AF354" s="44"/>
      <c r="AG354" s="46"/>
      <c r="AH354" s="44"/>
      <c r="AI354" s="44"/>
      <c r="AK354" s="44"/>
      <c r="AL354" s="44"/>
      <c r="AM354" s="44"/>
      <c r="AO354" s="44"/>
    </row>
    <row r="355" spans="1:41" s="45" customFormat="1" ht="15.75" customHeight="1" x14ac:dyDescent="0.2">
      <c r="A355" s="44"/>
      <c r="X355" s="44"/>
      <c r="AD355" s="44"/>
      <c r="AE355" s="44"/>
      <c r="AF355" s="44"/>
      <c r="AG355" s="46"/>
      <c r="AH355" s="44"/>
      <c r="AI355" s="44"/>
      <c r="AK355" s="44"/>
      <c r="AL355" s="44"/>
      <c r="AM355" s="44"/>
      <c r="AO355" s="44"/>
    </row>
    <row r="356" spans="1:41" s="45" customFormat="1" ht="15.75" customHeight="1" x14ac:dyDescent="0.2">
      <c r="A356" s="44"/>
      <c r="X356" s="44"/>
      <c r="AD356" s="44"/>
      <c r="AE356" s="44"/>
      <c r="AF356" s="44"/>
      <c r="AG356" s="46"/>
      <c r="AH356" s="44"/>
      <c r="AI356" s="44"/>
      <c r="AK356" s="44"/>
      <c r="AL356" s="44"/>
      <c r="AM356" s="44"/>
      <c r="AO356" s="44"/>
    </row>
    <row r="357" spans="1:41" s="45" customFormat="1" ht="15.75" customHeight="1" x14ac:dyDescent="0.2">
      <c r="A357" s="44"/>
      <c r="X357" s="44"/>
      <c r="AD357" s="44"/>
      <c r="AE357" s="44"/>
      <c r="AF357" s="44"/>
      <c r="AG357" s="46"/>
      <c r="AH357" s="44"/>
      <c r="AI357" s="44"/>
      <c r="AK357" s="44"/>
      <c r="AL357" s="44"/>
      <c r="AM357" s="44"/>
      <c r="AO357" s="44"/>
    </row>
    <row r="358" spans="1:41" s="45" customFormat="1" ht="15.75" customHeight="1" x14ac:dyDescent="0.2">
      <c r="A358" s="44"/>
      <c r="X358" s="44"/>
      <c r="AD358" s="44"/>
      <c r="AE358" s="44"/>
      <c r="AF358" s="44"/>
      <c r="AG358" s="46"/>
      <c r="AH358" s="44"/>
      <c r="AI358" s="44"/>
      <c r="AK358" s="44"/>
      <c r="AL358" s="44"/>
      <c r="AM358" s="44"/>
      <c r="AO358" s="44"/>
    </row>
    <row r="359" spans="1:41" s="45" customFormat="1" ht="15.75" customHeight="1" x14ac:dyDescent="0.2">
      <c r="A359" s="44"/>
      <c r="X359" s="44"/>
      <c r="AD359" s="44"/>
      <c r="AE359" s="44"/>
      <c r="AF359" s="44"/>
      <c r="AG359" s="46"/>
      <c r="AH359" s="44"/>
      <c r="AI359" s="44"/>
      <c r="AK359" s="44"/>
      <c r="AL359" s="44"/>
      <c r="AM359" s="44"/>
      <c r="AO359" s="44"/>
    </row>
    <row r="360" spans="1:41" s="45" customFormat="1" ht="15.75" customHeight="1" x14ac:dyDescent="0.2">
      <c r="A360" s="44"/>
      <c r="X360" s="44"/>
      <c r="AD360" s="44"/>
      <c r="AE360" s="44"/>
      <c r="AF360" s="44"/>
      <c r="AG360" s="46"/>
      <c r="AH360" s="44"/>
      <c r="AI360" s="44"/>
      <c r="AK360" s="44"/>
      <c r="AL360" s="44"/>
      <c r="AM360" s="44"/>
      <c r="AO360" s="44"/>
    </row>
    <row r="361" spans="1:41" s="45" customFormat="1" ht="15.75" customHeight="1" x14ac:dyDescent="0.2">
      <c r="A361" s="44"/>
      <c r="X361" s="44"/>
      <c r="AD361" s="44"/>
      <c r="AE361" s="44"/>
      <c r="AF361" s="44"/>
      <c r="AG361" s="46"/>
      <c r="AH361" s="44"/>
      <c r="AI361" s="44"/>
      <c r="AK361" s="44"/>
      <c r="AL361" s="44"/>
      <c r="AM361" s="44"/>
      <c r="AO361" s="44"/>
    </row>
    <row r="362" spans="1:41" s="45" customFormat="1" ht="15.75" customHeight="1" x14ac:dyDescent="0.2">
      <c r="A362" s="44"/>
      <c r="X362" s="44"/>
      <c r="AD362" s="44"/>
      <c r="AE362" s="44"/>
      <c r="AF362" s="44"/>
      <c r="AG362" s="46"/>
      <c r="AH362" s="44"/>
      <c r="AI362" s="44"/>
      <c r="AK362" s="44"/>
      <c r="AL362" s="44"/>
      <c r="AM362" s="44"/>
      <c r="AO362" s="44"/>
    </row>
    <row r="363" spans="1:41" s="45" customFormat="1" ht="15.75" customHeight="1" x14ac:dyDescent="0.2">
      <c r="A363" s="44"/>
      <c r="X363" s="44"/>
      <c r="AD363" s="44"/>
      <c r="AE363" s="44"/>
      <c r="AF363" s="44"/>
      <c r="AG363" s="46"/>
      <c r="AH363" s="44"/>
      <c r="AI363" s="44"/>
      <c r="AK363" s="44"/>
      <c r="AL363" s="44"/>
      <c r="AM363" s="44"/>
      <c r="AO363" s="44"/>
    </row>
    <row r="364" spans="1:41" s="45" customFormat="1" ht="15.75" customHeight="1" x14ac:dyDescent="0.2">
      <c r="A364" s="44"/>
      <c r="X364" s="44"/>
      <c r="AD364" s="44"/>
      <c r="AE364" s="44"/>
      <c r="AF364" s="44"/>
      <c r="AG364" s="46"/>
      <c r="AH364" s="44"/>
      <c r="AI364" s="44"/>
      <c r="AK364" s="44"/>
      <c r="AL364" s="44"/>
      <c r="AM364" s="44"/>
      <c r="AO364" s="44"/>
    </row>
    <row r="365" spans="1:41" s="45" customFormat="1" ht="15.75" customHeight="1" x14ac:dyDescent="0.2">
      <c r="A365" s="44"/>
      <c r="X365" s="44"/>
      <c r="AD365" s="44"/>
      <c r="AE365" s="44"/>
      <c r="AF365" s="44"/>
      <c r="AG365" s="46"/>
      <c r="AH365" s="44"/>
      <c r="AI365" s="44"/>
      <c r="AK365" s="44"/>
      <c r="AL365" s="44"/>
      <c r="AM365" s="44"/>
      <c r="AO365" s="44"/>
    </row>
    <row r="366" spans="1:41" s="45" customFormat="1" ht="15.75" customHeight="1" x14ac:dyDescent="0.2">
      <c r="A366" s="44"/>
      <c r="X366" s="44"/>
      <c r="AD366" s="44"/>
      <c r="AE366" s="44"/>
      <c r="AF366" s="44"/>
      <c r="AG366" s="46"/>
      <c r="AH366" s="44"/>
      <c r="AI366" s="44"/>
      <c r="AK366" s="44"/>
      <c r="AL366" s="44"/>
      <c r="AM366" s="44"/>
      <c r="AO366" s="44"/>
    </row>
    <row r="367" spans="1:41" s="45" customFormat="1" ht="15.75" customHeight="1" x14ac:dyDescent="0.2">
      <c r="A367" s="44"/>
      <c r="X367" s="44"/>
      <c r="AD367" s="44"/>
      <c r="AE367" s="44"/>
      <c r="AF367" s="44"/>
      <c r="AG367" s="46"/>
      <c r="AH367" s="44"/>
      <c r="AI367" s="44"/>
      <c r="AK367" s="44"/>
      <c r="AL367" s="44"/>
      <c r="AM367" s="44"/>
      <c r="AO367" s="44"/>
    </row>
    <row r="368" spans="1:41" s="45" customFormat="1" ht="15.75" customHeight="1" x14ac:dyDescent="0.2">
      <c r="A368" s="44"/>
      <c r="X368" s="44"/>
      <c r="AD368" s="44"/>
      <c r="AE368" s="44"/>
      <c r="AF368" s="44"/>
      <c r="AG368" s="46"/>
      <c r="AH368" s="44"/>
      <c r="AI368" s="44"/>
      <c r="AK368" s="44"/>
      <c r="AL368" s="44"/>
      <c r="AM368" s="44"/>
      <c r="AO368" s="44"/>
    </row>
    <row r="369" spans="1:41" s="45" customFormat="1" ht="15.75" customHeight="1" x14ac:dyDescent="0.2">
      <c r="A369" s="44"/>
      <c r="X369" s="44"/>
      <c r="AD369" s="44"/>
      <c r="AE369" s="44"/>
      <c r="AF369" s="44"/>
      <c r="AG369" s="46"/>
      <c r="AH369" s="44"/>
      <c r="AI369" s="44"/>
      <c r="AK369" s="44"/>
      <c r="AL369" s="44"/>
      <c r="AM369" s="44"/>
      <c r="AO369" s="44"/>
    </row>
    <row r="370" spans="1:41" s="45" customFormat="1" ht="15.75" customHeight="1" x14ac:dyDescent="0.2">
      <c r="A370" s="44"/>
      <c r="X370" s="44"/>
      <c r="AD370" s="44"/>
      <c r="AE370" s="44"/>
      <c r="AF370" s="44"/>
      <c r="AG370" s="46"/>
      <c r="AH370" s="44"/>
      <c r="AI370" s="44"/>
      <c r="AK370" s="44"/>
      <c r="AL370" s="44"/>
      <c r="AM370" s="44"/>
      <c r="AO370" s="44"/>
    </row>
    <row r="371" spans="1:41" s="45" customFormat="1" ht="15.75" customHeight="1" x14ac:dyDescent="0.2">
      <c r="A371" s="44"/>
      <c r="X371" s="44"/>
      <c r="AD371" s="44"/>
      <c r="AE371" s="44"/>
      <c r="AF371" s="44"/>
      <c r="AG371" s="46"/>
      <c r="AH371" s="44"/>
      <c r="AI371" s="44"/>
      <c r="AK371" s="44"/>
      <c r="AL371" s="44"/>
      <c r="AM371" s="44"/>
      <c r="AO371" s="44"/>
    </row>
    <row r="372" spans="1:41" s="45" customFormat="1" ht="15.75" customHeight="1" x14ac:dyDescent="0.2">
      <c r="A372" s="44"/>
      <c r="X372" s="44"/>
      <c r="AD372" s="44"/>
      <c r="AE372" s="44"/>
      <c r="AF372" s="44"/>
      <c r="AG372" s="46"/>
      <c r="AH372" s="44"/>
      <c r="AI372" s="44"/>
      <c r="AK372" s="44"/>
      <c r="AL372" s="44"/>
      <c r="AM372" s="44"/>
      <c r="AO372" s="44"/>
    </row>
    <row r="373" spans="1:41" s="45" customFormat="1" ht="15.75" customHeight="1" x14ac:dyDescent="0.2">
      <c r="A373" s="44"/>
      <c r="X373" s="44"/>
      <c r="AD373" s="44"/>
      <c r="AE373" s="44"/>
      <c r="AF373" s="44"/>
      <c r="AG373" s="46"/>
      <c r="AH373" s="44"/>
      <c r="AI373" s="44"/>
      <c r="AK373" s="44"/>
      <c r="AL373" s="44"/>
      <c r="AM373" s="44"/>
      <c r="AO373" s="44"/>
    </row>
    <row r="374" spans="1:41" s="45" customFormat="1" ht="15.75" customHeight="1" x14ac:dyDescent="0.2">
      <c r="A374" s="44"/>
      <c r="X374" s="44"/>
      <c r="AD374" s="44"/>
      <c r="AE374" s="44"/>
      <c r="AF374" s="44"/>
      <c r="AG374" s="46"/>
      <c r="AH374" s="44"/>
      <c r="AI374" s="44"/>
      <c r="AK374" s="44"/>
      <c r="AL374" s="44"/>
      <c r="AM374" s="44"/>
      <c r="AO374" s="44"/>
    </row>
    <row r="375" spans="1:41" s="45" customFormat="1" ht="15.75" customHeight="1" x14ac:dyDescent="0.2">
      <c r="A375" s="44"/>
      <c r="X375" s="44"/>
      <c r="AD375" s="44"/>
      <c r="AE375" s="44"/>
      <c r="AF375" s="44"/>
      <c r="AG375" s="46"/>
      <c r="AH375" s="44"/>
      <c r="AI375" s="44"/>
      <c r="AK375" s="44"/>
      <c r="AL375" s="44"/>
      <c r="AM375" s="44"/>
      <c r="AO375" s="44"/>
    </row>
    <row r="376" spans="1:41" s="45" customFormat="1" ht="15.75" customHeight="1" x14ac:dyDescent="0.2">
      <c r="A376" s="44"/>
      <c r="X376" s="44"/>
      <c r="AD376" s="44"/>
      <c r="AE376" s="44"/>
      <c r="AF376" s="44"/>
      <c r="AG376" s="46"/>
      <c r="AH376" s="44"/>
      <c r="AI376" s="44"/>
      <c r="AK376" s="44"/>
      <c r="AL376" s="44"/>
      <c r="AM376" s="44"/>
      <c r="AO376" s="44"/>
    </row>
    <row r="377" spans="1:41" s="45" customFormat="1" ht="15.75" customHeight="1" x14ac:dyDescent="0.2">
      <c r="A377" s="44"/>
      <c r="X377" s="44"/>
      <c r="AD377" s="44"/>
      <c r="AE377" s="44"/>
      <c r="AF377" s="44"/>
      <c r="AG377" s="46"/>
      <c r="AH377" s="44"/>
      <c r="AI377" s="44"/>
      <c r="AK377" s="44"/>
      <c r="AL377" s="44"/>
      <c r="AM377" s="44"/>
      <c r="AO377" s="44"/>
    </row>
    <row r="378" spans="1:41" s="45" customFormat="1" ht="15.75" customHeight="1" x14ac:dyDescent="0.2">
      <c r="A378" s="44"/>
      <c r="X378" s="44"/>
      <c r="AD378" s="44"/>
      <c r="AE378" s="44"/>
      <c r="AF378" s="44"/>
      <c r="AG378" s="46"/>
      <c r="AH378" s="44"/>
      <c r="AI378" s="44"/>
      <c r="AK378" s="44"/>
      <c r="AL378" s="44"/>
      <c r="AM378" s="44"/>
      <c r="AO378" s="44"/>
    </row>
    <row r="379" spans="1:41" s="45" customFormat="1" ht="15.75" customHeight="1" x14ac:dyDescent="0.2">
      <c r="A379" s="44"/>
      <c r="X379" s="44"/>
      <c r="AD379" s="44"/>
      <c r="AE379" s="44"/>
      <c r="AF379" s="44"/>
      <c r="AG379" s="46"/>
      <c r="AH379" s="44"/>
      <c r="AI379" s="44"/>
      <c r="AK379" s="44"/>
      <c r="AL379" s="44"/>
      <c r="AM379" s="44"/>
      <c r="AO379" s="44"/>
    </row>
    <row r="380" spans="1:41" s="45" customFormat="1" ht="15.75" customHeight="1" x14ac:dyDescent="0.2">
      <c r="A380" s="44"/>
      <c r="X380" s="44"/>
      <c r="AD380" s="44"/>
      <c r="AE380" s="44"/>
      <c r="AF380" s="44"/>
      <c r="AG380" s="46"/>
      <c r="AH380" s="44"/>
      <c r="AI380" s="44"/>
      <c r="AK380" s="44"/>
      <c r="AL380" s="44"/>
      <c r="AM380" s="44"/>
      <c r="AO380" s="44"/>
    </row>
    <row r="381" spans="1:41" s="45" customFormat="1" ht="15.75" customHeight="1" x14ac:dyDescent="0.2">
      <c r="A381" s="44"/>
      <c r="X381" s="44"/>
      <c r="AD381" s="44"/>
      <c r="AE381" s="44"/>
      <c r="AF381" s="44"/>
      <c r="AG381" s="46"/>
      <c r="AH381" s="44"/>
      <c r="AI381" s="44"/>
      <c r="AK381" s="44"/>
      <c r="AL381" s="44"/>
      <c r="AM381" s="44"/>
      <c r="AO381" s="44"/>
    </row>
    <row r="382" spans="1:41" s="45" customFormat="1" ht="15.75" customHeight="1" x14ac:dyDescent="0.2">
      <c r="A382" s="44"/>
      <c r="X382" s="44"/>
      <c r="AD382" s="44"/>
      <c r="AE382" s="44"/>
      <c r="AF382" s="44"/>
      <c r="AG382" s="46"/>
      <c r="AH382" s="44"/>
      <c r="AI382" s="44"/>
      <c r="AK382" s="44"/>
      <c r="AL382" s="44"/>
      <c r="AM382" s="44"/>
      <c r="AO382" s="44"/>
    </row>
    <row r="383" spans="1:41" s="45" customFormat="1" ht="15.75" customHeight="1" x14ac:dyDescent="0.2">
      <c r="A383" s="44"/>
      <c r="X383" s="44"/>
      <c r="AD383" s="44"/>
      <c r="AE383" s="44"/>
      <c r="AF383" s="44"/>
      <c r="AG383" s="46"/>
      <c r="AH383" s="44"/>
      <c r="AI383" s="44"/>
      <c r="AK383" s="44"/>
      <c r="AL383" s="44"/>
      <c r="AM383" s="44"/>
      <c r="AO383" s="44"/>
    </row>
    <row r="384" spans="1:41" s="45" customFormat="1" ht="15.75" customHeight="1" x14ac:dyDescent="0.2">
      <c r="A384" s="44"/>
      <c r="X384" s="44"/>
      <c r="AD384" s="44"/>
      <c r="AE384" s="44"/>
      <c r="AF384" s="44"/>
      <c r="AG384" s="46"/>
      <c r="AH384" s="44"/>
      <c r="AI384" s="44"/>
      <c r="AK384" s="44"/>
      <c r="AL384" s="44"/>
      <c r="AM384" s="44"/>
      <c r="AO384" s="44"/>
    </row>
    <row r="385" spans="1:41" s="45" customFormat="1" ht="15.75" customHeight="1" x14ac:dyDescent="0.2">
      <c r="A385" s="44"/>
      <c r="X385" s="44"/>
      <c r="AD385" s="44"/>
      <c r="AE385" s="44"/>
      <c r="AF385" s="44"/>
      <c r="AG385" s="46"/>
      <c r="AH385" s="44"/>
      <c r="AI385" s="44"/>
      <c r="AK385" s="44"/>
      <c r="AL385" s="44"/>
      <c r="AM385" s="44"/>
      <c r="AO385" s="44"/>
    </row>
    <row r="386" spans="1:41" s="45" customFormat="1" ht="15.75" customHeight="1" x14ac:dyDescent="0.2">
      <c r="A386" s="44"/>
      <c r="X386" s="44"/>
      <c r="AD386" s="44"/>
      <c r="AE386" s="44"/>
      <c r="AF386" s="44"/>
      <c r="AG386" s="46"/>
      <c r="AH386" s="44"/>
      <c r="AI386" s="44"/>
      <c r="AK386" s="44"/>
      <c r="AL386" s="44"/>
      <c r="AM386" s="44"/>
      <c r="AO386" s="44"/>
    </row>
    <row r="387" spans="1:41" s="45" customFormat="1" ht="15.75" customHeight="1" x14ac:dyDescent="0.2">
      <c r="A387" s="44"/>
      <c r="X387" s="44"/>
      <c r="AD387" s="44"/>
      <c r="AE387" s="44"/>
      <c r="AF387" s="44"/>
      <c r="AG387" s="46"/>
      <c r="AH387" s="44"/>
      <c r="AI387" s="44"/>
      <c r="AK387" s="44"/>
      <c r="AL387" s="44"/>
      <c r="AM387" s="44"/>
      <c r="AO387" s="44"/>
    </row>
    <row r="388" spans="1:41" s="45" customFormat="1" ht="15.75" customHeight="1" x14ac:dyDescent="0.2">
      <c r="A388" s="44"/>
      <c r="X388" s="44"/>
      <c r="AD388" s="44"/>
      <c r="AE388" s="44"/>
      <c r="AF388" s="44"/>
      <c r="AG388" s="46"/>
      <c r="AH388" s="44"/>
      <c r="AI388" s="44"/>
      <c r="AK388" s="44"/>
      <c r="AL388" s="44"/>
      <c r="AM388" s="44"/>
      <c r="AO388" s="44"/>
    </row>
    <row r="389" spans="1:41" s="45" customFormat="1" ht="15.75" customHeight="1" x14ac:dyDescent="0.2">
      <c r="A389" s="44"/>
      <c r="X389" s="44"/>
      <c r="AD389" s="44"/>
      <c r="AE389" s="44"/>
      <c r="AF389" s="44"/>
      <c r="AG389" s="46"/>
      <c r="AH389" s="44"/>
      <c r="AI389" s="44"/>
      <c r="AK389" s="44"/>
      <c r="AL389" s="44"/>
      <c r="AM389" s="44"/>
      <c r="AO389" s="44"/>
    </row>
    <row r="390" spans="1:41" s="45" customFormat="1" ht="15.75" customHeight="1" x14ac:dyDescent="0.2">
      <c r="A390" s="44"/>
      <c r="X390" s="44"/>
      <c r="AD390" s="44"/>
      <c r="AE390" s="44"/>
      <c r="AF390" s="44"/>
      <c r="AG390" s="46"/>
      <c r="AH390" s="44"/>
      <c r="AI390" s="44"/>
      <c r="AK390" s="44"/>
      <c r="AL390" s="44"/>
      <c r="AM390" s="44"/>
      <c r="AO390" s="44"/>
    </row>
    <row r="391" spans="1:41" s="45" customFormat="1" ht="15.75" customHeight="1" x14ac:dyDescent="0.2">
      <c r="A391" s="44"/>
      <c r="X391" s="44"/>
      <c r="AD391" s="44"/>
      <c r="AE391" s="44"/>
      <c r="AF391" s="44"/>
      <c r="AG391" s="46"/>
      <c r="AH391" s="44"/>
      <c r="AI391" s="44"/>
      <c r="AK391" s="44"/>
      <c r="AL391" s="44"/>
      <c r="AM391" s="44"/>
      <c r="AO391" s="44"/>
    </row>
    <row r="392" spans="1:41" s="45" customFormat="1" ht="15.75" customHeight="1" x14ac:dyDescent="0.2">
      <c r="A392" s="44"/>
      <c r="X392" s="44"/>
      <c r="AD392" s="44"/>
      <c r="AE392" s="44"/>
      <c r="AF392" s="44"/>
      <c r="AG392" s="46"/>
      <c r="AH392" s="44"/>
      <c r="AI392" s="44"/>
      <c r="AK392" s="44"/>
      <c r="AL392" s="44"/>
      <c r="AM392" s="44"/>
      <c r="AO392" s="44"/>
    </row>
    <row r="393" spans="1:41" s="45" customFormat="1" ht="15.75" customHeight="1" x14ac:dyDescent="0.2">
      <c r="A393" s="44"/>
      <c r="X393" s="44"/>
      <c r="AD393" s="44"/>
      <c r="AE393" s="44"/>
      <c r="AF393" s="44"/>
      <c r="AG393" s="46"/>
      <c r="AH393" s="44"/>
      <c r="AI393" s="44"/>
      <c r="AK393" s="44"/>
      <c r="AL393" s="44"/>
      <c r="AM393" s="44"/>
      <c r="AO393" s="44"/>
    </row>
    <row r="394" spans="1:41" s="45" customFormat="1" ht="15.75" customHeight="1" x14ac:dyDescent="0.2">
      <c r="A394" s="44"/>
      <c r="X394" s="44"/>
      <c r="AD394" s="44"/>
      <c r="AE394" s="44"/>
      <c r="AF394" s="44"/>
      <c r="AG394" s="46"/>
      <c r="AH394" s="44"/>
      <c r="AI394" s="44"/>
      <c r="AK394" s="44"/>
      <c r="AL394" s="44"/>
      <c r="AM394" s="44"/>
      <c r="AO394" s="44"/>
    </row>
    <row r="395" spans="1:41" s="45" customFormat="1" ht="15.75" customHeight="1" x14ac:dyDescent="0.2">
      <c r="A395" s="44"/>
      <c r="X395" s="44"/>
      <c r="AD395" s="44"/>
      <c r="AE395" s="44"/>
      <c r="AF395" s="44"/>
      <c r="AG395" s="46"/>
      <c r="AH395" s="44"/>
      <c r="AI395" s="44"/>
      <c r="AK395" s="44"/>
      <c r="AL395" s="44"/>
      <c r="AM395" s="44"/>
      <c r="AO395" s="44"/>
    </row>
    <row r="396" spans="1:41" s="45" customFormat="1" ht="15.75" customHeight="1" x14ac:dyDescent="0.2">
      <c r="A396" s="44"/>
      <c r="X396" s="44"/>
      <c r="AD396" s="44"/>
      <c r="AE396" s="44"/>
      <c r="AF396" s="44"/>
      <c r="AG396" s="46"/>
      <c r="AH396" s="44"/>
      <c r="AI396" s="44"/>
      <c r="AK396" s="44"/>
      <c r="AL396" s="44"/>
      <c r="AM396" s="44"/>
      <c r="AO396" s="44"/>
    </row>
    <row r="397" spans="1:41" s="45" customFormat="1" ht="15.75" customHeight="1" x14ac:dyDescent="0.2">
      <c r="A397" s="44"/>
      <c r="X397" s="44"/>
      <c r="AD397" s="44"/>
      <c r="AE397" s="44"/>
      <c r="AF397" s="44"/>
      <c r="AG397" s="46"/>
      <c r="AH397" s="44"/>
      <c r="AI397" s="44"/>
      <c r="AK397" s="44"/>
      <c r="AL397" s="44"/>
      <c r="AM397" s="44"/>
      <c r="AO397" s="44"/>
    </row>
    <row r="398" spans="1:41" s="45" customFormat="1" ht="15.75" customHeight="1" x14ac:dyDescent="0.2">
      <c r="A398" s="44"/>
      <c r="X398" s="44"/>
      <c r="AD398" s="44"/>
      <c r="AE398" s="44"/>
      <c r="AF398" s="44"/>
      <c r="AG398" s="46"/>
      <c r="AH398" s="44"/>
      <c r="AI398" s="44"/>
      <c r="AK398" s="44"/>
      <c r="AL398" s="44"/>
      <c r="AM398" s="44"/>
      <c r="AO398" s="44"/>
    </row>
    <row r="399" spans="1:41" s="45" customFormat="1" ht="15.75" customHeight="1" x14ac:dyDescent="0.2">
      <c r="A399" s="44"/>
      <c r="X399" s="44"/>
      <c r="AD399" s="44"/>
      <c r="AE399" s="44"/>
      <c r="AF399" s="44"/>
      <c r="AG399" s="46"/>
      <c r="AH399" s="44"/>
      <c r="AI399" s="44"/>
      <c r="AK399" s="44"/>
      <c r="AL399" s="44"/>
      <c r="AM399" s="44"/>
      <c r="AO399" s="44"/>
    </row>
    <row r="400" spans="1:41" s="45" customFormat="1" ht="15.75" customHeight="1" x14ac:dyDescent="0.2">
      <c r="A400" s="44"/>
      <c r="X400" s="44"/>
      <c r="AD400" s="44"/>
      <c r="AE400" s="44"/>
      <c r="AF400" s="44"/>
      <c r="AG400" s="46"/>
      <c r="AH400" s="44"/>
      <c r="AI400" s="44"/>
      <c r="AK400" s="44"/>
      <c r="AL400" s="44"/>
      <c r="AM400" s="44"/>
      <c r="AO400" s="44"/>
    </row>
    <row r="401" spans="1:41" s="45" customFormat="1" ht="15.75" customHeight="1" x14ac:dyDescent="0.2">
      <c r="A401" s="44"/>
      <c r="X401" s="44"/>
      <c r="AD401" s="44"/>
      <c r="AE401" s="44"/>
      <c r="AF401" s="44"/>
      <c r="AG401" s="46"/>
      <c r="AH401" s="44"/>
      <c r="AI401" s="44"/>
      <c r="AK401" s="44"/>
      <c r="AL401" s="44"/>
      <c r="AM401" s="44"/>
      <c r="AO401" s="44"/>
    </row>
    <row r="402" spans="1:41" s="45" customFormat="1" ht="15.75" customHeight="1" x14ac:dyDescent="0.2">
      <c r="A402" s="44"/>
      <c r="X402" s="44"/>
      <c r="AD402" s="44"/>
      <c r="AE402" s="44"/>
      <c r="AF402" s="44"/>
      <c r="AG402" s="46"/>
      <c r="AH402" s="44"/>
      <c r="AI402" s="44"/>
      <c r="AK402" s="44"/>
      <c r="AL402" s="44"/>
      <c r="AM402" s="44"/>
      <c r="AO402" s="44"/>
    </row>
    <row r="403" spans="1:41" s="45" customFormat="1" ht="15.75" customHeight="1" x14ac:dyDescent="0.2">
      <c r="A403" s="44"/>
      <c r="X403" s="44"/>
      <c r="AD403" s="44"/>
      <c r="AE403" s="44"/>
      <c r="AF403" s="44"/>
      <c r="AG403" s="46"/>
      <c r="AH403" s="44"/>
      <c r="AI403" s="44"/>
      <c r="AK403" s="44"/>
      <c r="AL403" s="44"/>
      <c r="AM403" s="44"/>
      <c r="AO403" s="44"/>
    </row>
    <row r="404" spans="1:41" s="45" customFormat="1" ht="15.75" customHeight="1" x14ac:dyDescent="0.2">
      <c r="A404" s="44"/>
      <c r="X404" s="44"/>
      <c r="AD404" s="44"/>
      <c r="AE404" s="44"/>
      <c r="AF404" s="44"/>
      <c r="AG404" s="46"/>
      <c r="AH404" s="44"/>
      <c r="AI404" s="44"/>
      <c r="AK404" s="44"/>
      <c r="AL404" s="44"/>
      <c r="AM404" s="44"/>
      <c r="AO404" s="44"/>
    </row>
    <row r="405" spans="1:41" s="45" customFormat="1" ht="15.75" customHeight="1" x14ac:dyDescent="0.2">
      <c r="A405" s="44"/>
      <c r="X405" s="44"/>
      <c r="AD405" s="44"/>
      <c r="AE405" s="44"/>
      <c r="AF405" s="44"/>
      <c r="AG405" s="46"/>
      <c r="AH405" s="44"/>
      <c r="AI405" s="44"/>
      <c r="AK405" s="44"/>
      <c r="AL405" s="44"/>
      <c r="AM405" s="44"/>
      <c r="AO405" s="44"/>
    </row>
    <row r="406" spans="1:41" s="45" customFormat="1" ht="15.75" customHeight="1" x14ac:dyDescent="0.2">
      <c r="A406" s="44"/>
      <c r="X406" s="44"/>
      <c r="AD406" s="44"/>
      <c r="AE406" s="44"/>
      <c r="AF406" s="44"/>
      <c r="AG406" s="46"/>
      <c r="AH406" s="44"/>
      <c r="AI406" s="44"/>
      <c r="AK406" s="44"/>
      <c r="AL406" s="44"/>
      <c r="AM406" s="44"/>
      <c r="AO406" s="44"/>
    </row>
    <row r="407" spans="1:41" s="45" customFormat="1" ht="15.75" customHeight="1" x14ac:dyDescent="0.2">
      <c r="A407" s="44"/>
      <c r="X407" s="44"/>
      <c r="AD407" s="44"/>
      <c r="AE407" s="44"/>
      <c r="AF407" s="44"/>
      <c r="AG407" s="46"/>
      <c r="AH407" s="44"/>
      <c r="AI407" s="44"/>
      <c r="AK407" s="44"/>
      <c r="AL407" s="44"/>
      <c r="AM407" s="44"/>
      <c r="AO407" s="44"/>
    </row>
    <row r="408" spans="1:41" s="45" customFormat="1" ht="15.75" customHeight="1" x14ac:dyDescent="0.2">
      <c r="A408" s="44"/>
      <c r="X408" s="44"/>
      <c r="AD408" s="44"/>
      <c r="AE408" s="44"/>
      <c r="AF408" s="44"/>
      <c r="AG408" s="46"/>
      <c r="AH408" s="44"/>
      <c r="AI408" s="44"/>
      <c r="AK408" s="44"/>
      <c r="AL408" s="44"/>
      <c r="AM408" s="44"/>
      <c r="AO408" s="44"/>
    </row>
    <row r="409" spans="1:41" s="45" customFormat="1" ht="15.75" customHeight="1" x14ac:dyDescent="0.2">
      <c r="A409" s="44"/>
      <c r="X409" s="44"/>
      <c r="AD409" s="44"/>
      <c r="AE409" s="44"/>
      <c r="AF409" s="44"/>
      <c r="AG409" s="46"/>
      <c r="AH409" s="44"/>
      <c r="AI409" s="44"/>
      <c r="AK409" s="44"/>
      <c r="AL409" s="44"/>
      <c r="AM409" s="44"/>
      <c r="AO409" s="44"/>
    </row>
    <row r="410" spans="1:41" s="45" customFormat="1" ht="15.75" customHeight="1" x14ac:dyDescent="0.2">
      <c r="A410" s="44"/>
      <c r="X410" s="44"/>
      <c r="AD410" s="44"/>
      <c r="AE410" s="44"/>
      <c r="AF410" s="44"/>
      <c r="AG410" s="46"/>
      <c r="AH410" s="44"/>
      <c r="AI410" s="44"/>
      <c r="AK410" s="44"/>
      <c r="AL410" s="44"/>
      <c r="AM410" s="44"/>
      <c r="AO410" s="44"/>
    </row>
    <row r="411" spans="1:41" s="45" customFormat="1" ht="15.75" customHeight="1" x14ac:dyDescent="0.2">
      <c r="A411" s="44"/>
      <c r="X411" s="44"/>
      <c r="AD411" s="44"/>
      <c r="AE411" s="44"/>
      <c r="AF411" s="44"/>
      <c r="AG411" s="46"/>
      <c r="AH411" s="44"/>
      <c r="AI411" s="44"/>
      <c r="AK411" s="44"/>
      <c r="AL411" s="44"/>
      <c r="AM411" s="44"/>
      <c r="AO411" s="44"/>
    </row>
    <row r="412" spans="1:41" s="45" customFormat="1" ht="15.75" customHeight="1" x14ac:dyDescent="0.2">
      <c r="A412" s="44"/>
      <c r="X412" s="44"/>
      <c r="AD412" s="44"/>
      <c r="AE412" s="44"/>
      <c r="AF412" s="44"/>
      <c r="AG412" s="46"/>
      <c r="AH412" s="44"/>
      <c r="AI412" s="44"/>
      <c r="AK412" s="44"/>
      <c r="AL412" s="44"/>
      <c r="AM412" s="44"/>
      <c r="AO412" s="44"/>
    </row>
    <row r="413" spans="1:41" s="45" customFormat="1" ht="15.75" customHeight="1" x14ac:dyDescent="0.2">
      <c r="A413" s="44"/>
      <c r="X413" s="44"/>
      <c r="AD413" s="44"/>
      <c r="AE413" s="44"/>
      <c r="AF413" s="44"/>
      <c r="AG413" s="46"/>
      <c r="AH413" s="44"/>
      <c r="AI413" s="44"/>
      <c r="AK413" s="44"/>
      <c r="AL413" s="44"/>
      <c r="AM413" s="44"/>
      <c r="AO413" s="44"/>
    </row>
    <row r="414" spans="1:41" s="45" customFormat="1" ht="15.75" customHeight="1" x14ac:dyDescent="0.2">
      <c r="A414" s="44"/>
      <c r="X414" s="44"/>
      <c r="AD414" s="44"/>
      <c r="AE414" s="44"/>
      <c r="AF414" s="44"/>
      <c r="AG414" s="46"/>
      <c r="AH414" s="44"/>
      <c r="AI414" s="44"/>
      <c r="AK414" s="44"/>
      <c r="AL414" s="44"/>
      <c r="AM414" s="44"/>
      <c r="AO414" s="44"/>
    </row>
    <row r="415" spans="1:41" s="45" customFormat="1" ht="15.75" customHeight="1" x14ac:dyDescent="0.2">
      <c r="A415" s="44"/>
      <c r="X415" s="44"/>
      <c r="AD415" s="44"/>
      <c r="AE415" s="44"/>
      <c r="AF415" s="44"/>
      <c r="AG415" s="46"/>
      <c r="AH415" s="44"/>
      <c r="AI415" s="44"/>
      <c r="AK415" s="44"/>
      <c r="AL415" s="44"/>
      <c r="AM415" s="44"/>
      <c r="AO415" s="44"/>
    </row>
    <row r="416" spans="1:41" s="45" customFormat="1" ht="15.75" customHeight="1" x14ac:dyDescent="0.2">
      <c r="A416" s="44"/>
      <c r="X416" s="44"/>
      <c r="AD416" s="44"/>
      <c r="AE416" s="44"/>
      <c r="AF416" s="44"/>
      <c r="AG416" s="46"/>
      <c r="AH416" s="44"/>
      <c r="AI416" s="44"/>
      <c r="AK416" s="44"/>
      <c r="AL416" s="44"/>
      <c r="AM416" s="44"/>
      <c r="AO416" s="44"/>
    </row>
    <row r="417" spans="1:41" s="45" customFormat="1" ht="15.75" customHeight="1" x14ac:dyDescent="0.2">
      <c r="A417" s="44"/>
      <c r="X417" s="44"/>
      <c r="AD417" s="44"/>
      <c r="AE417" s="44"/>
      <c r="AF417" s="44"/>
      <c r="AG417" s="46"/>
      <c r="AH417" s="44"/>
      <c r="AI417" s="44"/>
      <c r="AK417" s="44"/>
      <c r="AL417" s="44"/>
      <c r="AM417" s="44"/>
      <c r="AO417" s="44"/>
    </row>
    <row r="418" spans="1:41" s="45" customFormat="1" ht="15.75" customHeight="1" x14ac:dyDescent="0.2">
      <c r="A418" s="44"/>
      <c r="X418" s="44"/>
      <c r="AD418" s="44"/>
      <c r="AE418" s="44"/>
      <c r="AF418" s="44"/>
      <c r="AG418" s="46"/>
      <c r="AH418" s="44"/>
      <c r="AI418" s="44"/>
      <c r="AK418" s="44"/>
      <c r="AL418" s="44"/>
      <c r="AM418" s="44"/>
      <c r="AO418" s="44"/>
    </row>
    <row r="419" spans="1:41" s="45" customFormat="1" ht="15.75" customHeight="1" x14ac:dyDescent="0.2">
      <c r="A419" s="44"/>
      <c r="X419" s="44"/>
      <c r="AD419" s="44"/>
      <c r="AE419" s="44"/>
      <c r="AF419" s="44"/>
      <c r="AG419" s="46"/>
      <c r="AH419" s="44"/>
      <c r="AI419" s="44"/>
      <c r="AK419" s="44"/>
      <c r="AL419" s="44"/>
      <c r="AM419" s="44"/>
      <c r="AO419" s="44"/>
    </row>
    <row r="420" spans="1:41" s="45" customFormat="1" ht="15.75" customHeight="1" x14ac:dyDescent="0.2">
      <c r="A420" s="44"/>
      <c r="X420" s="44"/>
      <c r="AD420" s="44"/>
      <c r="AE420" s="44"/>
      <c r="AF420" s="44"/>
      <c r="AG420" s="46"/>
      <c r="AH420" s="44"/>
      <c r="AI420" s="44"/>
      <c r="AK420" s="44"/>
      <c r="AL420" s="44"/>
      <c r="AM420" s="44"/>
      <c r="AO420" s="44"/>
    </row>
    <row r="421" spans="1:41" s="45" customFormat="1" ht="15.75" customHeight="1" x14ac:dyDescent="0.2">
      <c r="A421" s="44"/>
      <c r="X421" s="44"/>
      <c r="AD421" s="44"/>
      <c r="AE421" s="44"/>
      <c r="AF421" s="44"/>
      <c r="AG421" s="46"/>
      <c r="AH421" s="44"/>
      <c r="AI421" s="44"/>
      <c r="AK421" s="44"/>
      <c r="AL421" s="44"/>
      <c r="AM421" s="44"/>
      <c r="AO421" s="44"/>
    </row>
    <row r="422" spans="1:41" s="45" customFormat="1" ht="15.75" customHeight="1" x14ac:dyDescent="0.2">
      <c r="A422" s="44"/>
      <c r="X422" s="44"/>
      <c r="AD422" s="44"/>
      <c r="AE422" s="44"/>
      <c r="AF422" s="44"/>
      <c r="AG422" s="46"/>
      <c r="AH422" s="44"/>
      <c r="AI422" s="44"/>
      <c r="AK422" s="44"/>
      <c r="AL422" s="44"/>
      <c r="AM422" s="44"/>
      <c r="AO422" s="44"/>
    </row>
    <row r="423" spans="1:41" s="45" customFormat="1" ht="15.75" customHeight="1" x14ac:dyDescent="0.2">
      <c r="A423" s="44"/>
      <c r="X423" s="44"/>
      <c r="AD423" s="44"/>
      <c r="AE423" s="44"/>
      <c r="AF423" s="44"/>
      <c r="AG423" s="46"/>
      <c r="AH423" s="44"/>
      <c r="AI423" s="44"/>
      <c r="AK423" s="44"/>
      <c r="AL423" s="44"/>
      <c r="AM423" s="44"/>
      <c r="AO423" s="44"/>
    </row>
    <row r="424" spans="1:41" s="45" customFormat="1" ht="15.75" customHeight="1" x14ac:dyDescent="0.2">
      <c r="A424" s="44"/>
      <c r="X424" s="44"/>
      <c r="AD424" s="44"/>
      <c r="AE424" s="44"/>
      <c r="AF424" s="44"/>
      <c r="AG424" s="46"/>
      <c r="AH424" s="44"/>
      <c r="AI424" s="44"/>
      <c r="AK424" s="44"/>
      <c r="AL424" s="44"/>
      <c r="AM424" s="44"/>
      <c r="AO424" s="44"/>
    </row>
    <row r="425" spans="1:41" s="45" customFormat="1" ht="15.75" customHeight="1" x14ac:dyDescent="0.2">
      <c r="A425" s="44"/>
      <c r="X425" s="44"/>
      <c r="AD425" s="44"/>
      <c r="AE425" s="44"/>
      <c r="AF425" s="44"/>
      <c r="AG425" s="46"/>
      <c r="AH425" s="44"/>
      <c r="AI425" s="44"/>
      <c r="AK425" s="44"/>
      <c r="AL425" s="44"/>
      <c r="AM425" s="44"/>
      <c r="AO425" s="44"/>
    </row>
    <row r="426" spans="1:41" s="45" customFormat="1" ht="15.75" customHeight="1" x14ac:dyDescent="0.2">
      <c r="A426" s="44"/>
      <c r="X426" s="44"/>
      <c r="AD426" s="44"/>
      <c r="AE426" s="44"/>
      <c r="AF426" s="44"/>
      <c r="AG426" s="46"/>
      <c r="AH426" s="44"/>
      <c r="AI426" s="44"/>
      <c r="AK426" s="44"/>
      <c r="AL426" s="44"/>
      <c r="AM426" s="44"/>
      <c r="AO426" s="44"/>
    </row>
    <row r="427" spans="1:41" s="45" customFormat="1" ht="15.75" customHeight="1" x14ac:dyDescent="0.2">
      <c r="A427" s="44"/>
      <c r="X427" s="44"/>
      <c r="AD427" s="44"/>
      <c r="AE427" s="44"/>
      <c r="AF427" s="44"/>
      <c r="AG427" s="46"/>
      <c r="AH427" s="44"/>
      <c r="AI427" s="44"/>
      <c r="AK427" s="44"/>
      <c r="AL427" s="44"/>
      <c r="AM427" s="44"/>
      <c r="AO427" s="44"/>
    </row>
    <row r="428" spans="1:41" s="45" customFormat="1" ht="15.75" customHeight="1" x14ac:dyDescent="0.2">
      <c r="A428" s="44"/>
      <c r="X428" s="44"/>
      <c r="AD428" s="44"/>
      <c r="AE428" s="44"/>
      <c r="AF428" s="44"/>
      <c r="AG428" s="46"/>
      <c r="AH428" s="44"/>
      <c r="AI428" s="44"/>
      <c r="AK428" s="44"/>
      <c r="AL428" s="44"/>
      <c r="AM428" s="44"/>
      <c r="AO428" s="44"/>
    </row>
    <row r="429" spans="1:41" s="45" customFormat="1" ht="15.75" customHeight="1" x14ac:dyDescent="0.2">
      <c r="A429" s="44"/>
      <c r="X429" s="44"/>
      <c r="AD429" s="44"/>
      <c r="AE429" s="44"/>
      <c r="AF429" s="44"/>
      <c r="AG429" s="46"/>
      <c r="AH429" s="44"/>
      <c r="AI429" s="44"/>
      <c r="AK429" s="44"/>
      <c r="AL429" s="44"/>
      <c r="AM429" s="44"/>
      <c r="AO429" s="44"/>
    </row>
    <row r="430" spans="1:41" s="45" customFormat="1" ht="15.75" customHeight="1" x14ac:dyDescent="0.2">
      <c r="A430" s="44"/>
      <c r="X430" s="44"/>
      <c r="AD430" s="44"/>
      <c r="AE430" s="44"/>
      <c r="AF430" s="44"/>
      <c r="AG430" s="46"/>
      <c r="AH430" s="44"/>
      <c r="AI430" s="44"/>
      <c r="AK430" s="44"/>
      <c r="AL430" s="44"/>
      <c r="AM430" s="44"/>
      <c r="AO430" s="44"/>
    </row>
    <row r="431" spans="1:41" s="45" customFormat="1" ht="15.75" customHeight="1" x14ac:dyDescent="0.2">
      <c r="A431" s="44"/>
      <c r="X431" s="44"/>
      <c r="AD431" s="44"/>
      <c r="AE431" s="44"/>
      <c r="AF431" s="44"/>
      <c r="AG431" s="46"/>
      <c r="AH431" s="44"/>
      <c r="AI431" s="44"/>
      <c r="AK431" s="44"/>
      <c r="AL431" s="44"/>
      <c r="AM431" s="44"/>
      <c r="AO431" s="44"/>
    </row>
    <row r="432" spans="1:41" s="45" customFormat="1" ht="15.75" customHeight="1" x14ac:dyDescent="0.2">
      <c r="A432" s="44"/>
      <c r="X432" s="44"/>
      <c r="AD432" s="44"/>
      <c r="AE432" s="44"/>
      <c r="AF432" s="44"/>
      <c r="AG432" s="46"/>
      <c r="AH432" s="44"/>
      <c r="AI432" s="44"/>
      <c r="AK432" s="44"/>
      <c r="AL432" s="44"/>
      <c r="AM432" s="44"/>
      <c r="AO432" s="44"/>
    </row>
    <row r="433" spans="1:41" s="45" customFormat="1" ht="15.75" customHeight="1" x14ac:dyDescent="0.2">
      <c r="A433" s="44"/>
      <c r="X433" s="44"/>
      <c r="AD433" s="44"/>
      <c r="AE433" s="44"/>
      <c r="AF433" s="44"/>
      <c r="AG433" s="46"/>
      <c r="AH433" s="44"/>
      <c r="AI433" s="44"/>
      <c r="AK433" s="44"/>
      <c r="AL433" s="44"/>
      <c r="AM433" s="44"/>
      <c r="AO433" s="44"/>
    </row>
    <row r="434" spans="1:41" s="45" customFormat="1" ht="15.75" customHeight="1" x14ac:dyDescent="0.2">
      <c r="A434" s="44"/>
      <c r="X434" s="44"/>
      <c r="AD434" s="44"/>
      <c r="AE434" s="44"/>
      <c r="AF434" s="44"/>
      <c r="AG434" s="46"/>
      <c r="AH434" s="44"/>
      <c r="AI434" s="44"/>
      <c r="AK434" s="44"/>
      <c r="AL434" s="44"/>
      <c r="AM434" s="44"/>
      <c r="AO434" s="44"/>
    </row>
    <row r="435" spans="1:41" s="45" customFormat="1" ht="15.75" customHeight="1" x14ac:dyDescent="0.2">
      <c r="A435" s="44"/>
      <c r="X435" s="44"/>
      <c r="AD435" s="44"/>
      <c r="AE435" s="44"/>
      <c r="AF435" s="44"/>
      <c r="AG435" s="46"/>
      <c r="AH435" s="44"/>
      <c r="AI435" s="44"/>
      <c r="AK435" s="44"/>
      <c r="AL435" s="44"/>
      <c r="AM435" s="44"/>
      <c r="AO435" s="44"/>
    </row>
    <row r="436" spans="1:41" s="45" customFormat="1" ht="15.75" customHeight="1" x14ac:dyDescent="0.2">
      <c r="A436" s="44"/>
      <c r="X436" s="44"/>
      <c r="AD436" s="44"/>
      <c r="AE436" s="44"/>
      <c r="AF436" s="44"/>
      <c r="AG436" s="46"/>
      <c r="AH436" s="44"/>
      <c r="AI436" s="44"/>
      <c r="AK436" s="44"/>
      <c r="AL436" s="44"/>
      <c r="AM436" s="44"/>
      <c r="AO436" s="44"/>
    </row>
    <row r="437" spans="1:41" s="45" customFormat="1" ht="15.75" customHeight="1" x14ac:dyDescent="0.2">
      <c r="A437" s="44"/>
      <c r="X437" s="44"/>
      <c r="AD437" s="44"/>
      <c r="AE437" s="44"/>
      <c r="AF437" s="44"/>
      <c r="AG437" s="46"/>
      <c r="AH437" s="44"/>
      <c r="AI437" s="44"/>
      <c r="AK437" s="44"/>
      <c r="AL437" s="44"/>
      <c r="AM437" s="44"/>
      <c r="AO437" s="44"/>
    </row>
    <row r="438" spans="1:41" s="45" customFormat="1" ht="15.75" customHeight="1" x14ac:dyDescent="0.2">
      <c r="A438" s="44"/>
      <c r="X438" s="44"/>
      <c r="AD438" s="44"/>
      <c r="AE438" s="44"/>
      <c r="AF438" s="44"/>
      <c r="AG438" s="46"/>
      <c r="AH438" s="44"/>
      <c r="AI438" s="44"/>
      <c r="AK438" s="44"/>
      <c r="AL438" s="44"/>
      <c r="AM438" s="44"/>
      <c r="AO438" s="44"/>
    </row>
    <row r="439" spans="1:41" s="45" customFormat="1" ht="15.75" customHeight="1" x14ac:dyDescent="0.2">
      <c r="A439" s="44"/>
      <c r="X439" s="44"/>
      <c r="AD439" s="44"/>
      <c r="AE439" s="44"/>
      <c r="AF439" s="44"/>
      <c r="AG439" s="46"/>
      <c r="AH439" s="44"/>
      <c r="AI439" s="44"/>
      <c r="AK439" s="44"/>
      <c r="AL439" s="44"/>
      <c r="AM439" s="44"/>
      <c r="AO439" s="44"/>
    </row>
    <row r="440" spans="1:41" s="45" customFormat="1" ht="15.75" customHeight="1" x14ac:dyDescent="0.2">
      <c r="A440" s="44"/>
      <c r="X440" s="44"/>
      <c r="AD440" s="44"/>
      <c r="AE440" s="44"/>
      <c r="AF440" s="44"/>
      <c r="AG440" s="46"/>
      <c r="AH440" s="44"/>
      <c r="AI440" s="44"/>
      <c r="AK440" s="44"/>
      <c r="AL440" s="44"/>
      <c r="AM440" s="44"/>
      <c r="AO440" s="44"/>
    </row>
    <row r="441" spans="1:41" s="45" customFormat="1" ht="15.75" customHeight="1" x14ac:dyDescent="0.2">
      <c r="A441" s="44"/>
      <c r="X441" s="44"/>
      <c r="AD441" s="44"/>
      <c r="AE441" s="44"/>
      <c r="AF441" s="44"/>
      <c r="AG441" s="46"/>
      <c r="AH441" s="44"/>
      <c r="AI441" s="44"/>
      <c r="AK441" s="44"/>
      <c r="AL441" s="44"/>
      <c r="AM441" s="44"/>
      <c r="AO441" s="44"/>
    </row>
    <row r="442" spans="1:41" s="45" customFormat="1" ht="15.75" customHeight="1" x14ac:dyDescent="0.2">
      <c r="A442" s="44"/>
      <c r="X442" s="44"/>
      <c r="AD442" s="44"/>
      <c r="AE442" s="44"/>
      <c r="AF442" s="44"/>
      <c r="AG442" s="46"/>
      <c r="AH442" s="44"/>
      <c r="AI442" s="44"/>
      <c r="AK442" s="44"/>
      <c r="AL442" s="44"/>
      <c r="AM442" s="44"/>
      <c r="AO442" s="44"/>
    </row>
    <row r="443" spans="1:41" s="45" customFormat="1" ht="15.75" customHeight="1" x14ac:dyDescent="0.2">
      <c r="A443" s="44"/>
      <c r="X443" s="44"/>
      <c r="AD443" s="44"/>
      <c r="AE443" s="44"/>
      <c r="AF443" s="44"/>
      <c r="AG443" s="46"/>
      <c r="AH443" s="44"/>
      <c r="AI443" s="44"/>
      <c r="AK443" s="44"/>
      <c r="AL443" s="44"/>
      <c r="AM443" s="44"/>
      <c r="AO443" s="44"/>
    </row>
    <row r="444" spans="1:41" s="45" customFormat="1" ht="15.75" customHeight="1" x14ac:dyDescent="0.2">
      <c r="A444" s="44"/>
      <c r="X444" s="44"/>
      <c r="AD444" s="44"/>
      <c r="AE444" s="44"/>
      <c r="AF444" s="44"/>
      <c r="AG444" s="46"/>
      <c r="AH444" s="44"/>
      <c r="AI444" s="44"/>
      <c r="AK444" s="44"/>
      <c r="AL444" s="44"/>
      <c r="AM444" s="44"/>
      <c r="AO444" s="44"/>
    </row>
    <row r="445" spans="1:41" s="45" customFormat="1" ht="15.75" customHeight="1" x14ac:dyDescent="0.2">
      <c r="A445" s="44"/>
      <c r="X445" s="44"/>
      <c r="AD445" s="44"/>
      <c r="AE445" s="44"/>
      <c r="AF445" s="44"/>
      <c r="AG445" s="46"/>
      <c r="AH445" s="44"/>
      <c r="AI445" s="44"/>
      <c r="AK445" s="44"/>
      <c r="AL445" s="44"/>
      <c r="AM445" s="44"/>
      <c r="AO445" s="44"/>
    </row>
    <row r="446" spans="1:41" s="45" customFormat="1" ht="15.75" customHeight="1" x14ac:dyDescent="0.2">
      <c r="A446" s="44"/>
      <c r="X446" s="44"/>
      <c r="AD446" s="44"/>
      <c r="AE446" s="44"/>
      <c r="AF446" s="44"/>
      <c r="AG446" s="46"/>
      <c r="AH446" s="44"/>
      <c r="AI446" s="44"/>
      <c r="AK446" s="44"/>
      <c r="AL446" s="44"/>
      <c r="AM446" s="44"/>
      <c r="AO446" s="44"/>
    </row>
    <row r="447" spans="1:41" s="45" customFormat="1" ht="15.75" customHeight="1" x14ac:dyDescent="0.2">
      <c r="A447" s="44"/>
      <c r="X447" s="44"/>
      <c r="AD447" s="44"/>
      <c r="AE447" s="44"/>
      <c r="AF447" s="44"/>
      <c r="AG447" s="46"/>
      <c r="AH447" s="44"/>
      <c r="AI447" s="44"/>
      <c r="AK447" s="44"/>
      <c r="AL447" s="44"/>
      <c r="AM447" s="44"/>
      <c r="AO447" s="44"/>
    </row>
    <row r="448" spans="1:41" s="45" customFormat="1" ht="15.75" customHeight="1" x14ac:dyDescent="0.2">
      <c r="A448" s="44"/>
      <c r="X448" s="44"/>
      <c r="AD448" s="44"/>
      <c r="AE448" s="44"/>
      <c r="AF448" s="44"/>
      <c r="AG448" s="46"/>
      <c r="AH448" s="44"/>
      <c r="AI448" s="44"/>
      <c r="AK448" s="44"/>
      <c r="AL448" s="44"/>
      <c r="AM448" s="44"/>
      <c r="AO448" s="44"/>
    </row>
    <row r="449" spans="1:41" s="45" customFormat="1" ht="15.75" customHeight="1" x14ac:dyDescent="0.2">
      <c r="A449" s="44"/>
      <c r="X449" s="44"/>
      <c r="AD449" s="44"/>
      <c r="AE449" s="44"/>
      <c r="AF449" s="44"/>
      <c r="AG449" s="46"/>
      <c r="AH449" s="44"/>
      <c r="AI449" s="44"/>
      <c r="AK449" s="44"/>
      <c r="AL449" s="44"/>
      <c r="AM449" s="44"/>
      <c r="AO449" s="44"/>
    </row>
    <row r="450" spans="1:41" s="45" customFormat="1" ht="15.75" customHeight="1" x14ac:dyDescent="0.2">
      <c r="A450" s="44"/>
      <c r="X450" s="44"/>
      <c r="AD450" s="44"/>
      <c r="AE450" s="44"/>
      <c r="AF450" s="44"/>
      <c r="AG450" s="46"/>
      <c r="AH450" s="44"/>
      <c r="AI450" s="44"/>
      <c r="AK450" s="44"/>
      <c r="AL450" s="44"/>
      <c r="AM450" s="44"/>
      <c r="AO450" s="44"/>
    </row>
    <row r="451" spans="1:41" s="45" customFormat="1" ht="15.75" customHeight="1" x14ac:dyDescent="0.2">
      <c r="A451" s="44"/>
      <c r="X451" s="44"/>
      <c r="AD451" s="44"/>
      <c r="AE451" s="44"/>
      <c r="AF451" s="44"/>
      <c r="AG451" s="46"/>
      <c r="AH451" s="44"/>
      <c r="AI451" s="44"/>
      <c r="AK451" s="44"/>
      <c r="AL451" s="44"/>
      <c r="AM451" s="44"/>
      <c r="AO451" s="44"/>
    </row>
    <row r="452" spans="1:41" s="45" customFormat="1" ht="15.75" customHeight="1" x14ac:dyDescent="0.2">
      <c r="A452" s="44"/>
      <c r="X452" s="44"/>
      <c r="AD452" s="44"/>
      <c r="AE452" s="44"/>
      <c r="AF452" s="44"/>
      <c r="AG452" s="46"/>
      <c r="AH452" s="44"/>
      <c r="AI452" s="44"/>
      <c r="AK452" s="44"/>
      <c r="AL452" s="44"/>
      <c r="AM452" s="44"/>
      <c r="AO452" s="44"/>
    </row>
    <row r="453" spans="1:41" s="45" customFormat="1" ht="15.75" customHeight="1" x14ac:dyDescent="0.2">
      <c r="A453" s="44"/>
      <c r="X453" s="44"/>
      <c r="AD453" s="44"/>
      <c r="AE453" s="44"/>
      <c r="AF453" s="44"/>
      <c r="AG453" s="46"/>
      <c r="AH453" s="44"/>
      <c r="AI453" s="44"/>
      <c r="AK453" s="44"/>
      <c r="AL453" s="44"/>
      <c r="AM453" s="44"/>
      <c r="AO453" s="44"/>
    </row>
    <row r="454" spans="1:41" s="45" customFormat="1" ht="15.75" customHeight="1" x14ac:dyDescent="0.2">
      <c r="A454" s="44"/>
      <c r="X454" s="44"/>
      <c r="AD454" s="44"/>
      <c r="AE454" s="44"/>
      <c r="AF454" s="44"/>
      <c r="AG454" s="46"/>
      <c r="AH454" s="44"/>
      <c r="AI454" s="44"/>
      <c r="AK454" s="44"/>
      <c r="AL454" s="44"/>
      <c r="AM454" s="44"/>
      <c r="AO454" s="44"/>
    </row>
    <row r="455" spans="1:41" s="45" customFormat="1" ht="15.75" customHeight="1" x14ac:dyDescent="0.2">
      <c r="A455" s="44"/>
      <c r="X455" s="44"/>
      <c r="AD455" s="44"/>
      <c r="AE455" s="44"/>
      <c r="AF455" s="44"/>
      <c r="AG455" s="46"/>
      <c r="AH455" s="44"/>
      <c r="AI455" s="44"/>
      <c r="AK455" s="44"/>
      <c r="AL455" s="44"/>
      <c r="AM455" s="44"/>
      <c r="AO455" s="44"/>
    </row>
    <row r="456" spans="1:41" s="45" customFormat="1" ht="15.75" customHeight="1" x14ac:dyDescent="0.2">
      <c r="A456" s="44"/>
      <c r="X456" s="44"/>
      <c r="AD456" s="44"/>
      <c r="AE456" s="44"/>
      <c r="AF456" s="44"/>
      <c r="AG456" s="46"/>
      <c r="AH456" s="44"/>
      <c r="AI456" s="44"/>
      <c r="AK456" s="44"/>
      <c r="AL456" s="44"/>
      <c r="AM456" s="44"/>
      <c r="AO456" s="44"/>
    </row>
    <row r="457" spans="1:41" s="45" customFormat="1" ht="15.75" customHeight="1" x14ac:dyDescent="0.2">
      <c r="A457" s="44"/>
      <c r="X457" s="44"/>
      <c r="AD457" s="44"/>
      <c r="AE457" s="44"/>
      <c r="AF457" s="44"/>
      <c r="AG457" s="46"/>
      <c r="AH457" s="44"/>
      <c r="AI457" s="44"/>
      <c r="AK457" s="44"/>
      <c r="AL457" s="44"/>
      <c r="AM457" s="44"/>
      <c r="AO457" s="44"/>
    </row>
    <row r="458" spans="1:41" s="45" customFormat="1" ht="15.75" customHeight="1" x14ac:dyDescent="0.2">
      <c r="A458" s="44"/>
      <c r="X458" s="44"/>
      <c r="AD458" s="44"/>
      <c r="AE458" s="44"/>
      <c r="AF458" s="44"/>
      <c r="AG458" s="46"/>
      <c r="AH458" s="44"/>
      <c r="AI458" s="44"/>
      <c r="AK458" s="44"/>
      <c r="AL458" s="44"/>
      <c r="AM458" s="44"/>
      <c r="AO458" s="44"/>
    </row>
    <row r="459" spans="1:41" s="45" customFormat="1" ht="15.75" customHeight="1" x14ac:dyDescent="0.2">
      <c r="A459" s="44"/>
      <c r="X459" s="44"/>
      <c r="AD459" s="44"/>
      <c r="AE459" s="44"/>
      <c r="AF459" s="44"/>
      <c r="AG459" s="46"/>
      <c r="AH459" s="44"/>
      <c r="AI459" s="44"/>
      <c r="AK459" s="44"/>
      <c r="AL459" s="44"/>
      <c r="AM459" s="44"/>
      <c r="AO459" s="44"/>
    </row>
    <row r="460" spans="1:41" s="45" customFormat="1" ht="15.75" customHeight="1" x14ac:dyDescent="0.2">
      <c r="A460" s="44"/>
      <c r="X460" s="44"/>
      <c r="AD460" s="44"/>
      <c r="AE460" s="44"/>
      <c r="AF460" s="44"/>
      <c r="AG460" s="46"/>
      <c r="AH460" s="44"/>
      <c r="AI460" s="44"/>
      <c r="AK460" s="44"/>
      <c r="AL460" s="44"/>
      <c r="AM460" s="44"/>
      <c r="AO460" s="44"/>
    </row>
    <row r="461" spans="1:41" s="45" customFormat="1" ht="15.75" customHeight="1" x14ac:dyDescent="0.2">
      <c r="A461" s="44"/>
      <c r="X461" s="44"/>
      <c r="AD461" s="44"/>
      <c r="AE461" s="44"/>
      <c r="AF461" s="44"/>
      <c r="AG461" s="46"/>
      <c r="AH461" s="44"/>
      <c r="AI461" s="44"/>
      <c r="AK461" s="44"/>
      <c r="AL461" s="44"/>
      <c r="AM461" s="44"/>
      <c r="AO461" s="44"/>
    </row>
    <row r="462" spans="1:41" s="45" customFormat="1" ht="15.75" customHeight="1" x14ac:dyDescent="0.2">
      <c r="A462" s="44"/>
      <c r="X462" s="44"/>
      <c r="AD462" s="44"/>
      <c r="AE462" s="44"/>
      <c r="AF462" s="44"/>
      <c r="AG462" s="46"/>
      <c r="AH462" s="44"/>
      <c r="AI462" s="44"/>
      <c r="AK462" s="44"/>
      <c r="AL462" s="44"/>
      <c r="AM462" s="44"/>
      <c r="AO462" s="44"/>
    </row>
    <row r="463" spans="1:41" s="45" customFormat="1" ht="15.75" customHeight="1" x14ac:dyDescent="0.2">
      <c r="A463" s="44"/>
      <c r="X463" s="44"/>
      <c r="AD463" s="44"/>
      <c r="AE463" s="44"/>
      <c r="AF463" s="44"/>
      <c r="AG463" s="46"/>
      <c r="AH463" s="44"/>
      <c r="AI463" s="44"/>
      <c r="AK463" s="44"/>
      <c r="AL463" s="44"/>
      <c r="AM463" s="44"/>
      <c r="AO463" s="44"/>
    </row>
    <row r="464" spans="1:41" s="45" customFormat="1" ht="15.75" customHeight="1" x14ac:dyDescent="0.2">
      <c r="A464" s="44"/>
      <c r="X464" s="44"/>
      <c r="AD464" s="44"/>
      <c r="AE464" s="44"/>
      <c r="AF464" s="44"/>
      <c r="AG464" s="46"/>
      <c r="AH464" s="44"/>
      <c r="AI464" s="44"/>
      <c r="AK464" s="44"/>
      <c r="AL464" s="44"/>
      <c r="AM464" s="44"/>
      <c r="AO464" s="44"/>
    </row>
    <row r="465" spans="1:41" s="45" customFormat="1" ht="15.75" customHeight="1" x14ac:dyDescent="0.2">
      <c r="A465" s="44"/>
      <c r="X465" s="44"/>
      <c r="AD465" s="44"/>
      <c r="AE465" s="44"/>
      <c r="AF465" s="44"/>
      <c r="AG465" s="46"/>
      <c r="AH465" s="44"/>
      <c r="AI465" s="44"/>
      <c r="AK465" s="44"/>
      <c r="AL465" s="44"/>
      <c r="AM465" s="44"/>
      <c r="AO465" s="44"/>
    </row>
    <row r="466" spans="1:41" s="45" customFormat="1" ht="15.75" customHeight="1" x14ac:dyDescent="0.2">
      <c r="A466" s="44"/>
      <c r="X466" s="44"/>
      <c r="AD466" s="44"/>
      <c r="AE466" s="44"/>
      <c r="AF466" s="44"/>
      <c r="AG466" s="46"/>
      <c r="AH466" s="44"/>
      <c r="AI466" s="44"/>
      <c r="AK466" s="44"/>
      <c r="AL466" s="44"/>
      <c r="AM466" s="44"/>
      <c r="AO466" s="44"/>
    </row>
    <row r="467" spans="1:41" s="45" customFormat="1" ht="15.75" customHeight="1" x14ac:dyDescent="0.2">
      <c r="A467" s="44"/>
      <c r="X467" s="44"/>
      <c r="AD467" s="44"/>
      <c r="AE467" s="44"/>
      <c r="AF467" s="44"/>
      <c r="AG467" s="46"/>
      <c r="AH467" s="44"/>
      <c r="AI467" s="44"/>
      <c r="AK467" s="44"/>
      <c r="AL467" s="44"/>
      <c r="AM467" s="44"/>
      <c r="AO467" s="44"/>
    </row>
    <row r="468" spans="1:41" s="45" customFormat="1" ht="15.75" customHeight="1" x14ac:dyDescent="0.2">
      <c r="A468" s="44"/>
      <c r="X468" s="44"/>
      <c r="AD468" s="44"/>
      <c r="AE468" s="44"/>
      <c r="AF468" s="44"/>
      <c r="AG468" s="46"/>
      <c r="AH468" s="44"/>
      <c r="AI468" s="44"/>
      <c r="AK468" s="44"/>
      <c r="AL468" s="44"/>
      <c r="AM468" s="44"/>
      <c r="AO468" s="44"/>
    </row>
    <row r="469" spans="1:41" s="45" customFormat="1" ht="15.75" customHeight="1" x14ac:dyDescent="0.2">
      <c r="A469" s="44"/>
      <c r="X469" s="44"/>
      <c r="AD469" s="44"/>
      <c r="AE469" s="44"/>
      <c r="AF469" s="44"/>
      <c r="AG469" s="46"/>
      <c r="AH469" s="44"/>
      <c r="AI469" s="44"/>
      <c r="AK469" s="44"/>
      <c r="AL469" s="44"/>
      <c r="AM469" s="44"/>
      <c r="AO469" s="44"/>
    </row>
    <row r="470" spans="1:41" s="45" customFormat="1" ht="15.75" customHeight="1" x14ac:dyDescent="0.2">
      <c r="A470" s="44"/>
      <c r="X470" s="44"/>
      <c r="AD470" s="44"/>
      <c r="AE470" s="44"/>
      <c r="AF470" s="44"/>
      <c r="AG470" s="46"/>
      <c r="AH470" s="44"/>
      <c r="AI470" s="44"/>
      <c r="AK470" s="44"/>
      <c r="AL470" s="44"/>
      <c r="AM470" s="44"/>
      <c r="AO470" s="44"/>
    </row>
    <row r="471" spans="1:41" s="45" customFormat="1" ht="15.75" customHeight="1" x14ac:dyDescent="0.2">
      <c r="A471" s="44"/>
      <c r="X471" s="44"/>
      <c r="AD471" s="44"/>
      <c r="AE471" s="44"/>
      <c r="AF471" s="44"/>
      <c r="AG471" s="46"/>
      <c r="AH471" s="44"/>
      <c r="AI471" s="44"/>
      <c r="AK471" s="44"/>
      <c r="AL471" s="44"/>
      <c r="AM471" s="44"/>
      <c r="AO471" s="44"/>
    </row>
    <row r="472" spans="1:41" s="45" customFormat="1" ht="15.75" customHeight="1" x14ac:dyDescent="0.2">
      <c r="A472" s="44"/>
      <c r="X472" s="44"/>
      <c r="AD472" s="44"/>
      <c r="AE472" s="44"/>
      <c r="AF472" s="44"/>
      <c r="AG472" s="46"/>
      <c r="AH472" s="44"/>
      <c r="AI472" s="44"/>
      <c r="AK472" s="44"/>
      <c r="AL472" s="44"/>
      <c r="AM472" s="44"/>
      <c r="AO472" s="44"/>
    </row>
    <row r="473" spans="1:41" s="45" customFormat="1" ht="15.75" customHeight="1" x14ac:dyDescent="0.2">
      <c r="A473" s="44"/>
      <c r="X473" s="44"/>
      <c r="AD473" s="44"/>
      <c r="AE473" s="44"/>
      <c r="AF473" s="44"/>
      <c r="AG473" s="46"/>
      <c r="AH473" s="44"/>
      <c r="AI473" s="44"/>
      <c r="AK473" s="44"/>
      <c r="AL473" s="44"/>
      <c r="AM473" s="44"/>
      <c r="AO473" s="44"/>
    </row>
    <row r="474" spans="1:41" s="45" customFormat="1" ht="15.75" customHeight="1" x14ac:dyDescent="0.2">
      <c r="A474" s="44"/>
      <c r="X474" s="44"/>
      <c r="AD474" s="44"/>
      <c r="AE474" s="44"/>
      <c r="AF474" s="44"/>
      <c r="AG474" s="46"/>
      <c r="AH474" s="44"/>
      <c r="AI474" s="44"/>
      <c r="AK474" s="44"/>
      <c r="AL474" s="44"/>
      <c r="AM474" s="44"/>
      <c r="AO474" s="44"/>
    </row>
    <row r="475" spans="1:41" s="45" customFormat="1" ht="15.75" customHeight="1" x14ac:dyDescent="0.2">
      <c r="A475" s="44"/>
      <c r="X475" s="44"/>
      <c r="AD475" s="44"/>
      <c r="AE475" s="44"/>
      <c r="AF475" s="44"/>
      <c r="AG475" s="46"/>
      <c r="AH475" s="44"/>
      <c r="AI475" s="44"/>
      <c r="AK475" s="44"/>
      <c r="AL475" s="44"/>
      <c r="AM475" s="44"/>
      <c r="AO475" s="44"/>
    </row>
    <row r="476" spans="1:41" s="45" customFormat="1" ht="15.75" customHeight="1" x14ac:dyDescent="0.2">
      <c r="A476" s="44"/>
      <c r="X476" s="44"/>
      <c r="AD476" s="44"/>
      <c r="AE476" s="44"/>
      <c r="AF476" s="44"/>
      <c r="AG476" s="46"/>
      <c r="AH476" s="44"/>
      <c r="AI476" s="44"/>
      <c r="AK476" s="44"/>
      <c r="AL476" s="44"/>
      <c r="AM476" s="44"/>
      <c r="AO476" s="44"/>
    </row>
    <row r="477" spans="1:41" s="45" customFormat="1" ht="15.75" customHeight="1" x14ac:dyDescent="0.2">
      <c r="A477" s="44"/>
      <c r="X477" s="44"/>
      <c r="AD477" s="44"/>
      <c r="AE477" s="44"/>
      <c r="AF477" s="44"/>
      <c r="AG477" s="46"/>
      <c r="AH477" s="44"/>
      <c r="AI477" s="44"/>
      <c r="AK477" s="44"/>
      <c r="AL477" s="44"/>
      <c r="AM477" s="44"/>
      <c r="AO477" s="44"/>
    </row>
    <row r="478" spans="1:41" s="45" customFormat="1" ht="15.75" customHeight="1" x14ac:dyDescent="0.2">
      <c r="A478" s="44"/>
      <c r="X478" s="44"/>
      <c r="AD478" s="44"/>
      <c r="AE478" s="44"/>
      <c r="AF478" s="44"/>
      <c r="AG478" s="46"/>
      <c r="AH478" s="44"/>
      <c r="AI478" s="44"/>
      <c r="AK478" s="44"/>
      <c r="AL478" s="44"/>
      <c r="AM478" s="44"/>
      <c r="AO478" s="44"/>
    </row>
    <row r="479" spans="1:41" s="45" customFormat="1" ht="15.75" customHeight="1" x14ac:dyDescent="0.2">
      <c r="A479" s="44"/>
      <c r="X479" s="44"/>
      <c r="AD479" s="44"/>
      <c r="AE479" s="44"/>
      <c r="AF479" s="44"/>
      <c r="AG479" s="46"/>
      <c r="AH479" s="44"/>
      <c r="AI479" s="44"/>
      <c r="AK479" s="44"/>
      <c r="AL479" s="44"/>
      <c r="AM479" s="44"/>
      <c r="AO479" s="44"/>
    </row>
    <row r="480" spans="1:41" s="45" customFormat="1" ht="15.75" customHeight="1" x14ac:dyDescent="0.2">
      <c r="A480" s="44"/>
      <c r="X480" s="44"/>
      <c r="AD480" s="44"/>
      <c r="AE480" s="44"/>
      <c r="AF480" s="44"/>
      <c r="AG480" s="46"/>
      <c r="AH480" s="44"/>
      <c r="AI480" s="44"/>
      <c r="AK480" s="44"/>
      <c r="AL480" s="44"/>
      <c r="AM480" s="44"/>
      <c r="AO480" s="44"/>
    </row>
    <row r="481" spans="1:41" s="45" customFormat="1" ht="15.75" customHeight="1" x14ac:dyDescent="0.2">
      <c r="A481" s="44"/>
      <c r="X481" s="44"/>
      <c r="AD481" s="44"/>
      <c r="AE481" s="44"/>
      <c r="AF481" s="44"/>
      <c r="AG481" s="46"/>
      <c r="AH481" s="44"/>
      <c r="AI481" s="44"/>
      <c r="AK481" s="44"/>
      <c r="AL481" s="44"/>
      <c r="AM481" s="44"/>
      <c r="AO481" s="44"/>
    </row>
    <row r="482" spans="1:41" s="45" customFormat="1" ht="15.75" customHeight="1" x14ac:dyDescent="0.2">
      <c r="A482" s="44"/>
      <c r="X482" s="44"/>
      <c r="AD482" s="44"/>
      <c r="AE482" s="44"/>
      <c r="AF482" s="44"/>
      <c r="AG482" s="46"/>
      <c r="AH482" s="44"/>
      <c r="AI482" s="44"/>
      <c r="AK482" s="44"/>
      <c r="AL482" s="44"/>
      <c r="AM482" s="44"/>
      <c r="AO482" s="44"/>
    </row>
    <row r="483" spans="1:41" s="45" customFormat="1" ht="15.75" customHeight="1" x14ac:dyDescent="0.2">
      <c r="A483" s="44"/>
      <c r="X483" s="44"/>
      <c r="AD483" s="44"/>
      <c r="AE483" s="44"/>
      <c r="AF483" s="44"/>
      <c r="AG483" s="46"/>
      <c r="AH483" s="44"/>
      <c r="AI483" s="44"/>
      <c r="AK483" s="44"/>
      <c r="AL483" s="44"/>
      <c r="AM483" s="44"/>
      <c r="AO483" s="44"/>
    </row>
    <row r="484" spans="1:41" s="45" customFormat="1" ht="15.75" customHeight="1" x14ac:dyDescent="0.2">
      <c r="A484" s="44"/>
      <c r="X484" s="44"/>
      <c r="AD484" s="44"/>
      <c r="AE484" s="44"/>
      <c r="AF484" s="44"/>
      <c r="AG484" s="46"/>
      <c r="AH484" s="44"/>
      <c r="AI484" s="44"/>
      <c r="AK484" s="44"/>
      <c r="AL484" s="44"/>
      <c r="AM484" s="44"/>
      <c r="AO484" s="44"/>
    </row>
    <row r="485" spans="1:41" s="45" customFormat="1" ht="15.75" customHeight="1" x14ac:dyDescent="0.2">
      <c r="A485" s="44"/>
      <c r="X485" s="44"/>
      <c r="AD485" s="44"/>
      <c r="AE485" s="44"/>
      <c r="AF485" s="44"/>
      <c r="AG485" s="46"/>
      <c r="AH485" s="44"/>
      <c r="AI485" s="44"/>
      <c r="AK485" s="44"/>
      <c r="AL485" s="44"/>
      <c r="AM485" s="44"/>
      <c r="AO485" s="44"/>
    </row>
    <row r="486" spans="1:41" s="45" customFormat="1" ht="15.75" customHeight="1" x14ac:dyDescent="0.2">
      <c r="A486" s="44"/>
      <c r="X486" s="44"/>
      <c r="AD486" s="44"/>
      <c r="AE486" s="44"/>
      <c r="AF486" s="44"/>
      <c r="AG486" s="46"/>
      <c r="AH486" s="44"/>
      <c r="AI486" s="44"/>
      <c r="AK486" s="44"/>
      <c r="AL486" s="44"/>
      <c r="AM486" s="44"/>
      <c r="AO486" s="44"/>
    </row>
    <row r="487" spans="1:41" s="45" customFormat="1" ht="15.75" customHeight="1" x14ac:dyDescent="0.2">
      <c r="A487" s="44"/>
      <c r="X487" s="44"/>
      <c r="AD487" s="44"/>
      <c r="AE487" s="44"/>
      <c r="AF487" s="44"/>
      <c r="AG487" s="46"/>
      <c r="AH487" s="44"/>
      <c r="AI487" s="44"/>
      <c r="AK487" s="44"/>
      <c r="AL487" s="44"/>
      <c r="AM487" s="44"/>
      <c r="AO487" s="44"/>
    </row>
    <row r="488" spans="1:41" s="45" customFormat="1" ht="15.75" customHeight="1" x14ac:dyDescent="0.2">
      <c r="A488" s="44"/>
      <c r="X488" s="44"/>
      <c r="AD488" s="44"/>
      <c r="AE488" s="44"/>
      <c r="AF488" s="44"/>
      <c r="AG488" s="46"/>
      <c r="AH488" s="44"/>
      <c r="AI488" s="44"/>
      <c r="AK488" s="44"/>
      <c r="AL488" s="44"/>
      <c r="AM488" s="44"/>
      <c r="AO488" s="44"/>
    </row>
    <row r="489" spans="1:41" s="45" customFormat="1" ht="15.75" customHeight="1" x14ac:dyDescent="0.2">
      <c r="A489" s="44"/>
      <c r="X489" s="44"/>
      <c r="AD489" s="44"/>
      <c r="AE489" s="44"/>
      <c r="AF489" s="44"/>
      <c r="AG489" s="46"/>
      <c r="AH489" s="44"/>
      <c r="AI489" s="44"/>
      <c r="AK489" s="44"/>
      <c r="AL489" s="44"/>
      <c r="AM489" s="44"/>
      <c r="AO489" s="44"/>
    </row>
    <row r="490" spans="1:41" s="45" customFormat="1" ht="15.75" customHeight="1" x14ac:dyDescent="0.2">
      <c r="A490" s="44"/>
      <c r="X490" s="44"/>
      <c r="AD490" s="44"/>
      <c r="AE490" s="44"/>
      <c r="AF490" s="44"/>
      <c r="AG490" s="46"/>
      <c r="AH490" s="44"/>
      <c r="AI490" s="44"/>
      <c r="AK490" s="44"/>
      <c r="AL490" s="44"/>
      <c r="AM490" s="44"/>
      <c r="AO490" s="44"/>
    </row>
    <row r="491" spans="1:41" s="45" customFormat="1" ht="15.75" customHeight="1" x14ac:dyDescent="0.2">
      <c r="A491" s="44"/>
      <c r="X491" s="44"/>
      <c r="AD491" s="44"/>
      <c r="AE491" s="44"/>
      <c r="AF491" s="44"/>
      <c r="AG491" s="46"/>
      <c r="AH491" s="44"/>
      <c r="AI491" s="44"/>
      <c r="AK491" s="44"/>
      <c r="AL491" s="44"/>
      <c r="AM491" s="44"/>
      <c r="AO491" s="44"/>
    </row>
    <row r="492" spans="1:41" s="45" customFormat="1" ht="15.75" customHeight="1" x14ac:dyDescent="0.2">
      <c r="A492" s="44"/>
      <c r="X492" s="44"/>
      <c r="AD492" s="44"/>
      <c r="AE492" s="44"/>
      <c r="AF492" s="44"/>
      <c r="AG492" s="46"/>
      <c r="AH492" s="44"/>
      <c r="AI492" s="44"/>
      <c r="AK492" s="44"/>
      <c r="AL492" s="44"/>
      <c r="AM492" s="44"/>
      <c r="AO492" s="44"/>
    </row>
    <row r="493" spans="1:41" s="45" customFormat="1" ht="15.75" customHeight="1" x14ac:dyDescent="0.2">
      <c r="A493" s="44"/>
      <c r="X493" s="44"/>
      <c r="AD493" s="44"/>
      <c r="AE493" s="44"/>
      <c r="AF493" s="44"/>
      <c r="AG493" s="46"/>
      <c r="AH493" s="44"/>
      <c r="AI493" s="44"/>
      <c r="AK493" s="44"/>
      <c r="AL493" s="44"/>
      <c r="AM493" s="44"/>
      <c r="AO493" s="44"/>
    </row>
    <row r="494" spans="1:41" s="45" customFormat="1" ht="15.75" customHeight="1" x14ac:dyDescent="0.2">
      <c r="A494" s="44"/>
      <c r="X494" s="44"/>
      <c r="AD494" s="44"/>
      <c r="AE494" s="44"/>
      <c r="AF494" s="44"/>
      <c r="AG494" s="46"/>
      <c r="AH494" s="44"/>
      <c r="AI494" s="44"/>
      <c r="AK494" s="44"/>
      <c r="AL494" s="44"/>
      <c r="AM494" s="44"/>
      <c r="AO494" s="44"/>
    </row>
    <row r="495" spans="1:41" s="45" customFormat="1" ht="15.75" customHeight="1" x14ac:dyDescent="0.2">
      <c r="A495" s="44"/>
      <c r="X495" s="44"/>
      <c r="AD495" s="44"/>
      <c r="AE495" s="44"/>
      <c r="AF495" s="44"/>
      <c r="AG495" s="46"/>
      <c r="AH495" s="44"/>
      <c r="AI495" s="44"/>
      <c r="AK495" s="44"/>
      <c r="AL495" s="44"/>
      <c r="AM495" s="44"/>
      <c r="AO495" s="44"/>
    </row>
    <row r="496" spans="1:41" s="45" customFormat="1" ht="15.75" customHeight="1" x14ac:dyDescent="0.2">
      <c r="A496" s="44"/>
      <c r="X496" s="44"/>
      <c r="AD496" s="44"/>
      <c r="AE496" s="44"/>
      <c r="AF496" s="44"/>
      <c r="AG496" s="46"/>
      <c r="AH496" s="44"/>
      <c r="AI496" s="44"/>
      <c r="AK496" s="44"/>
      <c r="AL496" s="44"/>
      <c r="AM496" s="44"/>
      <c r="AO496" s="44"/>
    </row>
    <row r="497" spans="1:41" s="45" customFormat="1" ht="15.75" customHeight="1" x14ac:dyDescent="0.2">
      <c r="A497" s="44"/>
      <c r="X497" s="44"/>
      <c r="AD497" s="44"/>
      <c r="AE497" s="44"/>
      <c r="AF497" s="44"/>
      <c r="AG497" s="46"/>
      <c r="AH497" s="44"/>
      <c r="AI497" s="44"/>
      <c r="AK497" s="44"/>
      <c r="AL497" s="44"/>
      <c r="AM497" s="44"/>
      <c r="AO497" s="44"/>
    </row>
    <row r="498" spans="1:41" s="45" customFormat="1" ht="15.75" customHeight="1" x14ac:dyDescent="0.2">
      <c r="A498" s="44"/>
      <c r="X498" s="44"/>
      <c r="AD498" s="44"/>
      <c r="AE498" s="44"/>
      <c r="AF498" s="44"/>
      <c r="AG498" s="46"/>
      <c r="AH498" s="44"/>
      <c r="AI498" s="44"/>
      <c r="AK498" s="44"/>
      <c r="AL498" s="44"/>
      <c r="AM498" s="44"/>
      <c r="AO498" s="44"/>
    </row>
    <row r="499" spans="1:41" s="45" customFormat="1" ht="15.75" customHeight="1" x14ac:dyDescent="0.2">
      <c r="A499" s="44"/>
      <c r="X499" s="44"/>
      <c r="AD499" s="44"/>
      <c r="AE499" s="44"/>
      <c r="AF499" s="44"/>
      <c r="AG499" s="46"/>
      <c r="AH499" s="44"/>
      <c r="AI499" s="44"/>
      <c r="AK499" s="44"/>
      <c r="AL499" s="44"/>
      <c r="AM499" s="44"/>
      <c r="AO499" s="44"/>
    </row>
    <row r="500" spans="1:41" s="45" customFormat="1" ht="15.75" customHeight="1" x14ac:dyDescent="0.2">
      <c r="A500" s="44"/>
      <c r="X500" s="44"/>
      <c r="AD500" s="44"/>
      <c r="AE500" s="44"/>
      <c r="AF500" s="44"/>
      <c r="AG500" s="46"/>
      <c r="AH500" s="44"/>
      <c r="AI500" s="44"/>
      <c r="AK500" s="44"/>
      <c r="AL500" s="44"/>
      <c r="AM500" s="44"/>
      <c r="AO500" s="44"/>
    </row>
    <row r="501" spans="1:41" s="45" customFormat="1" ht="15.75" customHeight="1" x14ac:dyDescent="0.2">
      <c r="A501" s="44"/>
      <c r="X501" s="44"/>
      <c r="AD501" s="44"/>
      <c r="AE501" s="44"/>
      <c r="AF501" s="44"/>
      <c r="AG501" s="46"/>
      <c r="AH501" s="44"/>
      <c r="AI501" s="44"/>
      <c r="AK501" s="44"/>
      <c r="AL501" s="44"/>
      <c r="AM501" s="44"/>
      <c r="AO501" s="44"/>
    </row>
    <row r="502" spans="1:41" s="45" customFormat="1" ht="15.75" customHeight="1" x14ac:dyDescent="0.2">
      <c r="A502" s="44"/>
      <c r="X502" s="44"/>
      <c r="AD502" s="44"/>
      <c r="AE502" s="44"/>
      <c r="AF502" s="44"/>
      <c r="AG502" s="46"/>
      <c r="AH502" s="44"/>
      <c r="AI502" s="44"/>
      <c r="AK502" s="44"/>
      <c r="AL502" s="44"/>
      <c r="AM502" s="44"/>
      <c r="AO502" s="44"/>
    </row>
    <row r="503" spans="1:41" s="45" customFormat="1" ht="15.75" customHeight="1" x14ac:dyDescent="0.2">
      <c r="A503" s="44"/>
      <c r="X503" s="44"/>
      <c r="AD503" s="44"/>
      <c r="AE503" s="44"/>
      <c r="AF503" s="44"/>
      <c r="AG503" s="46"/>
      <c r="AH503" s="44"/>
      <c r="AI503" s="44"/>
      <c r="AK503" s="44"/>
      <c r="AL503" s="44"/>
      <c r="AM503" s="44"/>
      <c r="AO503" s="44"/>
    </row>
    <row r="504" spans="1:41" s="45" customFormat="1" ht="15.75" customHeight="1" x14ac:dyDescent="0.2">
      <c r="A504" s="44"/>
      <c r="X504" s="44"/>
      <c r="AD504" s="44"/>
      <c r="AE504" s="44"/>
      <c r="AF504" s="44"/>
      <c r="AG504" s="46"/>
      <c r="AH504" s="44"/>
      <c r="AI504" s="44"/>
      <c r="AK504" s="44"/>
      <c r="AL504" s="44"/>
      <c r="AM504" s="44"/>
      <c r="AO504" s="44"/>
    </row>
    <row r="505" spans="1:41" s="45" customFormat="1" ht="15.75" customHeight="1" x14ac:dyDescent="0.2">
      <c r="A505" s="44"/>
      <c r="X505" s="44"/>
      <c r="AD505" s="44"/>
      <c r="AE505" s="44"/>
      <c r="AF505" s="44"/>
      <c r="AG505" s="46"/>
      <c r="AH505" s="44"/>
      <c r="AI505" s="44"/>
      <c r="AK505" s="44"/>
      <c r="AL505" s="44"/>
      <c r="AM505" s="44"/>
      <c r="AO505" s="44"/>
    </row>
    <row r="506" spans="1:41" s="45" customFormat="1" ht="15.75" customHeight="1" x14ac:dyDescent="0.2">
      <c r="A506" s="44"/>
      <c r="X506" s="44"/>
      <c r="AD506" s="44"/>
      <c r="AE506" s="44"/>
      <c r="AF506" s="44"/>
      <c r="AG506" s="46"/>
      <c r="AH506" s="44"/>
      <c r="AI506" s="44"/>
      <c r="AK506" s="44"/>
      <c r="AL506" s="44"/>
      <c r="AM506" s="44"/>
      <c r="AO506" s="44"/>
    </row>
    <row r="507" spans="1:41" s="45" customFormat="1" ht="15.75" customHeight="1" x14ac:dyDescent="0.2">
      <c r="A507" s="44"/>
      <c r="X507" s="44"/>
      <c r="AD507" s="44"/>
      <c r="AE507" s="44"/>
      <c r="AF507" s="44"/>
      <c r="AG507" s="46"/>
      <c r="AH507" s="44"/>
      <c r="AI507" s="44"/>
      <c r="AK507" s="44"/>
      <c r="AL507" s="44"/>
      <c r="AM507" s="44"/>
      <c r="AO507" s="44"/>
    </row>
    <row r="508" spans="1:41" s="45" customFormat="1" ht="15.75" customHeight="1" x14ac:dyDescent="0.2">
      <c r="A508" s="44"/>
      <c r="X508" s="44"/>
      <c r="AD508" s="44"/>
      <c r="AE508" s="44"/>
      <c r="AF508" s="44"/>
      <c r="AG508" s="46"/>
      <c r="AH508" s="44"/>
      <c r="AI508" s="44"/>
      <c r="AK508" s="44"/>
      <c r="AL508" s="44"/>
      <c r="AM508" s="44"/>
      <c r="AO508" s="44"/>
    </row>
    <row r="509" spans="1:41" s="45" customFormat="1" ht="15.75" customHeight="1" x14ac:dyDescent="0.2">
      <c r="A509" s="44"/>
      <c r="X509" s="44"/>
      <c r="AD509" s="44"/>
      <c r="AE509" s="44"/>
      <c r="AF509" s="44"/>
      <c r="AG509" s="46"/>
      <c r="AH509" s="44"/>
      <c r="AI509" s="44"/>
      <c r="AK509" s="44"/>
      <c r="AL509" s="44"/>
      <c r="AM509" s="44"/>
      <c r="AO509" s="44"/>
    </row>
    <row r="510" spans="1:41" s="45" customFormat="1" ht="15.75" customHeight="1" x14ac:dyDescent="0.2">
      <c r="A510" s="44"/>
      <c r="X510" s="44"/>
      <c r="AD510" s="44"/>
      <c r="AE510" s="44"/>
      <c r="AF510" s="44"/>
      <c r="AG510" s="46"/>
      <c r="AH510" s="44"/>
      <c r="AI510" s="44"/>
      <c r="AK510" s="44"/>
      <c r="AL510" s="44"/>
      <c r="AM510" s="44"/>
      <c r="AO510" s="44"/>
    </row>
    <row r="511" spans="1:41" s="45" customFormat="1" ht="15.75" customHeight="1" x14ac:dyDescent="0.2">
      <c r="A511" s="44"/>
      <c r="X511" s="44"/>
      <c r="AD511" s="44"/>
      <c r="AE511" s="44"/>
      <c r="AF511" s="44"/>
      <c r="AG511" s="46"/>
      <c r="AH511" s="44"/>
      <c r="AI511" s="44"/>
      <c r="AK511" s="44"/>
      <c r="AL511" s="44"/>
      <c r="AM511" s="44"/>
      <c r="AO511" s="44"/>
    </row>
    <row r="512" spans="1:41" s="45" customFormat="1" ht="15.75" customHeight="1" x14ac:dyDescent="0.2">
      <c r="A512" s="44"/>
      <c r="X512" s="44"/>
      <c r="AD512" s="44"/>
      <c r="AE512" s="44"/>
      <c r="AF512" s="44"/>
      <c r="AG512" s="46"/>
      <c r="AH512" s="44"/>
      <c r="AI512" s="44"/>
      <c r="AK512" s="44"/>
      <c r="AL512" s="44"/>
      <c r="AM512" s="44"/>
      <c r="AO512" s="44"/>
    </row>
    <row r="513" spans="1:41" s="45" customFormat="1" ht="15.75" customHeight="1" x14ac:dyDescent="0.2">
      <c r="A513" s="44"/>
      <c r="X513" s="44"/>
      <c r="AD513" s="44"/>
      <c r="AE513" s="44"/>
      <c r="AF513" s="44"/>
      <c r="AG513" s="46"/>
      <c r="AH513" s="44"/>
      <c r="AI513" s="44"/>
      <c r="AK513" s="44"/>
      <c r="AL513" s="44"/>
      <c r="AM513" s="44"/>
      <c r="AO513" s="44"/>
    </row>
    <row r="514" spans="1:41" s="45" customFormat="1" ht="15.75" customHeight="1" x14ac:dyDescent="0.2">
      <c r="A514" s="44"/>
      <c r="X514" s="44"/>
      <c r="AD514" s="44"/>
      <c r="AE514" s="44"/>
      <c r="AF514" s="44"/>
      <c r="AG514" s="46"/>
      <c r="AH514" s="44"/>
      <c r="AI514" s="44"/>
      <c r="AK514" s="44"/>
      <c r="AL514" s="44"/>
      <c r="AM514" s="44"/>
      <c r="AO514" s="44"/>
    </row>
    <row r="515" spans="1:41" s="45" customFormat="1" ht="15.75" customHeight="1" x14ac:dyDescent="0.2">
      <c r="A515" s="44"/>
      <c r="X515" s="44"/>
      <c r="AD515" s="44"/>
      <c r="AE515" s="44"/>
      <c r="AF515" s="44"/>
      <c r="AG515" s="46"/>
      <c r="AH515" s="44"/>
      <c r="AI515" s="44"/>
      <c r="AK515" s="44"/>
      <c r="AL515" s="44"/>
      <c r="AM515" s="44"/>
      <c r="AO515" s="44"/>
    </row>
    <row r="516" spans="1:41" s="45" customFormat="1" ht="15.75" customHeight="1" x14ac:dyDescent="0.2">
      <c r="A516" s="44"/>
      <c r="X516" s="44"/>
      <c r="AD516" s="44"/>
      <c r="AE516" s="44"/>
      <c r="AF516" s="44"/>
      <c r="AG516" s="46"/>
      <c r="AH516" s="44"/>
      <c r="AI516" s="44"/>
      <c r="AK516" s="44"/>
      <c r="AL516" s="44"/>
      <c r="AM516" s="44"/>
      <c r="AO516" s="44"/>
    </row>
    <row r="517" spans="1:41" s="45" customFormat="1" ht="15.75" customHeight="1" x14ac:dyDescent="0.2">
      <c r="A517" s="44"/>
      <c r="X517" s="44"/>
      <c r="AD517" s="44"/>
      <c r="AE517" s="44"/>
      <c r="AF517" s="44"/>
      <c r="AG517" s="46"/>
      <c r="AH517" s="44"/>
      <c r="AI517" s="44"/>
      <c r="AK517" s="44"/>
      <c r="AL517" s="44"/>
      <c r="AM517" s="44"/>
      <c r="AO517" s="44"/>
    </row>
    <row r="518" spans="1:41" s="45" customFormat="1" ht="15.75" customHeight="1" x14ac:dyDescent="0.2">
      <c r="A518" s="44"/>
      <c r="X518" s="44"/>
      <c r="AD518" s="44"/>
      <c r="AE518" s="44"/>
      <c r="AF518" s="44"/>
      <c r="AG518" s="46"/>
      <c r="AH518" s="44"/>
      <c r="AI518" s="44"/>
      <c r="AK518" s="44"/>
      <c r="AL518" s="44"/>
      <c r="AM518" s="44"/>
      <c r="AO518" s="44"/>
    </row>
    <row r="519" spans="1:41" s="45" customFormat="1" ht="15.75" customHeight="1" x14ac:dyDescent="0.2">
      <c r="A519" s="44"/>
      <c r="X519" s="44"/>
      <c r="AD519" s="44"/>
      <c r="AE519" s="44"/>
      <c r="AF519" s="44"/>
      <c r="AG519" s="46"/>
      <c r="AH519" s="44"/>
      <c r="AI519" s="44"/>
      <c r="AK519" s="44"/>
      <c r="AL519" s="44"/>
      <c r="AM519" s="44"/>
      <c r="AO519" s="44"/>
    </row>
    <row r="520" spans="1:41" s="45" customFormat="1" ht="15.75" customHeight="1" x14ac:dyDescent="0.2">
      <c r="A520" s="44"/>
      <c r="X520" s="44"/>
      <c r="AD520" s="44"/>
      <c r="AE520" s="44"/>
      <c r="AF520" s="44"/>
      <c r="AG520" s="46"/>
      <c r="AH520" s="44"/>
      <c r="AI520" s="44"/>
      <c r="AK520" s="44"/>
      <c r="AL520" s="44"/>
      <c r="AM520" s="44"/>
      <c r="AO520" s="44"/>
    </row>
    <row r="521" spans="1:41" s="45" customFormat="1" ht="15.75" customHeight="1" x14ac:dyDescent="0.2">
      <c r="A521" s="44"/>
      <c r="X521" s="44"/>
      <c r="AD521" s="44"/>
      <c r="AE521" s="44"/>
      <c r="AF521" s="44"/>
      <c r="AG521" s="46"/>
      <c r="AH521" s="44"/>
      <c r="AI521" s="44"/>
      <c r="AK521" s="44"/>
      <c r="AL521" s="44"/>
      <c r="AM521" s="44"/>
      <c r="AO521" s="44"/>
    </row>
    <row r="522" spans="1:41" s="45" customFormat="1" ht="15.75" customHeight="1" x14ac:dyDescent="0.2">
      <c r="A522" s="44"/>
      <c r="X522" s="44"/>
      <c r="AD522" s="44"/>
      <c r="AE522" s="44"/>
      <c r="AF522" s="44"/>
      <c r="AG522" s="46"/>
      <c r="AH522" s="44"/>
      <c r="AI522" s="44"/>
      <c r="AK522" s="44"/>
      <c r="AL522" s="44"/>
      <c r="AM522" s="44"/>
      <c r="AO522" s="44"/>
    </row>
    <row r="523" spans="1:41" s="45" customFormat="1" ht="15.75" customHeight="1" x14ac:dyDescent="0.2">
      <c r="A523" s="44"/>
      <c r="X523" s="44"/>
      <c r="AD523" s="44"/>
      <c r="AE523" s="44"/>
      <c r="AF523" s="44"/>
      <c r="AG523" s="46"/>
      <c r="AH523" s="44"/>
      <c r="AI523" s="44"/>
      <c r="AK523" s="44"/>
      <c r="AL523" s="44"/>
      <c r="AM523" s="44"/>
      <c r="AO523" s="44"/>
    </row>
    <row r="524" spans="1:41" s="45" customFormat="1" ht="15.75" customHeight="1" x14ac:dyDescent="0.2">
      <c r="A524" s="44"/>
      <c r="X524" s="44"/>
      <c r="AD524" s="44"/>
      <c r="AE524" s="44"/>
      <c r="AF524" s="44"/>
      <c r="AG524" s="46"/>
      <c r="AH524" s="44"/>
      <c r="AI524" s="44"/>
      <c r="AK524" s="44"/>
      <c r="AL524" s="44"/>
      <c r="AM524" s="44"/>
      <c r="AO524" s="44"/>
    </row>
    <row r="525" spans="1:41" s="45" customFormat="1" ht="15.75" customHeight="1" x14ac:dyDescent="0.2">
      <c r="A525" s="44"/>
      <c r="X525" s="44"/>
      <c r="AD525" s="44"/>
      <c r="AE525" s="44"/>
      <c r="AF525" s="44"/>
      <c r="AG525" s="46"/>
      <c r="AH525" s="44"/>
      <c r="AI525" s="44"/>
      <c r="AK525" s="44"/>
      <c r="AL525" s="44"/>
      <c r="AM525" s="44"/>
      <c r="AO525" s="44"/>
    </row>
    <row r="526" spans="1:41" s="45" customFormat="1" ht="15.75" customHeight="1" x14ac:dyDescent="0.2">
      <c r="A526" s="44"/>
      <c r="X526" s="44"/>
      <c r="AD526" s="44"/>
      <c r="AE526" s="44"/>
      <c r="AF526" s="44"/>
      <c r="AG526" s="46"/>
      <c r="AH526" s="44"/>
      <c r="AI526" s="44"/>
      <c r="AK526" s="44"/>
      <c r="AL526" s="44"/>
      <c r="AM526" s="44"/>
      <c r="AO526" s="44"/>
    </row>
    <row r="527" spans="1:41" s="45" customFormat="1" ht="15.75" customHeight="1" x14ac:dyDescent="0.2">
      <c r="A527" s="44"/>
      <c r="X527" s="44"/>
      <c r="AD527" s="44"/>
      <c r="AE527" s="44"/>
      <c r="AF527" s="44"/>
      <c r="AG527" s="46"/>
      <c r="AH527" s="44"/>
      <c r="AI527" s="44"/>
      <c r="AK527" s="44"/>
      <c r="AL527" s="44"/>
      <c r="AM527" s="44"/>
      <c r="AO527" s="44"/>
    </row>
    <row r="528" spans="1:41" s="45" customFormat="1" ht="15.75" customHeight="1" x14ac:dyDescent="0.2">
      <c r="A528" s="44"/>
      <c r="X528" s="44"/>
      <c r="AD528" s="44"/>
      <c r="AE528" s="44"/>
      <c r="AF528" s="44"/>
      <c r="AG528" s="46"/>
      <c r="AH528" s="44"/>
      <c r="AI528" s="44"/>
      <c r="AK528" s="44"/>
      <c r="AL528" s="44"/>
      <c r="AM528" s="44"/>
      <c r="AO528" s="44"/>
    </row>
    <row r="529" spans="1:41" s="45" customFormat="1" ht="15.75" customHeight="1" x14ac:dyDescent="0.2">
      <c r="A529" s="44"/>
      <c r="X529" s="44"/>
      <c r="AD529" s="44"/>
      <c r="AE529" s="44"/>
      <c r="AF529" s="44"/>
      <c r="AG529" s="46"/>
      <c r="AH529" s="44"/>
      <c r="AI529" s="44"/>
      <c r="AK529" s="44"/>
      <c r="AL529" s="44"/>
      <c r="AM529" s="44"/>
      <c r="AO529" s="44"/>
    </row>
    <row r="530" spans="1:41" s="45" customFormat="1" ht="15.75" customHeight="1" x14ac:dyDescent="0.2">
      <c r="A530" s="44"/>
      <c r="X530" s="44"/>
      <c r="AD530" s="44"/>
      <c r="AE530" s="44"/>
      <c r="AF530" s="44"/>
      <c r="AG530" s="46"/>
      <c r="AH530" s="44"/>
      <c r="AI530" s="44"/>
      <c r="AK530" s="44"/>
      <c r="AL530" s="44"/>
      <c r="AM530" s="44"/>
      <c r="AO530" s="44"/>
    </row>
    <row r="531" spans="1:41" s="45" customFormat="1" ht="15.75" customHeight="1" x14ac:dyDescent="0.2">
      <c r="A531" s="44"/>
      <c r="X531" s="44"/>
      <c r="AD531" s="44"/>
      <c r="AE531" s="44"/>
      <c r="AF531" s="44"/>
      <c r="AG531" s="46"/>
      <c r="AH531" s="44"/>
      <c r="AI531" s="44"/>
      <c r="AK531" s="44"/>
      <c r="AL531" s="44"/>
      <c r="AM531" s="44"/>
      <c r="AO531" s="44"/>
    </row>
    <row r="532" spans="1:41" s="45" customFormat="1" ht="15.75" customHeight="1" x14ac:dyDescent="0.2">
      <c r="A532" s="44"/>
      <c r="X532" s="44"/>
      <c r="AD532" s="44"/>
      <c r="AE532" s="44"/>
      <c r="AF532" s="44"/>
      <c r="AG532" s="46"/>
      <c r="AH532" s="44"/>
      <c r="AI532" s="44"/>
      <c r="AK532" s="44"/>
      <c r="AL532" s="44"/>
      <c r="AM532" s="44"/>
      <c r="AO532" s="44"/>
    </row>
    <row r="533" spans="1:41" s="45" customFormat="1" ht="15.75" customHeight="1" x14ac:dyDescent="0.2">
      <c r="A533" s="44"/>
      <c r="X533" s="44"/>
      <c r="AD533" s="44"/>
      <c r="AE533" s="44"/>
      <c r="AF533" s="44"/>
      <c r="AG533" s="46"/>
      <c r="AH533" s="44"/>
      <c r="AI533" s="44"/>
      <c r="AK533" s="44"/>
      <c r="AL533" s="44"/>
      <c r="AM533" s="44"/>
      <c r="AO533" s="44"/>
    </row>
    <row r="534" spans="1:41" s="45" customFormat="1" ht="15.75" customHeight="1" x14ac:dyDescent="0.2">
      <c r="A534" s="44"/>
      <c r="X534" s="44"/>
      <c r="AD534" s="44"/>
      <c r="AE534" s="44"/>
      <c r="AF534" s="44"/>
      <c r="AG534" s="46"/>
      <c r="AH534" s="44"/>
      <c r="AI534" s="44"/>
      <c r="AK534" s="44"/>
      <c r="AL534" s="44"/>
      <c r="AM534" s="44"/>
      <c r="AO534" s="44"/>
    </row>
    <row r="535" spans="1:41" s="45" customFormat="1" ht="15.75" customHeight="1" x14ac:dyDescent="0.2">
      <c r="A535" s="44"/>
      <c r="X535" s="44"/>
      <c r="AD535" s="44"/>
      <c r="AE535" s="44"/>
      <c r="AF535" s="44"/>
      <c r="AG535" s="46"/>
      <c r="AH535" s="44"/>
      <c r="AI535" s="44"/>
      <c r="AK535" s="44"/>
      <c r="AL535" s="44"/>
      <c r="AM535" s="44"/>
      <c r="AO535" s="44"/>
    </row>
    <row r="536" spans="1:41" s="45" customFormat="1" ht="15.75" customHeight="1" x14ac:dyDescent="0.2">
      <c r="A536" s="44"/>
      <c r="X536" s="44"/>
      <c r="AD536" s="44"/>
      <c r="AE536" s="44"/>
      <c r="AF536" s="44"/>
      <c r="AG536" s="46"/>
      <c r="AH536" s="44"/>
      <c r="AI536" s="44"/>
      <c r="AK536" s="44"/>
      <c r="AL536" s="44"/>
      <c r="AM536" s="44"/>
      <c r="AO536" s="44"/>
    </row>
    <row r="537" spans="1:41" s="45" customFormat="1" ht="15.75" customHeight="1" x14ac:dyDescent="0.2">
      <c r="A537" s="44"/>
      <c r="X537" s="44"/>
      <c r="AD537" s="44"/>
      <c r="AE537" s="44"/>
      <c r="AF537" s="44"/>
      <c r="AG537" s="46"/>
      <c r="AH537" s="44"/>
      <c r="AI537" s="44"/>
      <c r="AK537" s="44"/>
      <c r="AL537" s="44"/>
      <c r="AM537" s="44"/>
      <c r="AO537" s="44"/>
    </row>
    <row r="538" spans="1:41" s="45" customFormat="1" ht="15.75" customHeight="1" x14ac:dyDescent="0.2">
      <c r="A538" s="44"/>
      <c r="X538" s="44"/>
      <c r="AD538" s="44"/>
      <c r="AE538" s="44"/>
      <c r="AF538" s="44"/>
      <c r="AG538" s="46"/>
      <c r="AH538" s="44"/>
      <c r="AI538" s="44"/>
      <c r="AK538" s="44"/>
      <c r="AL538" s="44"/>
      <c r="AM538" s="44"/>
      <c r="AO538" s="44"/>
    </row>
    <row r="539" spans="1:41" s="45" customFormat="1" ht="15.75" customHeight="1" x14ac:dyDescent="0.2">
      <c r="A539" s="44"/>
      <c r="X539" s="44"/>
      <c r="AD539" s="44"/>
      <c r="AE539" s="44"/>
      <c r="AF539" s="44"/>
      <c r="AG539" s="46"/>
      <c r="AH539" s="44"/>
      <c r="AI539" s="44"/>
      <c r="AK539" s="44"/>
      <c r="AL539" s="44"/>
      <c r="AM539" s="44"/>
      <c r="AO539" s="44"/>
    </row>
    <row r="540" spans="1:41" s="45" customFormat="1" ht="15.75" customHeight="1" x14ac:dyDescent="0.2">
      <c r="A540" s="44"/>
      <c r="X540" s="44"/>
      <c r="AD540" s="44"/>
      <c r="AE540" s="44"/>
      <c r="AF540" s="44"/>
      <c r="AG540" s="46"/>
      <c r="AH540" s="44"/>
      <c r="AI540" s="44"/>
      <c r="AK540" s="44"/>
      <c r="AL540" s="44"/>
      <c r="AM540" s="44"/>
      <c r="AO540" s="44"/>
    </row>
    <row r="541" spans="1:41" s="45" customFormat="1" ht="15.75" customHeight="1" x14ac:dyDescent="0.2">
      <c r="A541" s="44"/>
      <c r="X541" s="44"/>
      <c r="AD541" s="44"/>
      <c r="AE541" s="44"/>
      <c r="AF541" s="44"/>
      <c r="AG541" s="46"/>
      <c r="AH541" s="44"/>
      <c r="AI541" s="44"/>
      <c r="AK541" s="44"/>
      <c r="AL541" s="44"/>
      <c r="AM541" s="44"/>
      <c r="AO541" s="44"/>
    </row>
    <row r="542" spans="1:41" s="45" customFormat="1" ht="15.75" customHeight="1" x14ac:dyDescent="0.2">
      <c r="A542" s="44"/>
      <c r="X542" s="44"/>
      <c r="AD542" s="44"/>
      <c r="AE542" s="44"/>
      <c r="AF542" s="44"/>
      <c r="AG542" s="46"/>
      <c r="AH542" s="44"/>
      <c r="AI542" s="44"/>
      <c r="AK542" s="44"/>
      <c r="AL542" s="44"/>
      <c r="AM542" s="44"/>
      <c r="AO542" s="44"/>
    </row>
    <row r="543" spans="1:41" s="45" customFormat="1" ht="15.75" customHeight="1" x14ac:dyDescent="0.2">
      <c r="A543" s="44"/>
      <c r="X543" s="44"/>
      <c r="AD543" s="44"/>
      <c r="AE543" s="44"/>
      <c r="AF543" s="44"/>
      <c r="AG543" s="46"/>
      <c r="AH543" s="44"/>
      <c r="AI543" s="44"/>
      <c r="AK543" s="44"/>
      <c r="AL543" s="44"/>
      <c r="AM543" s="44"/>
      <c r="AO543" s="44"/>
    </row>
    <row r="544" spans="1:41" s="45" customFormat="1" ht="15.75" customHeight="1" x14ac:dyDescent="0.2">
      <c r="A544" s="44"/>
      <c r="X544" s="44"/>
      <c r="AD544" s="44"/>
      <c r="AE544" s="44"/>
      <c r="AF544" s="44"/>
      <c r="AG544" s="46"/>
      <c r="AH544" s="44"/>
      <c r="AI544" s="44"/>
      <c r="AK544" s="44"/>
      <c r="AL544" s="44"/>
      <c r="AM544" s="44"/>
      <c r="AO544" s="44"/>
    </row>
    <row r="545" spans="1:41" s="45" customFormat="1" ht="15.75" customHeight="1" x14ac:dyDescent="0.2">
      <c r="A545" s="44"/>
      <c r="X545" s="44"/>
      <c r="AD545" s="44"/>
      <c r="AE545" s="44"/>
      <c r="AF545" s="44"/>
      <c r="AG545" s="46"/>
      <c r="AH545" s="44"/>
      <c r="AI545" s="44"/>
      <c r="AK545" s="44"/>
      <c r="AL545" s="44"/>
      <c r="AM545" s="44"/>
      <c r="AO545" s="44"/>
    </row>
    <row r="546" spans="1:41" s="45" customFormat="1" ht="15.75" customHeight="1" x14ac:dyDescent="0.2">
      <c r="A546" s="44"/>
      <c r="X546" s="44"/>
      <c r="AD546" s="44"/>
      <c r="AE546" s="44"/>
      <c r="AF546" s="44"/>
      <c r="AG546" s="46"/>
      <c r="AH546" s="44"/>
      <c r="AI546" s="44"/>
      <c r="AK546" s="44"/>
      <c r="AL546" s="44"/>
      <c r="AM546" s="44"/>
      <c r="AO546" s="44"/>
    </row>
    <row r="547" spans="1:41" s="45" customFormat="1" ht="15.75" customHeight="1" x14ac:dyDescent="0.2">
      <c r="A547" s="44"/>
      <c r="X547" s="44"/>
      <c r="AD547" s="44"/>
      <c r="AE547" s="44"/>
      <c r="AF547" s="44"/>
      <c r="AG547" s="46"/>
      <c r="AH547" s="44"/>
      <c r="AI547" s="44"/>
      <c r="AK547" s="44"/>
      <c r="AL547" s="44"/>
      <c r="AM547" s="44"/>
      <c r="AO547" s="44"/>
    </row>
    <row r="548" spans="1:41" s="45" customFormat="1" ht="15.75" customHeight="1" x14ac:dyDescent="0.2">
      <c r="A548" s="44"/>
      <c r="X548" s="44"/>
      <c r="AD548" s="44"/>
      <c r="AE548" s="44"/>
      <c r="AF548" s="44"/>
      <c r="AG548" s="46"/>
      <c r="AH548" s="44"/>
      <c r="AI548" s="44"/>
      <c r="AK548" s="44"/>
      <c r="AL548" s="44"/>
      <c r="AM548" s="44"/>
      <c r="AO548" s="44"/>
    </row>
    <row r="549" spans="1:41" s="45" customFormat="1" ht="15.75" customHeight="1" x14ac:dyDescent="0.2">
      <c r="A549" s="44"/>
      <c r="X549" s="44"/>
      <c r="AD549" s="44"/>
      <c r="AE549" s="44"/>
      <c r="AF549" s="44"/>
      <c r="AG549" s="46"/>
      <c r="AH549" s="44"/>
      <c r="AI549" s="44"/>
      <c r="AK549" s="44"/>
      <c r="AL549" s="44"/>
      <c r="AM549" s="44"/>
      <c r="AO549" s="44"/>
    </row>
    <row r="550" spans="1:41" s="45" customFormat="1" ht="15.75" customHeight="1" x14ac:dyDescent="0.2">
      <c r="A550" s="44"/>
      <c r="X550" s="44"/>
      <c r="AD550" s="44"/>
      <c r="AE550" s="44"/>
      <c r="AF550" s="44"/>
      <c r="AG550" s="46"/>
      <c r="AH550" s="44"/>
      <c r="AI550" s="44"/>
      <c r="AK550" s="44"/>
      <c r="AL550" s="44"/>
      <c r="AM550" s="44"/>
      <c r="AO550" s="44"/>
    </row>
    <row r="551" spans="1:41" s="45" customFormat="1" ht="15.75" customHeight="1" x14ac:dyDescent="0.2">
      <c r="A551" s="44"/>
      <c r="X551" s="44"/>
      <c r="AD551" s="44"/>
      <c r="AE551" s="44"/>
      <c r="AF551" s="44"/>
      <c r="AG551" s="46"/>
      <c r="AH551" s="44"/>
      <c r="AI551" s="44"/>
      <c r="AK551" s="44"/>
      <c r="AL551" s="44"/>
      <c r="AM551" s="44"/>
      <c r="AO551" s="44"/>
    </row>
    <row r="552" spans="1:41" s="45" customFormat="1" ht="15.75" customHeight="1" x14ac:dyDescent="0.2">
      <c r="A552" s="44"/>
      <c r="X552" s="44"/>
      <c r="AD552" s="44"/>
      <c r="AE552" s="44"/>
      <c r="AF552" s="44"/>
      <c r="AG552" s="46"/>
      <c r="AH552" s="44"/>
      <c r="AI552" s="44"/>
      <c r="AK552" s="44"/>
      <c r="AL552" s="44"/>
      <c r="AM552" s="44"/>
      <c r="AO552" s="44"/>
    </row>
    <row r="553" spans="1:41" s="45" customFormat="1" ht="15.75" customHeight="1" x14ac:dyDescent="0.2">
      <c r="A553" s="44"/>
      <c r="X553" s="44"/>
      <c r="AD553" s="44"/>
      <c r="AE553" s="44"/>
      <c r="AF553" s="44"/>
      <c r="AG553" s="46"/>
      <c r="AH553" s="44"/>
      <c r="AI553" s="44"/>
      <c r="AK553" s="44"/>
      <c r="AL553" s="44"/>
      <c r="AM553" s="44"/>
      <c r="AO553" s="44"/>
    </row>
    <row r="554" spans="1:41" s="45" customFormat="1" ht="15.75" customHeight="1" x14ac:dyDescent="0.2">
      <c r="A554" s="44"/>
      <c r="X554" s="44"/>
      <c r="AD554" s="44"/>
      <c r="AE554" s="44"/>
      <c r="AF554" s="44"/>
      <c r="AG554" s="46"/>
      <c r="AH554" s="44"/>
      <c r="AI554" s="44"/>
      <c r="AK554" s="44"/>
      <c r="AL554" s="44"/>
      <c r="AM554" s="44"/>
      <c r="AO554" s="44"/>
    </row>
    <row r="555" spans="1:41" s="45" customFormat="1" ht="15.75" customHeight="1" x14ac:dyDescent="0.2">
      <c r="A555" s="44"/>
      <c r="X555" s="44"/>
      <c r="AD555" s="44"/>
      <c r="AE555" s="44"/>
      <c r="AF555" s="44"/>
      <c r="AG555" s="46"/>
      <c r="AH555" s="44"/>
      <c r="AI555" s="44"/>
      <c r="AK555" s="44"/>
      <c r="AL555" s="44"/>
      <c r="AM555" s="44"/>
      <c r="AO555" s="44"/>
    </row>
    <row r="556" spans="1:41" s="45" customFormat="1" ht="15.75" customHeight="1" x14ac:dyDescent="0.2">
      <c r="A556" s="44"/>
      <c r="X556" s="44"/>
      <c r="AD556" s="44"/>
      <c r="AE556" s="44"/>
      <c r="AF556" s="44"/>
      <c r="AG556" s="46"/>
      <c r="AH556" s="44"/>
      <c r="AI556" s="44"/>
      <c r="AK556" s="44"/>
      <c r="AL556" s="44"/>
      <c r="AM556" s="44"/>
      <c r="AO556" s="44"/>
    </row>
    <row r="557" spans="1:41" s="45" customFormat="1" ht="15.75" customHeight="1" x14ac:dyDescent="0.2">
      <c r="A557" s="44"/>
      <c r="X557" s="44"/>
      <c r="AD557" s="44"/>
      <c r="AE557" s="44"/>
      <c r="AF557" s="44"/>
      <c r="AG557" s="46"/>
      <c r="AH557" s="44"/>
      <c r="AI557" s="44"/>
      <c r="AK557" s="44"/>
      <c r="AL557" s="44"/>
      <c r="AM557" s="44"/>
      <c r="AO557" s="44"/>
    </row>
    <row r="558" spans="1:41" s="45" customFormat="1" ht="15.75" customHeight="1" x14ac:dyDescent="0.2">
      <c r="A558" s="44"/>
      <c r="X558" s="44"/>
      <c r="AD558" s="44"/>
      <c r="AE558" s="44"/>
      <c r="AF558" s="44"/>
      <c r="AG558" s="46"/>
      <c r="AH558" s="44"/>
      <c r="AI558" s="44"/>
      <c r="AK558" s="44"/>
      <c r="AL558" s="44"/>
      <c r="AM558" s="44"/>
      <c r="AO558" s="44"/>
    </row>
    <row r="559" spans="1:41" s="45" customFormat="1" ht="15.75" customHeight="1" x14ac:dyDescent="0.2">
      <c r="A559" s="44"/>
      <c r="X559" s="44"/>
      <c r="AD559" s="44"/>
      <c r="AE559" s="44"/>
      <c r="AF559" s="44"/>
      <c r="AG559" s="46"/>
      <c r="AH559" s="44"/>
      <c r="AI559" s="44"/>
      <c r="AK559" s="44"/>
      <c r="AL559" s="44"/>
      <c r="AM559" s="44"/>
      <c r="AO559" s="44"/>
    </row>
    <row r="560" spans="1:41" s="45" customFormat="1" ht="15.75" customHeight="1" x14ac:dyDescent="0.2">
      <c r="A560" s="44"/>
      <c r="X560" s="44"/>
      <c r="AD560" s="44"/>
      <c r="AE560" s="44"/>
      <c r="AF560" s="44"/>
      <c r="AG560" s="46"/>
      <c r="AH560" s="44"/>
      <c r="AI560" s="44"/>
      <c r="AK560" s="44"/>
      <c r="AL560" s="44"/>
      <c r="AM560" s="44"/>
      <c r="AO560" s="44"/>
    </row>
    <row r="561" spans="1:41" s="45" customFormat="1" ht="15.75" customHeight="1" x14ac:dyDescent="0.2">
      <c r="A561" s="44"/>
      <c r="X561" s="44"/>
      <c r="AD561" s="44"/>
      <c r="AE561" s="44"/>
      <c r="AF561" s="44"/>
      <c r="AG561" s="46"/>
      <c r="AH561" s="44"/>
      <c r="AI561" s="44"/>
      <c r="AK561" s="44"/>
      <c r="AL561" s="44"/>
      <c r="AM561" s="44"/>
      <c r="AO561" s="44"/>
    </row>
    <row r="562" spans="1:41" s="45" customFormat="1" ht="15.75" customHeight="1" x14ac:dyDescent="0.2">
      <c r="A562" s="44"/>
      <c r="X562" s="44"/>
      <c r="AD562" s="44"/>
      <c r="AE562" s="44"/>
      <c r="AF562" s="44"/>
      <c r="AG562" s="46"/>
      <c r="AH562" s="44"/>
      <c r="AI562" s="44"/>
      <c r="AK562" s="44"/>
      <c r="AL562" s="44"/>
      <c r="AM562" s="44"/>
      <c r="AO562" s="44"/>
    </row>
    <row r="563" spans="1:41" s="45" customFormat="1" ht="15.75" customHeight="1" x14ac:dyDescent="0.2">
      <c r="A563" s="44"/>
      <c r="X563" s="44"/>
      <c r="AD563" s="44"/>
      <c r="AE563" s="44"/>
      <c r="AF563" s="44"/>
      <c r="AG563" s="46"/>
      <c r="AH563" s="44"/>
      <c r="AI563" s="44"/>
      <c r="AK563" s="44"/>
      <c r="AL563" s="44"/>
      <c r="AM563" s="44"/>
      <c r="AO563" s="44"/>
    </row>
    <row r="564" spans="1:41" s="45" customFormat="1" ht="15.75" customHeight="1" x14ac:dyDescent="0.2">
      <c r="A564" s="44"/>
      <c r="X564" s="44"/>
      <c r="AD564" s="44"/>
      <c r="AE564" s="44"/>
      <c r="AF564" s="44"/>
      <c r="AG564" s="46"/>
      <c r="AH564" s="44"/>
      <c r="AI564" s="44"/>
      <c r="AK564" s="44"/>
      <c r="AL564" s="44"/>
      <c r="AM564" s="44"/>
      <c r="AO564" s="44"/>
    </row>
    <row r="565" spans="1:41" s="45" customFormat="1" ht="15.75" customHeight="1" x14ac:dyDescent="0.2">
      <c r="A565" s="44"/>
      <c r="X565" s="44"/>
      <c r="AD565" s="44"/>
      <c r="AE565" s="44"/>
      <c r="AF565" s="44"/>
      <c r="AG565" s="46"/>
      <c r="AH565" s="44"/>
      <c r="AI565" s="44"/>
      <c r="AK565" s="44"/>
      <c r="AL565" s="44"/>
      <c r="AM565" s="44"/>
      <c r="AO565" s="44"/>
    </row>
    <row r="566" spans="1:41" s="45" customFormat="1" ht="15.75" customHeight="1" x14ac:dyDescent="0.2">
      <c r="A566" s="44"/>
      <c r="X566" s="44"/>
      <c r="AD566" s="44"/>
      <c r="AE566" s="44"/>
      <c r="AF566" s="44"/>
      <c r="AG566" s="46"/>
      <c r="AH566" s="44"/>
      <c r="AI566" s="44"/>
      <c r="AK566" s="44"/>
      <c r="AL566" s="44"/>
      <c r="AM566" s="44"/>
      <c r="AO566" s="44"/>
    </row>
    <row r="567" spans="1:41" s="45" customFormat="1" ht="15.75" customHeight="1" x14ac:dyDescent="0.2">
      <c r="A567" s="44"/>
      <c r="X567" s="44"/>
      <c r="AD567" s="44"/>
      <c r="AE567" s="44"/>
      <c r="AF567" s="44"/>
      <c r="AG567" s="46"/>
      <c r="AH567" s="44"/>
      <c r="AI567" s="44"/>
      <c r="AK567" s="44"/>
      <c r="AL567" s="44"/>
      <c r="AM567" s="44"/>
      <c r="AO567" s="44"/>
    </row>
    <row r="568" spans="1:41" s="45" customFormat="1" ht="15.75" customHeight="1" x14ac:dyDescent="0.2">
      <c r="A568" s="44"/>
      <c r="X568" s="44"/>
      <c r="AD568" s="44"/>
      <c r="AE568" s="44"/>
      <c r="AF568" s="44"/>
      <c r="AG568" s="46"/>
      <c r="AH568" s="44"/>
      <c r="AI568" s="44"/>
      <c r="AK568" s="44"/>
      <c r="AL568" s="44"/>
      <c r="AM568" s="44"/>
      <c r="AO568" s="44"/>
    </row>
    <row r="569" spans="1:41" s="45" customFormat="1" ht="15.75" customHeight="1" x14ac:dyDescent="0.2">
      <c r="A569" s="44"/>
      <c r="X569" s="44"/>
      <c r="AD569" s="44"/>
      <c r="AE569" s="44"/>
      <c r="AF569" s="44"/>
      <c r="AG569" s="46"/>
      <c r="AH569" s="44"/>
      <c r="AI569" s="44"/>
      <c r="AK569" s="44"/>
      <c r="AL569" s="44"/>
      <c r="AM569" s="44"/>
      <c r="AO569" s="44"/>
    </row>
    <row r="570" spans="1:41" s="45" customFormat="1" ht="15.75" customHeight="1" x14ac:dyDescent="0.2">
      <c r="A570" s="44"/>
      <c r="X570" s="44"/>
      <c r="AD570" s="44"/>
      <c r="AE570" s="44"/>
      <c r="AF570" s="44"/>
      <c r="AG570" s="46"/>
      <c r="AH570" s="44"/>
      <c r="AI570" s="44"/>
      <c r="AK570" s="44"/>
      <c r="AL570" s="44"/>
      <c r="AM570" s="44"/>
      <c r="AO570" s="44"/>
    </row>
    <row r="571" spans="1:41" s="45" customFormat="1" ht="15.75" customHeight="1" x14ac:dyDescent="0.2">
      <c r="A571" s="44"/>
      <c r="X571" s="44"/>
      <c r="AD571" s="44"/>
      <c r="AE571" s="44"/>
      <c r="AF571" s="44"/>
      <c r="AG571" s="46"/>
      <c r="AH571" s="44"/>
      <c r="AI571" s="44"/>
      <c r="AK571" s="44"/>
      <c r="AL571" s="44"/>
      <c r="AM571" s="44"/>
      <c r="AO571" s="44"/>
    </row>
    <row r="572" spans="1:41" s="45" customFormat="1" ht="15.75" customHeight="1" x14ac:dyDescent="0.2">
      <c r="A572" s="44"/>
      <c r="X572" s="44"/>
      <c r="AD572" s="44"/>
      <c r="AE572" s="44"/>
      <c r="AF572" s="44"/>
      <c r="AG572" s="46"/>
      <c r="AH572" s="44"/>
      <c r="AI572" s="44"/>
      <c r="AK572" s="44"/>
      <c r="AL572" s="44"/>
      <c r="AM572" s="44"/>
      <c r="AO572" s="44"/>
    </row>
    <row r="573" spans="1:41" s="45" customFormat="1" ht="15.75" customHeight="1" x14ac:dyDescent="0.2">
      <c r="A573" s="44"/>
      <c r="X573" s="44"/>
      <c r="AD573" s="44"/>
      <c r="AE573" s="44"/>
      <c r="AF573" s="44"/>
      <c r="AG573" s="46"/>
      <c r="AH573" s="44"/>
      <c r="AI573" s="44"/>
      <c r="AK573" s="44"/>
      <c r="AL573" s="44"/>
      <c r="AM573" s="44"/>
      <c r="AO573" s="44"/>
    </row>
    <row r="574" spans="1:41" s="45" customFormat="1" ht="15.75" customHeight="1" x14ac:dyDescent="0.2">
      <c r="A574" s="44"/>
      <c r="X574" s="44"/>
      <c r="AD574" s="44"/>
      <c r="AE574" s="44"/>
      <c r="AF574" s="44"/>
      <c r="AG574" s="46"/>
      <c r="AH574" s="44"/>
      <c r="AI574" s="44"/>
      <c r="AK574" s="44"/>
      <c r="AL574" s="44"/>
      <c r="AM574" s="44"/>
      <c r="AO574" s="44"/>
    </row>
    <row r="575" spans="1:41" s="45" customFormat="1" ht="15.75" customHeight="1" x14ac:dyDescent="0.2">
      <c r="A575" s="44"/>
      <c r="X575" s="44"/>
      <c r="AD575" s="44"/>
      <c r="AE575" s="44"/>
      <c r="AF575" s="44"/>
      <c r="AG575" s="46"/>
      <c r="AH575" s="44"/>
      <c r="AI575" s="44"/>
      <c r="AK575" s="44"/>
      <c r="AL575" s="44"/>
      <c r="AM575" s="44"/>
      <c r="AO575" s="44"/>
    </row>
    <row r="576" spans="1:41" s="45" customFormat="1" ht="15.75" customHeight="1" x14ac:dyDescent="0.2">
      <c r="A576" s="44"/>
      <c r="X576" s="44"/>
      <c r="AD576" s="44"/>
      <c r="AE576" s="44"/>
      <c r="AF576" s="44"/>
      <c r="AG576" s="46"/>
      <c r="AH576" s="44"/>
      <c r="AI576" s="44"/>
      <c r="AK576" s="44"/>
      <c r="AL576" s="44"/>
      <c r="AM576" s="44"/>
      <c r="AO576" s="44"/>
    </row>
    <row r="577" spans="1:41" s="45" customFormat="1" ht="15.75" customHeight="1" x14ac:dyDescent="0.2">
      <c r="A577" s="44"/>
      <c r="X577" s="44"/>
      <c r="AD577" s="44"/>
      <c r="AE577" s="44"/>
      <c r="AF577" s="44"/>
      <c r="AG577" s="46"/>
      <c r="AH577" s="44"/>
      <c r="AI577" s="44"/>
      <c r="AK577" s="44"/>
      <c r="AL577" s="44"/>
      <c r="AM577" s="44"/>
      <c r="AO577" s="44"/>
    </row>
    <row r="578" spans="1:41" s="45" customFormat="1" ht="15.75" customHeight="1" x14ac:dyDescent="0.2">
      <c r="A578" s="44"/>
      <c r="X578" s="44"/>
      <c r="AD578" s="44"/>
      <c r="AE578" s="44"/>
      <c r="AF578" s="44"/>
      <c r="AG578" s="46"/>
      <c r="AH578" s="44"/>
      <c r="AI578" s="44"/>
      <c r="AK578" s="44"/>
      <c r="AL578" s="44"/>
      <c r="AM578" s="44"/>
      <c r="AO578" s="44"/>
    </row>
    <row r="579" spans="1:41" s="45" customFormat="1" ht="15.75" customHeight="1" x14ac:dyDescent="0.2">
      <c r="A579" s="44"/>
      <c r="X579" s="44"/>
      <c r="AD579" s="44"/>
      <c r="AE579" s="44"/>
      <c r="AF579" s="44"/>
      <c r="AG579" s="46"/>
      <c r="AH579" s="44"/>
      <c r="AI579" s="44"/>
      <c r="AK579" s="44"/>
      <c r="AL579" s="44"/>
      <c r="AM579" s="44"/>
      <c r="AO579" s="44"/>
    </row>
    <row r="580" spans="1:41" s="45" customFormat="1" ht="15.75" customHeight="1" x14ac:dyDescent="0.2">
      <c r="A580" s="44"/>
      <c r="X580" s="44"/>
      <c r="AD580" s="44"/>
      <c r="AE580" s="44"/>
      <c r="AF580" s="44"/>
      <c r="AG580" s="46"/>
      <c r="AH580" s="44"/>
      <c r="AI580" s="44"/>
      <c r="AK580" s="44"/>
      <c r="AL580" s="44"/>
      <c r="AM580" s="44"/>
      <c r="AO580" s="44"/>
    </row>
    <row r="581" spans="1:41" s="45" customFormat="1" ht="15.75" customHeight="1" x14ac:dyDescent="0.2">
      <c r="A581" s="44"/>
      <c r="X581" s="44"/>
      <c r="AD581" s="44"/>
      <c r="AE581" s="44"/>
      <c r="AF581" s="44"/>
      <c r="AG581" s="46"/>
      <c r="AH581" s="44"/>
      <c r="AI581" s="44"/>
      <c r="AK581" s="44"/>
      <c r="AL581" s="44"/>
      <c r="AM581" s="44"/>
      <c r="AO581" s="44"/>
    </row>
    <row r="582" spans="1:41" s="45" customFormat="1" ht="15.75" customHeight="1" x14ac:dyDescent="0.2">
      <c r="A582" s="44"/>
      <c r="X582" s="44"/>
      <c r="AD582" s="44"/>
      <c r="AE582" s="44"/>
      <c r="AF582" s="44"/>
      <c r="AG582" s="46"/>
      <c r="AH582" s="44"/>
      <c r="AI582" s="44"/>
      <c r="AK582" s="44"/>
      <c r="AL582" s="44"/>
      <c r="AM582" s="44"/>
      <c r="AO582" s="44"/>
    </row>
    <row r="583" spans="1:41" s="45" customFormat="1" ht="15.75" customHeight="1" x14ac:dyDescent="0.2">
      <c r="A583" s="44"/>
      <c r="X583" s="44"/>
      <c r="AD583" s="44"/>
      <c r="AE583" s="44"/>
      <c r="AF583" s="44"/>
      <c r="AG583" s="46"/>
      <c r="AH583" s="44"/>
      <c r="AI583" s="44"/>
      <c r="AK583" s="44"/>
      <c r="AL583" s="44"/>
      <c r="AM583" s="44"/>
      <c r="AO583" s="44"/>
    </row>
    <row r="584" spans="1:41" s="45" customFormat="1" ht="15.75" customHeight="1" x14ac:dyDescent="0.2">
      <c r="A584" s="44"/>
      <c r="X584" s="44"/>
      <c r="AD584" s="44"/>
      <c r="AE584" s="44"/>
      <c r="AF584" s="44"/>
      <c r="AG584" s="46"/>
      <c r="AH584" s="44"/>
      <c r="AI584" s="44"/>
      <c r="AK584" s="44"/>
      <c r="AL584" s="44"/>
      <c r="AM584" s="44"/>
      <c r="AO584" s="44"/>
    </row>
    <row r="585" spans="1:41" s="45" customFormat="1" ht="15.75" customHeight="1" x14ac:dyDescent="0.2">
      <c r="A585" s="44"/>
      <c r="X585" s="44"/>
      <c r="AD585" s="44"/>
      <c r="AE585" s="44"/>
      <c r="AF585" s="44"/>
      <c r="AG585" s="46"/>
      <c r="AH585" s="44"/>
      <c r="AI585" s="44"/>
      <c r="AK585" s="44"/>
      <c r="AL585" s="44"/>
      <c r="AM585" s="44"/>
      <c r="AO585" s="44"/>
    </row>
    <row r="586" spans="1:41" s="45" customFormat="1" ht="15.75" customHeight="1" x14ac:dyDescent="0.2">
      <c r="A586" s="44"/>
      <c r="X586" s="44"/>
      <c r="AD586" s="44"/>
      <c r="AE586" s="44"/>
      <c r="AF586" s="44"/>
      <c r="AG586" s="46"/>
      <c r="AH586" s="44"/>
      <c r="AI586" s="44"/>
      <c r="AK586" s="44"/>
      <c r="AL586" s="44"/>
      <c r="AM586" s="44"/>
      <c r="AO586" s="44"/>
    </row>
    <row r="587" spans="1:41" s="45" customFormat="1" ht="15.75" customHeight="1" x14ac:dyDescent="0.2">
      <c r="A587" s="44"/>
      <c r="X587" s="44"/>
      <c r="AD587" s="44"/>
      <c r="AE587" s="44"/>
      <c r="AF587" s="44"/>
      <c r="AG587" s="46"/>
      <c r="AH587" s="44"/>
      <c r="AI587" s="44"/>
      <c r="AK587" s="44"/>
      <c r="AL587" s="44"/>
      <c r="AM587" s="44"/>
      <c r="AO587" s="44"/>
    </row>
    <row r="588" spans="1:41" s="45" customFormat="1" ht="15.75" customHeight="1" x14ac:dyDescent="0.2">
      <c r="A588" s="44"/>
      <c r="X588" s="44"/>
      <c r="AD588" s="44"/>
      <c r="AE588" s="44"/>
      <c r="AF588" s="44"/>
      <c r="AG588" s="46"/>
      <c r="AH588" s="44"/>
      <c r="AI588" s="44"/>
      <c r="AK588" s="44"/>
      <c r="AL588" s="44"/>
      <c r="AM588" s="44"/>
      <c r="AO588" s="44"/>
    </row>
    <row r="589" spans="1:41" s="45" customFormat="1" ht="15.75" customHeight="1" x14ac:dyDescent="0.2">
      <c r="A589" s="44"/>
      <c r="X589" s="44"/>
      <c r="AD589" s="44"/>
      <c r="AE589" s="44"/>
      <c r="AF589" s="44"/>
      <c r="AG589" s="46"/>
      <c r="AH589" s="44"/>
      <c r="AI589" s="44"/>
      <c r="AK589" s="44"/>
      <c r="AL589" s="44"/>
      <c r="AM589" s="44"/>
      <c r="AO589" s="44"/>
    </row>
    <row r="590" spans="1:41" s="45" customFormat="1" ht="15.75" customHeight="1" x14ac:dyDescent="0.2">
      <c r="A590" s="44"/>
      <c r="X590" s="44"/>
      <c r="AD590" s="44"/>
      <c r="AE590" s="44"/>
      <c r="AF590" s="44"/>
      <c r="AG590" s="46"/>
      <c r="AH590" s="44"/>
      <c r="AI590" s="44"/>
      <c r="AK590" s="44"/>
      <c r="AL590" s="44"/>
      <c r="AM590" s="44"/>
      <c r="AO590" s="44"/>
    </row>
    <row r="591" spans="1:41" s="45" customFormat="1" ht="15.75" customHeight="1" x14ac:dyDescent="0.2">
      <c r="A591" s="44"/>
      <c r="X591" s="44"/>
      <c r="AD591" s="44"/>
      <c r="AE591" s="44"/>
      <c r="AF591" s="44"/>
      <c r="AG591" s="46"/>
      <c r="AH591" s="44"/>
      <c r="AI591" s="44"/>
      <c r="AK591" s="44"/>
      <c r="AL591" s="44"/>
      <c r="AM591" s="44"/>
      <c r="AO591" s="44"/>
    </row>
    <row r="592" spans="1:41" s="45" customFormat="1" ht="15.75" customHeight="1" x14ac:dyDescent="0.2">
      <c r="A592" s="44"/>
      <c r="X592" s="44"/>
      <c r="AD592" s="44"/>
      <c r="AE592" s="44"/>
      <c r="AF592" s="44"/>
      <c r="AG592" s="46"/>
      <c r="AH592" s="44"/>
      <c r="AI592" s="44"/>
      <c r="AK592" s="44"/>
      <c r="AL592" s="44"/>
      <c r="AM592" s="44"/>
      <c r="AO592" s="44"/>
    </row>
    <row r="593" spans="1:41" s="45" customFormat="1" ht="15.75" customHeight="1" x14ac:dyDescent="0.2">
      <c r="A593" s="44"/>
      <c r="X593" s="44"/>
      <c r="AD593" s="44"/>
      <c r="AE593" s="44"/>
      <c r="AF593" s="44"/>
      <c r="AG593" s="46"/>
      <c r="AH593" s="44"/>
      <c r="AI593" s="44"/>
      <c r="AK593" s="44"/>
      <c r="AL593" s="44"/>
      <c r="AM593" s="44"/>
      <c r="AO593" s="44"/>
    </row>
    <row r="594" spans="1:41" s="45" customFormat="1" ht="15.75" customHeight="1" x14ac:dyDescent="0.2">
      <c r="A594" s="44"/>
      <c r="X594" s="44"/>
      <c r="AD594" s="44"/>
      <c r="AE594" s="44"/>
      <c r="AF594" s="44"/>
      <c r="AG594" s="46"/>
      <c r="AH594" s="44"/>
      <c r="AI594" s="44"/>
      <c r="AK594" s="44"/>
      <c r="AL594" s="44"/>
      <c r="AM594" s="44"/>
      <c r="AO594" s="44"/>
    </row>
    <row r="595" spans="1:41" s="45" customFormat="1" ht="15.75" customHeight="1" x14ac:dyDescent="0.2">
      <c r="A595" s="44"/>
      <c r="X595" s="44"/>
      <c r="AD595" s="44"/>
      <c r="AE595" s="44"/>
      <c r="AF595" s="44"/>
      <c r="AG595" s="46"/>
      <c r="AH595" s="44"/>
      <c r="AI595" s="44"/>
      <c r="AK595" s="44"/>
      <c r="AL595" s="44"/>
      <c r="AM595" s="44"/>
      <c r="AO595" s="44"/>
    </row>
    <row r="596" spans="1:41" s="45" customFormat="1" ht="15.75" customHeight="1" x14ac:dyDescent="0.2">
      <c r="A596" s="44"/>
      <c r="X596" s="44"/>
      <c r="AD596" s="44"/>
      <c r="AE596" s="44"/>
      <c r="AF596" s="44"/>
      <c r="AG596" s="46"/>
      <c r="AH596" s="44"/>
      <c r="AI596" s="44"/>
      <c r="AK596" s="44"/>
      <c r="AL596" s="44"/>
      <c r="AM596" s="44"/>
      <c r="AO596" s="44"/>
    </row>
    <row r="597" spans="1:41" s="45" customFormat="1" ht="15.75" customHeight="1" x14ac:dyDescent="0.2">
      <c r="A597" s="44"/>
      <c r="X597" s="44"/>
      <c r="AD597" s="44"/>
      <c r="AE597" s="44"/>
      <c r="AF597" s="44"/>
      <c r="AG597" s="46"/>
      <c r="AH597" s="44"/>
      <c r="AI597" s="44"/>
      <c r="AK597" s="44"/>
      <c r="AL597" s="44"/>
      <c r="AM597" s="44"/>
      <c r="AO597" s="44"/>
    </row>
    <row r="598" spans="1:41" s="45" customFormat="1" ht="15.75" customHeight="1" x14ac:dyDescent="0.2">
      <c r="A598" s="44"/>
      <c r="X598" s="44"/>
      <c r="AD598" s="44"/>
      <c r="AE598" s="44"/>
      <c r="AF598" s="44"/>
      <c r="AG598" s="46"/>
      <c r="AH598" s="44"/>
      <c r="AI598" s="44"/>
      <c r="AK598" s="44"/>
      <c r="AL598" s="44"/>
      <c r="AM598" s="44"/>
      <c r="AO598" s="44"/>
    </row>
    <row r="599" spans="1:41" s="45" customFormat="1" ht="15.75" customHeight="1" x14ac:dyDescent="0.2">
      <c r="A599" s="44"/>
      <c r="X599" s="44"/>
      <c r="AD599" s="44"/>
      <c r="AE599" s="44"/>
      <c r="AF599" s="44"/>
      <c r="AG599" s="46"/>
      <c r="AH599" s="44"/>
      <c r="AI599" s="44"/>
      <c r="AK599" s="44"/>
      <c r="AL599" s="44"/>
      <c r="AM599" s="44"/>
      <c r="AO599" s="44"/>
    </row>
    <row r="600" spans="1:41" s="45" customFormat="1" ht="15.75" customHeight="1" x14ac:dyDescent="0.2">
      <c r="A600" s="44"/>
      <c r="X600" s="44"/>
      <c r="AD600" s="44"/>
      <c r="AE600" s="44"/>
      <c r="AF600" s="44"/>
      <c r="AG600" s="46"/>
      <c r="AH600" s="44"/>
      <c r="AI600" s="44"/>
      <c r="AK600" s="44"/>
      <c r="AL600" s="44"/>
      <c r="AM600" s="44"/>
      <c r="AO600" s="44"/>
    </row>
    <row r="601" spans="1:41" s="45" customFormat="1" ht="15.75" customHeight="1" x14ac:dyDescent="0.2">
      <c r="A601" s="44"/>
      <c r="X601" s="44"/>
      <c r="AD601" s="44"/>
      <c r="AE601" s="44"/>
      <c r="AF601" s="44"/>
      <c r="AG601" s="46"/>
      <c r="AH601" s="44"/>
      <c r="AI601" s="44"/>
      <c r="AK601" s="44"/>
      <c r="AL601" s="44"/>
      <c r="AM601" s="44"/>
      <c r="AO601" s="44"/>
    </row>
    <row r="602" spans="1:41" s="45" customFormat="1" ht="15.75" customHeight="1" x14ac:dyDescent="0.2">
      <c r="A602" s="44"/>
      <c r="X602" s="44"/>
      <c r="AD602" s="44"/>
      <c r="AE602" s="44"/>
      <c r="AF602" s="44"/>
      <c r="AG602" s="46"/>
      <c r="AH602" s="44"/>
      <c r="AI602" s="44"/>
      <c r="AK602" s="44"/>
      <c r="AL602" s="44"/>
      <c r="AM602" s="44"/>
      <c r="AO602" s="44"/>
    </row>
    <row r="603" spans="1:41" s="45" customFormat="1" ht="15.75" customHeight="1" x14ac:dyDescent="0.2">
      <c r="A603" s="44"/>
      <c r="X603" s="44"/>
      <c r="AD603" s="44"/>
      <c r="AE603" s="44"/>
      <c r="AF603" s="44"/>
      <c r="AG603" s="46"/>
      <c r="AH603" s="44"/>
      <c r="AI603" s="44"/>
      <c r="AK603" s="44"/>
      <c r="AL603" s="44"/>
      <c r="AM603" s="44"/>
      <c r="AO603" s="44"/>
    </row>
    <row r="604" spans="1:41" s="45" customFormat="1" ht="15.75" customHeight="1" x14ac:dyDescent="0.2">
      <c r="A604" s="44"/>
      <c r="X604" s="44"/>
      <c r="AD604" s="44"/>
      <c r="AE604" s="44"/>
      <c r="AF604" s="44"/>
      <c r="AG604" s="46"/>
      <c r="AH604" s="44"/>
      <c r="AI604" s="44"/>
      <c r="AK604" s="44"/>
      <c r="AL604" s="44"/>
      <c r="AM604" s="44"/>
      <c r="AO604" s="44"/>
    </row>
    <row r="605" spans="1:41" s="45" customFormat="1" ht="15.75" customHeight="1" x14ac:dyDescent="0.2">
      <c r="A605" s="44"/>
      <c r="X605" s="44"/>
      <c r="AD605" s="44"/>
      <c r="AE605" s="44"/>
      <c r="AF605" s="44"/>
      <c r="AG605" s="46"/>
      <c r="AH605" s="44"/>
      <c r="AI605" s="44"/>
      <c r="AK605" s="44"/>
      <c r="AL605" s="44"/>
      <c r="AM605" s="44"/>
      <c r="AO605" s="44"/>
    </row>
    <row r="606" spans="1:41" s="45" customFormat="1" ht="15.75" customHeight="1" x14ac:dyDescent="0.2">
      <c r="A606" s="44"/>
      <c r="X606" s="44"/>
      <c r="AD606" s="44"/>
      <c r="AE606" s="44"/>
      <c r="AF606" s="44"/>
      <c r="AG606" s="46"/>
      <c r="AH606" s="44"/>
      <c r="AI606" s="44"/>
      <c r="AK606" s="44"/>
      <c r="AL606" s="44"/>
      <c r="AM606" s="44"/>
      <c r="AO606" s="44"/>
    </row>
    <row r="607" spans="1:41" s="45" customFormat="1" ht="15.75" customHeight="1" x14ac:dyDescent="0.2">
      <c r="A607" s="44"/>
      <c r="X607" s="44"/>
      <c r="AD607" s="44"/>
      <c r="AE607" s="44"/>
      <c r="AF607" s="44"/>
      <c r="AG607" s="46"/>
      <c r="AH607" s="44"/>
      <c r="AI607" s="44"/>
      <c r="AK607" s="44"/>
      <c r="AL607" s="44"/>
      <c r="AM607" s="44"/>
      <c r="AO607" s="44"/>
    </row>
    <row r="608" spans="1:41" s="45" customFormat="1" ht="15.75" customHeight="1" x14ac:dyDescent="0.2">
      <c r="A608" s="44"/>
      <c r="X608" s="44"/>
      <c r="AD608" s="44"/>
      <c r="AE608" s="44"/>
      <c r="AF608" s="44"/>
      <c r="AG608" s="46"/>
      <c r="AH608" s="44"/>
      <c r="AI608" s="44"/>
      <c r="AK608" s="44"/>
      <c r="AL608" s="44"/>
      <c r="AM608" s="44"/>
      <c r="AO608" s="44"/>
    </row>
    <row r="609" spans="1:41" s="45" customFormat="1" ht="15.75" customHeight="1" x14ac:dyDescent="0.2">
      <c r="A609" s="44"/>
      <c r="X609" s="44"/>
      <c r="AD609" s="44"/>
      <c r="AE609" s="44"/>
      <c r="AF609" s="44"/>
      <c r="AG609" s="46"/>
      <c r="AH609" s="44"/>
      <c r="AI609" s="44"/>
      <c r="AK609" s="44"/>
      <c r="AL609" s="44"/>
      <c r="AM609" s="44"/>
      <c r="AO609" s="44"/>
    </row>
    <row r="610" spans="1:41" s="45" customFormat="1" ht="15.75" customHeight="1" x14ac:dyDescent="0.2">
      <c r="A610" s="44"/>
      <c r="X610" s="44"/>
      <c r="AD610" s="44"/>
      <c r="AE610" s="44"/>
      <c r="AF610" s="44"/>
      <c r="AG610" s="46"/>
      <c r="AH610" s="44"/>
      <c r="AI610" s="44"/>
      <c r="AK610" s="44"/>
      <c r="AL610" s="44"/>
      <c r="AM610" s="44"/>
      <c r="AO610" s="44"/>
    </row>
    <row r="611" spans="1:41" s="45" customFormat="1" ht="15.75" customHeight="1" x14ac:dyDescent="0.2">
      <c r="A611" s="44"/>
      <c r="X611" s="44"/>
      <c r="AD611" s="44"/>
      <c r="AE611" s="44"/>
      <c r="AF611" s="44"/>
      <c r="AG611" s="46"/>
      <c r="AH611" s="44"/>
      <c r="AI611" s="44"/>
      <c r="AK611" s="44"/>
      <c r="AL611" s="44"/>
      <c r="AM611" s="44"/>
      <c r="AO611" s="44"/>
    </row>
    <row r="612" spans="1:41" s="45" customFormat="1" ht="15.75" customHeight="1" x14ac:dyDescent="0.2">
      <c r="A612" s="44"/>
      <c r="X612" s="44"/>
      <c r="AD612" s="44"/>
      <c r="AE612" s="44"/>
      <c r="AF612" s="44"/>
      <c r="AG612" s="46"/>
      <c r="AH612" s="44"/>
      <c r="AI612" s="44"/>
      <c r="AK612" s="44"/>
      <c r="AL612" s="44"/>
      <c r="AM612" s="44"/>
      <c r="AO612" s="44"/>
    </row>
    <row r="613" spans="1:41" s="45" customFormat="1" ht="15.75" customHeight="1" x14ac:dyDescent="0.2">
      <c r="A613" s="44"/>
      <c r="X613" s="44"/>
      <c r="AD613" s="44"/>
      <c r="AE613" s="44"/>
      <c r="AF613" s="44"/>
      <c r="AG613" s="46"/>
      <c r="AH613" s="44"/>
      <c r="AI613" s="44"/>
      <c r="AK613" s="44"/>
      <c r="AL613" s="44"/>
      <c r="AM613" s="44"/>
      <c r="AO613" s="44"/>
    </row>
    <row r="614" spans="1:41" s="45" customFormat="1" ht="15.75" customHeight="1" x14ac:dyDescent="0.2">
      <c r="A614" s="44"/>
      <c r="X614" s="44"/>
      <c r="AD614" s="44"/>
      <c r="AE614" s="44"/>
      <c r="AF614" s="44"/>
      <c r="AG614" s="46"/>
      <c r="AH614" s="44"/>
      <c r="AI614" s="44"/>
      <c r="AK614" s="44"/>
      <c r="AL614" s="44"/>
      <c r="AM614" s="44"/>
      <c r="AO614" s="44"/>
    </row>
    <row r="615" spans="1:41" s="45" customFormat="1" ht="15.75" customHeight="1" x14ac:dyDescent="0.2">
      <c r="A615" s="44"/>
      <c r="X615" s="44"/>
      <c r="AD615" s="44"/>
      <c r="AE615" s="44"/>
      <c r="AF615" s="44"/>
      <c r="AG615" s="46"/>
      <c r="AH615" s="44"/>
      <c r="AI615" s="44"/>
      <c r="AK615" s="44"/>
      <c r="AL615" s="44"/>
      <c r="AM615" s="44"/>
      <c r="AO615" s="44"/>
    </row>
    <row r="616" spans="1:41" s="45" customFormat="1" ht="15.75" customHeight="1" x14ac:dyDescent="0.2">
      <c r="A616" s="44"/>
      <c r="X616" s="44"/>
      <c r="AD616" s="44"/>
      <c r="AE616" s="44"/>
      <c r="AF616" s="44"/>
      <c r="AG616" s="46"/>
      <c r="AH616" s="44"/>
      <c r="AI616" s="44"/>
      <c r="AK616" s="44"/>
      <c r="AL616" s="44"/>
      <c r="AM616" s="44"/>
      <c r="AO616" s="44"/>
    </row>
    <row r="617" spans="1:41" s="45" customFormat="1" ht="15.75" customHeight="1" x14ac:dyDescent="0.2">
      <c r="A617" s="44"/>
      <c r="X617" s="44"/>
      <c r="AD617" s="44"/>
      <c r="AE617" s="44"/>
      <c r="AF617" s="44"/>
      <c r="AG617" s="46"/>
      <c r="AH617" s="44"/>
      <c r="AI617" s="44"/>
      <c r="AK617" s="44"/>
      <c r="AL617" s="44"/>
      <c r="AM617" s="44"/>
      <c r="AO617" s="44"/>
    </row>
    <row r="618" spans="1:41" s="45" customFormat="1" ht="15.75" customHeight="1" x14ac:dyDescent="0.2">
      <c r="A618" s="44"/>
      <c r="X618" s="44"/>
      <c r="AD618" s="44"/>
      <c r="AE618" s="44"/>
      <c r="AF618" s="44"/>
      <c r="AG618" s="46"/>
      <c r="AH618" s="44"/>
      <c r="AI618" s="44"/>
      <c r="AK618" s="44"/>
      <c r="AL618" s="44"/>
      <c r="AM618" s="44"/>
      <c r="AO618" s="44"/>
    </row>
    <row r="619" spans="1:41" s="45" customFormat="1" ht="15.75" customHeight="1" x14ac:dyDescent="0.2">
      <c r="A619" s="44"/>
      <c r="X619" s="44"/>
      <c r="AD619" s="44"/>
      <c r="AE619" s="44"/>
      <c r="AF619" s="44"/>
      <c r="AG619" s="46"/>
      <c r="AH619" s="44"/>
      <c r="AI619" s="44"/>
      <c r="AK619" s="44"/>
      <c r="AL619" s="44"/>
      <c r="AM619" s="44"/>
      <c r="AO619" s="44"/>
    </row>
    <row r="620" spans="1:41" s="45" customFormat="1" ht="15.75" customHeight="1" x14ac:dyDescent="0.2">
      <c r="A620" s="44"/>
      <c r="X620" s="44"/>
      <c r="AD620" s="44"/>
      <c r="AE620" s="44"/>
      <c r="AF620" s="44"/>
      <c r="AG620" s="46"/>
      <c r="AH620" s="44"/>
      <c r="AI620" s="44"/>
      <c r="AK620" s="44"/>
      <c r="AL620" s="44"/>
      <c r="AM620" s="44"/>
      <c r="AO620" s="44"/>
    </row>
    <row r="621" spans="1:41" s="45" customFormat="1" ht="15.75" customHeight="1" x14ac:dyDescent="0.2">
      <c r="A621" s="44"/>
      <c r="X621" s="44"/>
      <c r="AD621" s="44"/>
      <c r="AE621" s="44"/>
      <c r="AF621" s="44"/>
      <c r="AG621" s="46"/>
      <c r="AH621" s="44"/>
      <c r="AI621" s="44"/>
      <c r="AK621" s="44"/>
      <c r="AL621" s="44"/>
      <c r="AM621" s="44"/>
      <c r="AO621" s="44"/>
    </row>
    <row r="622" spans="1:41" s="45" customFormat="1" ht="15.75" customHeight="1" x14ac:dyDescent="0.2">
      <c r="A622" s="44"/>
      <c r="X622" s="44"/>
      <c r="AD622" s="44"/>
      <c r="AE622" s="44"/>
      <c r="AF622" s="44"/>
      <c r="AG622" s="46"/>
      <c r="AH622" s="44"/>
      <c r="AI622" s="44"/>
      <c r="AK622" s="44"/>
      <c r="AL622" s="44"/>
      <c r="AM622" s="44"/>
      <c r="AO622" s="44"/>
    </row>
    <row r="623" spans="1:41" s="45" customFormat="1" ht="15.75" customHeight="1" x14ac:dyDescent="0.2">
      <c r="A623" s="44"/>
      <c r="X623" s="44"/>
      <c r="AD623" s="44"/>
      <c r="AE623" s="44"/>
      <c r="AF623" s="44"/>
      <c r="AG623" s="46"/>
      <c r="AH623" s="44"/>
      <c r="AI623" s="44"/>
      <c r="AK623" s="44"/>
      <c r="AL623" s="44"/>
      <c r="AM623" s="44"/>
      <c r="AO623" s="44"/>
    </row>
    <row r="624" spans="1:41" s="45" customFormat="1" ht="15.75" customHeight="1" x14ac:dyDescent="0.2">
      <c r="A624" s="44"/>
      <c r="X624" s="44"/>
      <c r="AD624" s="44"/>
      <c r="AE624" s="44"/>
      <c r="AF624" s="44"/>
      <c r="AG624" s="46"/>
      <c r="AH624" s="44"/>
      <c r="AI624" s="44"/>
      <c r="AK624" s="44"/>
      <c r="AL624" s="44"/>
      <c r="AM624" s="44"/>
      <c r="AO624" s="44"/>
    </row>
    <row r="625" spans="1:41" s="45" customFormat="1" ht="15.75" customHeight="1" x14ac:dyDescent="0.2">
      <c r="A625" s="44"/>
      <c r="X625" s="44"/>
      <c r="AD625" s="44"/>
      <c r="AE625" s="44"/>
      <c r="AF625" s="44"/>
      <c r="AG625" s="46"/>
      <c r="AH625" s="44"/>
      <c r="AI625" s="44"/>
      <c r="AK625" s="44"/>
      <c r="AL625" s="44"/>
      <c r="AM625" s="44"/>
      <c r="AO625" s="44"/>
    </row>
    <row r="626" spans="1:41" s="45" customFormat="1" ht="15.75" customHeight="1" x14ac:dyDescent="0.2">
      <c r="A626" s="44"/>
      <c r="X626" s="44"/>
      <c r="AD626" s="44"/>
      <c r="AE626" s="44"/>
      <c r="AF626" s="44"/>
      <c r="AG626" s="46"/>
      <c r="AH626" s="44"/>
      <c r="AI626" s="44"/>
      <c r="AK626" s="44"/>
      <c r="AL626" s="44"/>
      <c r="AM626" s="44"/>
      <c r="AO626" s="44"/>
    </row>
    <row r="627" spans="1:41" s="45" customFormat="1" ht="15.75" customHeight="1" x14ac:dyDescent="0.2">
      <c r="A627" s="44"/>
      <c r="X627" s="44"/>
      <c r="AD627" s="44"/>
      <c r="AE627" s="44"/>
      <c r="AF627" s="44"/>
      <c r="AG627" s="46"/>
      <c r="AH627" s="44"/>
      <c r="AI627" s="44"/>
      <c r="AK627" s="44"/>
      <c r="AL627" s="44"/>
      <c r="AM627" s="44"/>
      <c r="AO627" s="44"/>
    </row>
    <row r="628" spans="1:41" s="45" customFormat="1" ht="15.75" customHeight="1" x14ac:dyDescent="0.2">
      <c r="A628" s="44"/>
      <c r="X628" s="44"/>
      <c r="AD628" s="44"/>
      <c r="AE628" s="44"/>
      <c r="AF628" s="44"/>
      <c r="AG628" s="46"/>
      <c r="AH628" s="44"/>
      <c r="AI628" s="44"/>
      <c r="AK628" s="44"/>
      <c r="AL628" s="44"/>
      <c r="AM628" s="44"/>
      <c r="AO628" s="44"/>
    </row>
    <row r="629" spans="1:41" s="45" customFormat="1" ht="15.75" customHeight="1" x14ac:dyDescent="0.2">
      <c r="A629" s="44"/>
      <c r="X629" s="44"/>
      <c r="AD629" s="44"/>
      <c r="AE629" s="44"/>
      <c r="AF629" s="44"/>
      <c r="AG629" s="46"/>
      <c r="AH629" s="44"/>
      <c r="AI629" s="44"/>
      <c r="AK629" s="44"/>
      <c r="AL629" s="44"/>
      <c r="AM629" s="44"/>
      <c r="AO629" s="44"/>
    </row>
    <row r="630" spans="1:41" s="45" customFormat="1" ht="15.75" customHeight="1" x14ac:dyDescent="0.2">
      <c r="A630" s="44"/>
      <c r="X630" s="44"/>
      <c r="AD630" s="44"/>
      <c r="AE630" s="44"/>
      <c r="AF630" s="44"/>
      <c r="AG630" s="46"/>
      <c r="AH630" s="44"/>
      <c r="AI630" s="44"/>
      <c r="AK630" s="44"/>
      <c r="AL630" s="44"/>
      <c r="AM630" s="44"/>
      <c r="AO630" s="44"/>
    </row>
    <row r="631" spans="1:41" s="45" customFormat="1" ht="15.75" customHeight="1" x14ac:dyDescent="0.2">
      <c r="A631" s="44"/>
      <c r="X631" s="44"/>
      <c r="AD631" s="44"/>
      <c r="AE631" s="44"/>
      <c r="AF631" s="44"/>
      <c r="AG631" s="46"/>
      <c r="AH631" s="44"/>
      <c r="AI631" s="44"/>
      <c r="AK631" s="44"/>
      <c r="AL631" s="44"/>
      <c r="AM631" s="44"/>
      <c r="AO631" s="44"/>
    </row>
    <row r="632" spans="1:41" s="45" customFormat="1" ht="15.75" customHeight="1" x14ac:dyDescent="0.2">
      <c r="A632" s="44"/>
      <c r="X632" s="44"/>
      <c r="AD632" s="44"/>
      <c r="AE632" s="44"/>
      <c r="AF632" s="44"/>
      <c r="AG632" s="46"/>
      <c r="AH632" s="44"/>
      <c r="AI632" s="44"/>
      <c r="AK632" s="44"/>
      <c r="AL632" s="44"/>
      <c r="AM632" s="44"/>
      <c r="AO632" s="44"/>
    </row>
    <row r="633" spans="1:41" s="45" customFormat="1" ht="15.75" customHeight="1" x14ac:dyDescent="0.2">
      <c r="A633" s="44"/>
      <c r="X633" s="44"/>
      <c r="AD633" s="44"/>
      <c r="AE633" s="44"/>
      <c r="AF633" s="44"/>
      <c r="AG633" s="46"/>
      <c r="AH633" s="44"/>
      <c r="AI633" s="44"/>
      <c r="AK633" s="44"/>
      <c r="AL633" s="44"/>
      <c r="AM633" s="44"/>
      <c r="AO633" s="44"/>
    </row>
    <row r="634" spans="1:41" s="45" customFormat="1" ht="15.75" customHeight="1" x14ac:dyDescent="0.2">
      <c r="A634" s="44"/>
      <c r="X634" s="44"/>
      <c r="AD634" s="44"/>
      <c r="AE634" s="44"/>
      <c r="AF634" s="44"/>
      <c r="AG634" s="46"/>
      <c r="AH634" s="44"/>
      <c r="AI634" s="44"/>
      <c r="AK634" s="44"/>
      <c r="AL634" s="44"/>
      <c r="AM634" s="44"/>
      <c r="AO634" s="44"/>
    </row>
    <row r="635" spans="1:41" s="45" customFormat="1" ht="15.75" customHeight="1" x14ac:dyDescent="0.2">
      <c r="A635" s="44"/>
      <c r="X635" s="44"/>
      <c r="AD635" s="44"/>
      <c r="AE635" s="44"/>
      <c r="AF635" s="44"/>
      <c r="AG635" s="46"/>
      <c r="AH635" s="44"/>
      <c r="AI635" s="44"/>
      <c r="AK635" s="44"/>
      <c r="AL635" s="44"/>
      <c r="AM635" s="44"/>
      <c r="AO635" s="44"/>
    </row>
    <row r="636" spans="1:41" s="45" customFormat="1" ht="15.75" customHeight="1" x14ac:dyDescent="0.2">
      <c r="A636" s="44"/>
      <c r="X636" s="44"/>
      <c r="AD636" s="44"/>
      <c r="AE636" s="44"/>
      <c r="AF636" s="44"/>
      <c r="AG636" s="46"/>
      <c r="AH636" s="44"/>
      <c r="AI636" s="44"/>
      <c r="AK636" s="44"/>
      <c r="AL636" s="44"/>
      <c r="AM636" s="44"/>
      <c r="AO636" s="44"/>
    </row>
    <row r="637" spans="1:41" s="45" customFormat="1" ht="15.75" customHeight="1" x14ac:dyDescent="0.2">
      <c r="A637" s="44"/>
      <c r="X637" s="44"/>
      <c r="AD637" s="44"/>
      <c r="AE637" s="44"/>
      <c r="AF637" s="44"/>
      <c r="AG637" s="46"/>
      <c r="AH637" s="44"/>
      <c r="AI637" s="44"/>
      <c r="AK637" s="44"/>
      <c r="AL637" s="44"/>
      <c r="AM637" s="44"/>
      <c r="AO637" s="44"/>
    </row>
    <row r="638" spans="1:41" s="45" customFormat="1" ht="15.75" customHeight="1" x14ac:dyDescent="0.2">
      <c r="A638" s="44"/>
      <c r="X638" s="44"/>
      <c r="AD638" s="44"/>
      <c r="AE638" s="44"/>
      <c r="AF638" s="44"/>
      <c r="AG638" s="46"/>
      <c r="AH638" s="44"/>
      <c r="AI638" s="44"/>
      <c r="AK638" s="44"/>
      <c r="AL638" s="44"/>
      <c r="AM638" s="44"/>
      <c r="AO638" s="44"/>
    </row>
    <row r="639" spans="1:41" s="45" customFormat="1" ht="15.75" customHeight="1" x14ac:dyDescent="0.2">
      <c r="A639" s="44"/>
      <c r="X639" s="44"/>
      <c r="AD639" s="44"/>
      <c r="AE639" s="44"/>
      <c r="AF639" s="44"/>
      <c r="AG639" s="46"/>
      <c r="AH639" s="44"/>
      <c r="AI639" s="44"/>
      <c r="AK639" s="44"/>
      <c r="AL639" s="44"/>
      <c r="AM639" s="44"/>
      <c r="AO639" s="44"/>
    </row>
    <row r="640" spans="1:41" s="45" customFormat="1" ht="15.75" customHeight="1" x14ac:dyDescent="0.2">
      <c r="A640" s="44"/>
      <c r="X640" s="44"/>
      <c r="AD640" s="44"/>
      <c r="AE640" s="44"/>
      <c r="AF640" s="44"/>
      <c r="AG640" s="46"/>
      <c r="AH640" s="44"/>
      <c r="AI640" s="44"/>
      <c r="AK640" s="44"/>
      <c r="AL640" s="44"/>
      <c r="AM640" s="44"/>
      <c r="AO640" s="44"/>
    </row>
    <row r="641" spans="1:41" s="45" customFormat="1" ht="15.75" customHeight="1" x14ac:dyDescent="0.2">
      <c r="A641" s="44"/>
      <c r="X641" s="44"/>
      <c r="AD641" s="44"/>
      <c r="AE641" s="44"/>
      <c r="AF641" s="44"/>
      <c r="AG641" s="46"/>
      <c r="AH641" s="44"/>
      <c r="AI641" s="44"/>
      <c r="AK641" s="44"/>
      <c r="AL641" s="44"/>
      <c r="AM641" s="44"/>
      <c r="AO641" s="44"/>
    </row>
    <row r="642" spans="1:41" s="45" customFormat="1" ht="15.75" customHeight="1" x14ac:dyDescent="0.2">
      <c r="A642" s="44"/>
      <c r="X642" s="44"/>
      <c r="AD642" s="44"/>
      <c r="AE642" s="44"/>
      <c r="AF642" s="44"/>
      <c r="AG642" s="46"/>
      <c r="AH642" s="44"/>
      <c r="AI642" s="44"/>
      <c r="AK642" s="44"/>
      <c r="AL642" s="44"/>
      <c r="AM642" s="44"/>
      <c r="AO642" s="44"/>
    </row>
    <row r="643" spans="1:41" s="45" customFormat="1" ht="15.75" customHeight="1" x14ac:dyDescent="0.2">
      <c r="A643" s="44"/>
      <c r="X643" s="44"/>
      <c r="AD643" s="44"/>
      <c r="AE643" s="44"/>
      <c r="AF643" s="44"/>
      <c r="AG643" s="46"/>
      <c r="AH643" s="44"/>
      <c r="AI643" s="44"/>
      <c r="AK643" s="44"/>
      <c r="AL643" s="44"/>
      <c r="AM643" s="44"/>
      <c r="AO643" s="44"/>
    </row>
    <row r="644" spans="1:41" s="45" customFormat="1" ht="15.75" customHeight="1" x14ac:dyDescent="0.2">
      <c r="A644" s="44"/>
      <c r="X644" s="44"/>
      <c r="AD644" s="44"/>
      <c r="AE644" s="44"/>
      <c r="AF644" s="44"/>
      <c r="AG644" s="46"/>
      <c r="AH644" s="44"/>
      <c r="AI644" s="44"/>
      <c r="AK644" s="44"/>
      <c r="AL644" s="44"/>
      <c r="AM644" s="44"/>
      <c r="AO644" s="44"/>
    </row>
    <row r="645" spans="1:41" s="45" customFormat="1" ht="15.75" customHeight="1" x14ac:dyDescent="0.2">
      <c r="A645" s="44"/>
      <c r="X645" s="44"/>
      <c r="AD645" s="44"/>
      <c r="AE645" s="44"/>
      <c r="AF645" s="44"/>
      <c r="AG645" s="46"/>
      <c r="AH645" s="44"/>
      <c r="AI645" s="44"/>
      <c r="AK645" s="44"/>
      <c r="AL645" s="44"/>
      <c r="AM645" s="44"/>
      <c r="AO645" s="44"/>
    </row>
    <row r="646" spans="1:41" s="45" customFormat="1" ht="15.75" customHeight="1" x14ac:dyDescent="0.2">
      <c r="A646" s="44"/>
      <c r="X646" s="44"/>
      <c r="AD646" s="44"/>
      <c r="AE646" s="44"/>
      <c r="AF646" s="44"/>
      <c r="AG646" s="46"/>
      <c r="AH646" s="44"/>
      <c r="AI646" s="44"/>
      <c r="AK646" s="44"/>
      <c r="AL646" s="44"/>
      <c r="AM646" s="44"/>
      <c r="AO646" s="44"/>
    </row>
    <row r="647" spans="1:41" s="45" customFormat="1" ht="15.75" customHeight="1" x14ac:dyDescent="0.2">
      <c r="A647" s="44"/>
      <c r="X647" s="44"/>
      <c r="AD647" s="44"/>
      <c r="AE647" s="44"/>
      <c r="AF647" s="44"/>
      <c r="AG647" s="46"/>
      <c r="AH647" s="44"/>
      <c r="AI647" s="44"/>
      <c r="AK647" s="44"/>
      <c r="AL647" s="44"/>
      <c r="AM647" s="44"/>
      <c r="AO647" s="44"/>
    </row>
    <row r="648" spans="1:41" s="45" customFormat="1" ht="15.75" customHeight="1" x14ac:dyDescent="0.2">
      <c r="A648" s="44"/>
      <c r="X648" s="44"/>
      <c r="AD648" s="44"/>
      <c r="AE648" s="44"/>
      <c r="AF648" s="44"/>
      <c r="AG648" s="46"/>
      <c r="AH648" s="44"/>
      <c r="AI648" s="44"/>
      <c r="AK648" s="44"/>
      <c r="AL648" s="44"/>
      <c r="AM648" s="44"/>
      <c r="AO648" s="44"/>
    </row>
    <row r="649" spans="1:41" s="45" customFormat="1" ht="15.75" customHeight="1" x14ac:dyDescent="0.2">
      <c r="A649" s="44"/>
      <c r="X649" s="44"/>
      <c r="AD649" s="44"/>
      <c r="AE649" s="44"/>
      <c r="AF649" s="44"/>
      <c r="AG649" s="46"/>
      <c r="AH649" s="44"/>
      <c r="AI649" s="44"/>
      <c r="AK649" s="44"/>
      <c r="AL649" s="44"/>
      <c r="AM649" s="44"/>
      <c r="AO649" s="44"/>
    </row>
    <row r="650" spans="1:41" s="45" customFormat="1" ht="15.75" customHeight="1" x14ac:dyDescent="0.2">
      <c r="A650" s="44"/>
      <c r="X650" s="44"/>
      <c r="AD650" s="44"/>
      <c r="AE650" s="44"/>
      <c r="AF650" s="44"/>
      <c r="AG650" s="46"/>
      <c r="AH650" s="44"/>
      <c r="AI650" s="44"/>
      <c r="AK650" s="44"/>
      <c r="AL650" s="44"/>
      <c r="AM650" s="44"/>
      <c r="AO650" s="44"/>
    </row>
    <row r="651" spans="1:41" s="45" customFormat="1" ht="15.75" customHeight="1" x14ac:dyDescent="0.2">
      <c r="A651" s="44"/>
      <c r="X651" s="44"/>
      <c r="AD651" s="44"/>
      <c r="AE651" s="44"/>
      <c r="AF651" s="44"/>
      <c r="AG651" s="46"/>
      <c r="AH651" s="44"/>
      <c r="AI651" s="44"/>
      <c r="AK651" s="44"/>
      <c r="AL651" s="44"/>
      <c r="AM651" s="44"/>
      <c r="AO651" s="44"/>
    </row>
    <row r="652" spans="1:41" s="45" customFormat="1" ht="15.75" customHeight="1" x14ac:dyDescent="0.2">
      <c r="A652" s="44"/>
      <c r="X652" s="44"/>
      <c r="AD652" s="44"/>
      <c r="AE652" s="44"/>
      <c r="AF652" s="44"/>
      <c r="AG652" s="46"/>
      <c r="AH652" s="44"/>
      <c r="AI652" s="44"/>
      <c r="AK652" s="44"/>
      <c r="AL652" s="44"/>
      <c r="AM652" s="44"/>
      <c r="AO652" s="44"/>
    </row>
    <row r="653" spans="1:41" s="45" customFormat="1" ht="15.75" customHeight="1" x14ac:dyDescent="0.2">
      <c r="A653" s="44"/>
      <c r="X653" s="44"/>
      <c r="AD653" s="44"/>
      <c r="AE653" s="44"/>
      <c r="AF653" s="44"/>
      <c r="AG653" s="46"/>
      <c r="AH653" s="44"/>
      <c r="AI653" s="44"/>
      <c r="AK653" s="44"/>
      <c r="AL653" s="44"/>
      <c r="AM653" s="44"/>
      <c r="AO653" s="44"/>
    </row>
    <row r="654" spans="1:41" s="45" customFormat="1" ht="15.75" customHeight="1" x14ac:dyDescent="0.2">
      <c r="A654" s="44"/>
      <c r="X654" s="44"/>
      <c r="AD654" s="44"/>
      <c r="AE654" s="44"/>
      <c r="AF654" s="44"/>
      <c r="AG654" s="46"/>
      <c r="AH654" s="44"/>
      <c r="AI654" s="44"/>
      <c r="AK654" s="44"/>
      <c r="AL654" s="44"/>
      <c r="AM654" s="44"/>
      <c r="AO654" s="44"/>
    </row>
    <row r="655" spans="1:41" s="45" customFormat="1" ht="15.75" customHeight="1" x14ac:dyDescent="0.2">
      <c r="A655" s="44"/>
      <c r="X655" s="44"/>
      <c r="AD655" s="44"/>
      <c r="AE655" s="44"/>
      <c r="AF655" s="44"/>
      <c r="AG655" s="46"/>
      <c r="AH655" s="44"/>
      <c r="AI655" s="44"/>
      <c r="AK655" s="44"/>
      <c r="AL655" s="44"/>
      <c r="AM655" s="44"/>
      <c r="AO655" s="44"/>
    </row>
    <row r="656" spans="1:41" s="45" customFormat="1" ht="15.75" customHeight="1" x14ac:dyDescent="0.2">
      <c r="A656" s="44"/>
      <c r="X656" s="44"/>
      <c r="AD656" s="44"/>
      <c r="AE656" s="44"/>
      <c r="AF656" s="44"/>
      <c r="AG656" s="46"/>
      <c r="AH656" s="44"/>
      <c r="AI656" s="44"/>
      <c r="AK656" s="44"/>
      <c r="AL656" s="44"/>
      <c r="AM656" s="44"/>
      <c r="AO656" s="44"/>
    </row>
    <row r="657" spans="1:41" s="45" customFormat="1" ht="15.75" customHeight="1" x14ac:dyDescent="0.2">
      <c r="A657" s="44"/>
      <c r="X657" s="44"/>
      <c r="AD657" s="44"/>
      <c r="AE657" s="44"/>
      <c r="AF657" s="44"/>
      <c r="AG657" s="46"/>
      <c r="AH657" s="44"/>
      <c r="AI657" s="44"/>
      <c r="AK657" s="44"/>
      <c r="AL657" s="44"/>
      <c r="AM657" s="44"/>
      <c r="AO657" s="44"/>
    </row>
    <row r="658" spans="1:41" s="45" customFormat="1" ht="15.75" customHeight="1" x14ac:dyDescent="0.2">
      <c r="A658" s="44"/>
      <c r="X658" s="44"/>
      <c r="AD658" s="44"/>
      <c r="AE658" s="44"/>
      <c r="AF658" s="44"/>
      <c r="AG658" s="46"/>
      <c r="AH658" s="44"/>
      <c r="AI658" s="44"/>
      <c r="AK658" s="44"/>
      <c r="AL658" s="44"/>
      <c r="AM658" s="44"/>
      <c r="AO658" s="44"/>
    </row>
    <row r="659" spans="1:41" s="45" customFormat="1" ht="15.75" customHeight="1" x14ac:dyDescent="0.2">
      <c r="A659" s="44"/>
      <c r="X659" s="44"/>
      <c r="AD659" s="44"/>
      <c r="AE659" s="44"/>
      <c r="AF659" s="44"/>
      <c r="AG659" s="46"/>
      <c r="AH659" s="44"/>
      <c r="AI659" s="44"/>
      <c r="AK659" s="44"/>
      <c r="AL659" s="44"/>
      <c r="AM659" s="44"/>
      <c r="AO659" s="44"/>
    </row>
    <row r="660" spans="1:41" s="45" customFormat="1" ht="15.75" customHeight="1" x14ac:dyDescent="0.2">
      <c r="A660" s="44"/>
      <c r="X660" s="44"/>
      <c r="AD660" s="44"/>
      <c r="AE660" s="44"/>
      <c r="AF660" s="44"/>
      <c r="AG660" s="46"/>
      <c r="AH660" s="44"/>
      <c r="AI660" s="44"/>
      <c r="AK660" s="44"/>
      <c r="AL660" s="44"/>
      <c r="AM660" s="44"/>
      <c r="AO660" s="44"/>
    </row>
    <row r="661" spans="1:41" s="45" customFormat="1" ht="15.75" customHeight="1" x14ac:dyDescent="0.2">
      <c r="A661" s="44"/>
      <c r="X661" s="44"/>
      <c r="AD661" s="44"/>
      <c r="AE661" s="44"/>
      <c r="AF661" s="44"/>
      <c r="AG661" s="46"/>
      <c r="AH661" s="44"/>
      <c r="AI661" s="44"/>
      <c r="AK661" s="44"/>
      <c r="AL661" s="44"/>
      <c r="AM661" s="44"/>
      <c r="AO661" s="44"/>
    </row>
    <row r="662" spans="1:41" s="45" customFormat="1" ht="15.75" customHeight="1" x14ac:dyDescent="0.2">
      <c r="A662" s="44"/>
      <c r="X662" s="44"/>
      <c r="AD662" s="44"/>
      <c r="AE662" s="44"/>
      <c r="AF662" s="44"/>
      <c r="AG662" s="46"/>
      <c r="AH662" s="44"/>
      <c r="AI662" s="44"/>
      <c r="AK662" s="44"/>
      <c r="AL662" s="44"/>
      <c r="AM662" s="44"/>
      <c r="AO662" s="44"/>
    </row>
    <row r="663" spans="1:41" s="45" customFormat="1" ht="15.75" customHeight="1" x14ac:dyDescent="0.2">
      <c r="A663" s="44"/>
      <c r="X663" s="44"/>
      <c r="AD663" s="44"/>
      <c r="AE663" s="44"/>
      <c r="AF663" s="44"/>
      <c r="AG663" s="46"/>
      <c r="AH663" s="44"/>
      <c r="AI663" s="44"/>
      <c r="AK663" s="44"/>
      <c r="AL663" s="44"/>
      <c r="AM663" s="44"/>
      <c r="AO663" s="44"/>
    </row>
    <row r="664" spans="1:41" s="45" customFormat="1" ht="15.75" customHeight="1" x14ac:dyDescent="0.2">
      <c r="A664" s="44"/>
      <c r="X664" s="44"/>
      <c r="AD664" s="44"/>
      <c r="AE664" s="44"/>
      <c r="AF664" s="44"/>
      <c r="AG664" s="46"/>
      <c r="AH664" s="44"/>
      <c r="AI664" s="44"/>
      <c r="AK664" s="44"/>
      <c r="AL664" s="44"/>
      <c r="AM664" s="44"/>
      <c r="AO664" s="44"/>
    </row>
    <row r="665" spans="1:41" s="45" customFormat="1" ht="15.75" customHeight="1" x14ac:dyDescent="0.2">
      <c r="A665" s="44"/>
      <c r="X665" s="44"/>
      <c r="AD665" s="44"/>
      <c r="AE665" s="44"/>
      <c r="AF665" s="44"/>
      <c r="AG665" s="46"/>
      <c r="AH665" s="44"/>
      <c r="AI665" s="44"/>
      <c r="AK665" s="44"/>
      <c r="AL665" s="44"/>
      <c r="AM665" s="44"/>
      <c r="AO665" s="44"/>
    </row>
    <row r="666" spans="1:41" s="45" customFormat="1" ht="15.75" customHeight="1" x14ac:dyDescent="0.2">
      <c r="A666" s="44"/>
      <c r="X666" s="44"/>
      <c r="AD666" s="44"/>
      <c r="AE666" s="44"/>
      <c r="AF666" s="44"/>
      <c r="AG666" s="46"/>
      <c r="AH666" s="44"/>
      <c r="AI666" s="44"/>
      <c r="AK666" s="44"/>
      <c r="AL666" s="44"/>
      <c r="AM666" s="44"/>
      <c r="AO666" s="44"/>
    </row>
    <row r="667" spans="1:41" s="45" customFormat="1" ht="15.75" customHeight="1" x14ac:dyDescent="0.2">
      <c r="A667" s="44"/>
      <c r="X667" s="44"/>
      <c r="AD667" s="44"/>
      <c r="AE667" s="44"/>
      <c r="AF667" s="44"/>
      <c r="AG667" s="46"/>
      <c r="AH667" s="44"/>
      <c r="AI667" s="44"/>
      <c r="AK667" s="44"/>
      <c r="AL667" s="44"/>
      <c r="AM667" s="44"/>
      <c r="AO667" s="44"/>
    </row>
    <row r="668" spans="1:41" s="45" customFormat="1" ht="15.75" customHeight="1" x14ac:dyDescent="0.2">
      <c r="A668" s="44"/>
      <c r="X668" s="44"/>
      <c r="AD668" s="44"/>
      <c r="AE668" s="44"/>
      <c r="AF668" s="44"/>
      <c r="AG668" s="46"/>
      <c r="AH668" s="44"/>
      <c r="AI668" s="44"/>
      <c r="AK668" s="44"/>
      <c r="AL668" s="44"/>
      <c r="AM668" s="44"/>
      <c r="AO668" s="44"/>
    </row>
    <row r="669" spans="1:41" s="45" customFormat="1" ht="15.75" customHeight="1" x14ac:dyDescent="0.2">
      <c r="A669" s="44"/>
      <c r="X669" s="44"/>
      <c r="AD669" s="44"/>
      <c r="AE669" s="44"/>
      <c r="AF669" s="44"/>
      <c r="AG669" s="46"/>
      <c r="AH669" s="44"/>
      <c r="AI669" s="44"/>
      <c r="AK669" s="44"/>
      <c r="AL669" s="44"/>
      <c r="AM669" s="44"/>
      <c r="AO669" s="44"/>
    </row>
    <row r="670" spans="1:41" s="45" customFormat="1" ht="15.75" customHeight="1" x14ac:dyDescent="0.2">
      <c r="A670" s="44"/>
      <c r="X670" s="44"/>
      <c r="AD670" s="44"/>
      <c r="AE670" s="44"/>
      <c r="AF670" s="44"/>
      <c r="AG670" s="46"/>
      <c r="AH670" s="44"/>
      <c r="AI670" s="44"/>
      <c r="AK670" s="44"/>
      <c r="AL670" s="44"/>
      <c r="AM670" s="44"/>
      <c r="AO670" s="44"/>
    </row>
    <row r="671" spans="1:41" s="45" customFormat="1" ht="15.75" customHeight="1" x14ac:dyDescent="0.2">
      <c r="A671" s="44"/>
      <c r="X671" s="44"/>
      <c r="AD671" s="44"/>
      <c r="AE671" s="44"/>
      <c r="AF671" s="44"/>
      <c r="AG671" s="46"/>
      <c r="AH671" s="44"/>
      <c r="AI671" s="44"/>
      <c r="AK671" s="44"/>
      <c r="AL671" s="44"/>
      <c r="AM671" s="44"/>
      <c r="AO671" s="44"/>
    </row>
    <row r="672" spans="1:41" s="45" customFormat="1" ht="15.75" customHeight="1" x14ac:dyDescent="0.2">
      <c r="A672" s="44"/>
      <c r="X672" s="44"/>
      <c r="AD672" s="44"/>
      <c r="AE672" s="44"/>
      <c r="AF672" s="44"/>
      <c r="AG672" s="46"/>
      <c r="AH672" s="44"/>
      <c r="AI672" s="44"/>
      <c r="AK672" s="44"/>
      <c r="AL672" s="44"/>
      <c r="AM672" s="44"/>
      <c r="AO672" s="44"/>
    </row>
    <row r="673" spans="1:41" s="45" customFormat="1" ht="15.75" customHeight="1" x14ac:dyDescent="0.2">
      <c r="A673" s="44"/>
      <c r="X673" s="44"/>
      <c r="AD673" s="44"/>
      <c r="AE673" s="44"/>
      <c r="AF673" s="44"/>
      <c r="AG673" s="46"/>
      <c r="AH673" s="44"/>
      <c r="AI673" s="44"/>
      <c r="AK673" s="44"/>
      <c r="AL673" s="44"/>
      <c r="AM673" s="44"/>
      <c r="AO673" s="44"/>
    </row>
    <row r="674" spans="1:41" s="45" customFormat="1" ht="15.75" customHeight="1" x14ac:dyDescent="0.2">
      <c r="A674" s="44"/>
      <c r="X674" s="44"/>
      <c r="AD674" s="44"/>
      <c r="AE674" s="44"/>
      <c r="AF674" s="44"/>
      <c r="AG674" s="46"/>
      <c r="AH674" s="44"/>
      <c r="AI674" s="44"/>
      <c r="AK674" s="44"/>
      <c r="AL674" s="44"/>
      <c r="AM674" s="44"/>
      <c r="AO674" s="44"/>
    </row>
    <row r="675" spans="1:41" s="45" customFormat="1" ht="15.75" customHeight="1" x14ac:dyDescent="0.2">
      <c r="A675" s="44"/>
      <c r="X675" s="44"/>
      <c r="AD675" s="44"/>
      <c r="AE675" s="44"/>
      <c r="AF675" s="44"/>
      <c r="AG675" s="46"/>
      <c r="AH675" s="44"/>
      <c r="AI675" s="44"/>
      <c r="AK675" s="44"/>
      <c r="AL675" s="44"/>
      <c r="AM675" s="44"/>
      <c r="AO675" s="44"/>
    </row>
    <row r="676" spans="1:41" s="45" customFormat="1" ht="15.75" customHeight="1" x14ac:dyDescent="0.2">
      <c r="A676" s="44"/>
      <c r="X676" s="44"/>
      <c r="AD676" s="44"/>
      <c r="AE676" s="44"/>
      <c r="AF676" s="44"/>
      <c r="AG676" s="46"/>
      <c r="AH676" s="44"/>
      <c r="AI676" s="44"/>
      <c r="AK676" s="44"/>
      <c r="AL676" s="44"/>
      <c r="AM676" s="44"/>
      <c r="AO676" s="44"/>
    </row>
    <row r="677" spans="1:41" s="45" customFormat="1" ht="15.75" customHeight="1" x14ac:dyDescent="0.2">
      <c r="A677" s="44"/>
      <c r="X677" s="44"/>
      <c r="AD677" s="44"/>
      <c r="AE677" s="44"/>
      <c r="AF677" s="44"/>
      <c r="AG677" s="46"/>
      <c r="AH677" s="44"/>
      <c r="AI677" s="44"/>
      <c r="AK677" s="44"/>
      <c r="AL677" s="44"/>
      <c r="AM677" s="44"/>
      <c r="AO677" s="44"/>
    </row>
    <row r="678" spans="1:41" s="45" customFormat="1" ht="15.75" customHeight="1" x14ac:dyDescent="0.2">
      <c r="A678" s="44"/>
      <c r="X678" s="44"/>
      <c r="AD678" s="44"/>
      <c r="AE678" s="44"/>
      <c r="AF678" s="44"/>
      <c r="AG678" s="46"/>
      <c r="AH678" s="44"/>
      <c r="AI678" s="44"/>
      <c r="AK678" s="44"/>
      <c r="AL678" s="44"/>
      <c r="AM678" s="44"/>
      <c r="AO678" s="44"/>
    </row>
    <row r="679" spans="1:41" s="45" customFormat="1" ht="15.75" customHeight="1" x14ac:dyDescent="0.2">
      <c r="A679" s="44"/>
      <c r="X679" s="44"/>
      <c r="AD679" s="44"/>
      <c r="AE679" s="44"/>
      <c r="AF679" s="44"/>
      <c r="AG679" s="46"/>
      <c r="AH679" s="44"/>
      <c r="AI679" s="44"/>
      <c r="AK679" s="44"/>
      <c r="AL679" s="44"/>
      <c r="AM679" s="44"/>
      <c r="AO679" s="44"/>
    </row>
    <row r="680" spans="1:41" s="45" customFormat="1" ht="15.75" customHeight="1" x14ac:dyDescent="0.2">
      <c r="A680" s="44"/>
      <c r="X680" s="44"/>
      <c r="AD680" s="44"/>
      <c r="AE680" s="44"/>
      <c r="AF680" s="44"/>
      <c r="AG680" s="46"/>
      <c r="AH680" s="44"/>
      <c r="AI680" s="44"/>
      <c r="AK680" s="44"/>
      <c r="AL680" s="44"/>
      <c r="AM680" s="44"/>
      <c r="AO680" s="44"/>
    </row>
    <row r="681" spans="1:41" s="45" customFormat="1" ht="15.75" customHeight="1" x14ac:dyDescent="0.2">
      <c r="A681" s="44"/>
      <c r="X681" s="44"/>
      <c r="AD681" s="44"/>
      <c r="AE681" s="44"/>
      <c r="AF681" s="44"/>
      <c r="AG681" s="46"/>
      <c r="AH681" s="44"/>
      <c r="AI681" s="44"/>
      <c r="AK681" s="44"/>
      <c r="AL681" s="44"/>
      <c r="AM681" s="44"/>
      <c r="AO681" s="44"/>
    </row>
    <row r="682" spans="1:41" s="45" customFormat="1" ht="15.75" customHeight="1" x14ac:dyDescent="0.2">
      <c r="A682" s="44"/>
      <c r="X682" s="44"/>
      <c r="AD682" s="44"/>
      <c r="AE682" s="44"/>
      <c r="AF682" s="44"/>
      <c r="AG682" s="46"/>
      <c r="AH682" s="44"/>
      <c r="AI682" s="44"/>
      <c r="AK682" s="44"/>
      <c r="AL682" s="44"/>
      <c r="AM682" s="44"/>
      <c r="AO682" s="44"/>
    </row>
    <row r="683" spans="1:41" s="45" customFormat="1" ht="15.75" customHeight="1" x14ac:dyDescent="0.2">
      <c r="A683" s="44"/>
      <c r="X683" s="44"/>
      <c r="AD683" s="44"/>
      <c r="AE683" s="44"/>
      <c r="AF683" s="44"/>
      <c r="AG683" s="46"/>
      <c r="AH683" s="44"/>
      <c r="AI683" s="44"/>
      <c r="AK683" s="44"/>
      <c r="AL683" s="44"/>
      <c r="AM683" s="44"/>
      <c r="AO683" s="44"/>
    </row>
    <row r="684" spans="1:41" s="45" customFormat="1" ht="15.75" customHeight="1" x14ac:dyDescent="0.2">
      <c r="A684" s="44"/>
      <c r="X684" s="44"/>
      <c r="AD684" s="44"/>
      <c r="AE684" s="44"/>
      <c r="AF684" s="44"/>
      <c r="AG684" s="46"/>
      <c r="AH684" s="44"/>
      <c r="AI684" s="44"/>
      <c r="AK684" s="44"/>
      <c r="AL684" s="44"/>
      <c r="AM684" s="44"/>
      <c r="AO684" s="44"/>
    </row>
    <row r="685" spans="1:41" s="45" customFormat="1" ht="15.75" customHeight="1" x14ac:dyDescent="0.2">
      <c r="A685" s="44"/>
      <c r="X685" s="44"/>
      <c r="AD685" s="44"/>
      <c r="AE685" s="44"/>
      <c r="AF685" s="44"/>
      <c r="AG685" s="46"/>
      <c r="AH685" s="44"/>
      <c r="AI685" s="44"/>
      <c r="AK685" s="44"/>
      <c r="AL685" s="44"/>
      <c r="AM685" s="44"/>
      <c r="AO685" s="44"/>
    </row>
    <row r="686" spans="1:41" s="45" customFormat="1" ht="15.75" customHeight="1" x14ac:dyDescent="0.2">
      <c r="A686" s="44"/>
      <c r="X686" s="44"/>
      <c r="AD686" s="44"/>
      <c r="AE686" s="44"/>
      <c r="AF686" s="44"/>
      <c r="AG686" s="46"/>
      <c r="AH686" s="44"/>
      <c r="AI686" s="44"/>
      <c r="AK686" s="44"/>
      <c r="AL686" s="44"/>
      <c r="AM686" s="44"/>
      <c r="AO686" s="44"/>
    </row>
    <row r="687" spans="1:41" s="45" customFormat="1" ht="15.75" customHeight="1" x14ac:dyDescent="0.2">
      <c r="A687" s="44"/>
      <c r="X687" s="44"/>
      <c r="AD687" s="44"/>
      <c r="AE687" s="44"/>
      <c r="AF687" s="44"/>
      <c r="AG687" s="46"/>
      <c r="AH687" s="44"/>
      <c r="AI687" s="44"/>
      <c r="AK687" s="44"/>
      <c r="AL687" s="44"/>
      <c r="AM687" s="44"/>
      <c r="AO687" s="44"/>
    </row>
    <row r="688" spans="1:41" s="45" customFormat="1" ht="15.75" customHeight="1" x14ac:dyDescent="0.2">
      <c r="A688" s="44"/>
      <c r="X688" s="44"/>
      <c r="AD688" s="44"/>
      <c r="AE688" s="44"/>
      <c r="AF688" s="44"/>
      <c r="AG688" s="46"/>
      <c r="AH688" s="44"/>
      <c r="AI688" s="44"/>
      <c r="AK688" s="44"/>
      <c r="AL688" s="44"/>
      <c r="AM688" s="44"/>
      <c r="AO688" s="44"/>
    </row>
    <row r="689" spans="1:41" s="45" customFormat="1" ht="15.75" customHeight="1" x14ac:dyDescent="0.2">
      <c r="A689" s="44"/>
      <c r="X689" s="44"/>
      <c r="AD689" s="44"/>
      <c r="AE689" s="44"/>
      <c r="AF689" s="44"/>
      <c r="AG689" s="46"/>
      <c r="AH689" s="44"/>
      <c r="AI689" s="44"/>
      <c r="AK689" s="44"/>
      <c r="AL689" s="44"/>
      <c r="AM689" s="44"/>
      <c r="AO689" s="44"/>
    </row>
    <row r="690" spans="1:41" s="45" customFormat="1" ht="15.75" customHeight="1" x14ac:dyDescent="0.2">
      <c r="A690" s="44"/>
      <c r="X690" s="44"/>
      <c r="AD690" s="44"/>
      <c r="AE690" s="44"/>
      <c r="AF690" s="44"/>
      <c r="AG690" s="46"/>
      <c r="AH690" s="44"/>
      <c r="AI690" s="44"/>
      <c r="AK690" s="44"/>
      <c r="AL690" s="44"/>
      <c r="AM690" s="44"/>
      <c r="AO690" s="44"/>
    </row>
    <row r="691" spans="1:41" s="45" customFormat="1" ht="15.75" customHeight="1" x14ac:dyDescent="0.2">
      <c r="A691" s="44"/>
      <c r="X691" s="44"/>
      <c r="AD691" s="44"/>
      <c r="AE691" s="44"/>
      <c r="AF691" s="44"/>
      <c r="AG691" s="46"/>
      <c r="AH691" s="44"/>
      <c r="AI691" s="44"/>
      <c r="AK691" s="44"/>
      <c r="AL691" s="44"/>
      <c r="AM691" s="44"/>
      <c r="AO691" s="44"/>
    </row>
    <row r="692" spans="1:41" s="45" customFormat="1" ht="15.75" customHeight="1" x14ac:dyDescent="0.2">
      <c r="A692" s="44"/>
      <c r="X692" s="44"/>
      <c r="AD692" s="44"/>
      <c r="AE692" s="44"/>
      <c r="AF692" s="44"/>
      <c r="AG692" s="46"/>
      <c r="AH692" s="44"/>
      <c r="AI692" s="44"/>
      <c r="AK692" s="44"/>
      <c r="AL692" s="44"/>
      <c r="AM692" s="44"/>
      <c r="AO692" s="44"/>
    </row>
    <row r="693" spans="1:41" s="45" customFormat="1" ht="15.75" customHeight="1" x14ac:dyDescent="0.2">
      <c r="A693" s="44"/>
      <c r="X693" s="44"/>
      <c r="AD693" s="44"/>
      <c r="AE693" s="44"/>
      <c r="AF693" s="44"/>
      <c r="AG693" s="46"/>
      <c r="AH693" s="44"/>
      <c r="AI693" s="44"/>
      <c r="AK693" s="44"/>
      <c r="AL693" s="44"/>
      <c r="AM693" s="44"/>
      <c r="AO693" s="44"/>
    </row>
    <row r="694" spans="1:41" s="45" customFormat="1" ht="15.75" customHeight="1" x14ac:dyDescent="0.2">
      <c r="A694" s="44"/>
      <c r="X694" s="44"/>
      <c r="AD694" s="44"/>
      <c r="AE694" s="44"/>
      <c r="AF694" s="44"/>
      <c r="AG694" s="46"/>
      <c r="AH694" s="44"/>
      <c r="AI694" s="44"/>
      <c r="AK694" s="44"/>
      <c r="AL694" s="44"/>
      <c r="AM694" s="44"/>
      <c r="AO694" s="44"/>
    </row>
    <row r="695" spans="1:41" s="45" customFormat="1" ht="15.75" customHeight="1" x14ac:dyDescent="0.2">
      <c r="A695" s="44"/>
      <c r="X695" s="44"/>
      <c r="AD695" s="44"/>
      <c r="AE695" s="44"/>
      <c r="AF695" s="44"/>
      <c r="AG695" s="46"/>
      <c r="AH695" s="44"/>
      <c r="AI695" s="44"/>
      <c r="AK695" s="44"/>
      <c r="AL695" s="44"/>
      <c r="AM695" s="44"/>
      <c r="AO695" s="44"/>
    </row>
    <row r="696" spans="1:41" s="45" customFormat="1" ht="15.75" customHeight="1" x14ac:dyDescent="0.2">
      <c r="A696" s="44"/>
      <c r="X696" s="44"/>
      <c r="AD696" s="44"/>
      <c r="AE696" s="44"/>
      <c r="AF696" s="44"/>
      <c r="AG696" s="46"/>
      <c r="AH696" s="44"/>
      <c r="AI696" s="44"/>
      <c r="AK696" s="44"/>
      <c r="AL696" s="44"/>
      <c r="AM696" s="44"/>
      <c r="AO696" s="44"/>
    </row>
    <row r="697" spans="1:41" s="45" customFormat="1" ht="15.75" customHeight="1" x14ac:dyDescent="0.2">
      <c r="A697" s="44"/>
      <c r="X697" s="44"/>
      <c r="AD697" s="44"/>
      <c r="AE697" s="44"/>
      <c r="AF697" s="44"/>
      <c r="AG697" s="46"/>
      <c r="AH697" s="44"/>
      <c r="AI697" s="44"/>
      <c r="AK697" s="44"/>
      <c r="AL697" s="44"/>
      <c r="AM697" s="44"/>
      <c r="AO697" s="44"/>
    </row>
    <row r="698" spans="1:41" s="45" customFormat="1" ht="15.75" customHeight="1" x14ac:dyDescent="0.2">
      <c r="A698" s="44"/>
      <c r="X698" s="44"/>
      <c r="AD698" s="44"/>
      <c r="AE698" s="44"/>
      <c r="AF698" s="44"/>
      <c r="AG698" s="46"/>
      <c r="AH698" s="44"/>
      <c r="AI698" s="44"/>
      <c r="AK698" s="44"/>
      <c r="AL698" s="44"/>
      <c r="AM698" s="44"/>
      <c r="AO698" s="44"/>
    </row>
    <row r="699" spans="1:41" s="45" customFormat="1" ht="15.75" customHeight="1" x14ac:dyDescent="0.2">
      <c r="A699" s="44"/>
      <c r="X699" s="44"/>
      <c r="AD699" s="44"/>
      <c r="AE699" s="44"/>
      <c r="AF699" s="44"/>
      <c r="AG699" s="46"/>
      <c r="AH699" s="44"/>
      <c r="AI699" s="44"/>
      <c r="AK699" s="44"/>
      <c r="AL699" s="44"/>
      <c r="AM699" s="44"/>
      <c r="AO699" s="44"/>
    </row>
    <row r="700" spans="1:41" s="45" customFormat="1" ht="15.75" customHeight="1" x14ac:dyDescent="0.2">
      <c r="A700" s="44"/>
      <c r="X700" s="44"/>
      <c r="AD700" s="44"/>
      <c r="AE700" s="44"/>
      <c r="AF700" s="44"/>
      <c r="AG700" s="46"/>
      <c r="AH700" s="44"/>
      <c r="AI700" s="44"/>
      <c r="AK700" s="44"/>
      <c r="AL700" s="44"/>
      <c r="AM700" s="44"/>
      <c r="AO700" s="44"/>
    </row>
    <row r="701" spans="1:41" s="45" customFormat="1" ht="15.75" customHeight="1" x14ac:dyDescent="0.2">
      <c r="A701" s="44"/>
      <c r="X701" s="44"/>
      <c r="AD701" s="44"/>
      <c r="AE701" s="44"/>
      <c r="AF701" s="44"/>
      <c r="AG701" s="46"/>
      <c r="AH701" s="44"/>
      <c r="AI701" s="44"/>
      <c r="AK701" s="44"/>
      <c r="AL701" s="44"/>
      <c r="AM701" s="44"/>
      <c r="AO701" s="44"/>
    </row>
    <row r="702" spans="1:41" s="45" customFormat="1" ht="15.75" customHeight="1" x14ac:dyDescent="0.2">
      <c r="A702" s="44"/>
      <c r="X702" s="44"/>
      <c r="AD702" s="44"/>
      <c r="AE702" s="44"/>
      <c r="AF702" s="44"/>
      <c r="AG702" s="46"/>
      <c r="AH702" s="44"/>
      <c r="AI702" s="44"/>
      <c r="AK702" s="44"/>
      <c r="AL702" s="44"/>
      <c r="AM702" s="44"/>
      <c r="AO702" s="44"/>
    </row>
    <row r="703" spans="1:41" s="45" customFormat="1" ht="15.75" customHeight="1" x14ac:dyDescent="0.2">
      <c r="A703" s="44"/>
      <c r="X703" s="44"/>
      <c r="AD703" s="44"/>
      <c r="AE703" s="44"/>
      <c r="AF703" s="44"/>
      <c r="AG703" s="46"/>
      <c r="AH703" s="44"/>
      <c r="AI703" s="44"/>
      <c r="AK703" s="44"/>
      <c r="AL703" s="44"/>
      <c r="AM703" s="44"/>
      <c r="AO703" s="44"/>
    </row>
    <row r="704" spans="1:41" s="45" customFormat="1" ht="15.75" customHeight="1" x14ac:dyDescent="0.2">
      <c r="A704" s="44"/>
      <c r="X704" s="44"/>
      <c r="AD704" s="44"/>
      <c r="AE704" s="44"/>
      <c r="AF704" s="44"/>
      <c r="AG704" s="46"/>
      <c r="AH704" s="44"/>
      <c r="AI704" s="44"/>
      <c r="AK704" s="44"/>
      <c r="AL704" s="44"/>
      <c r="AM704" s="44"/>
      <c r="AO704" s="44"/>
    </row>
    <row r="705" spans="1:41" s="45" customFormat="1" ht="15.75" customHeight="1" x14ac:dyDescent="0.2">
      <c r="A705" s="44"/>
      <c r="X705" s="44"/>
      <c r="AD705" s="44"/>
      <c r="AE705" s="44"/>
      <c r="AF705" s="44"/>
      <c r="AG705" s="46"/>
      <c r="AH705" s="44"/>
      <c r="AI705" s="44"/>
      <c r="AK705" s="44"/>
      <c r="AL705" s="44"/>
      <c r="AM705" s="44"/>
      <c r="AO705" s="44"/>
    </row>
    <row r="706" spans="1:41" s="45" customFormat="1" ht="15.75" customHeight="1" x14ac:dyDescent="0.2">
      <c r="A706" s="44"/>
      <c r="X706" s="44"/>
      <c r="AD706" s="44"/>
      <c r="AE706" s="44"/>
      <c r="AF706" s="44"/>
      <c r="AG706" s="46"/>
      <c r="AH706" s="44"/>
      <c r="AI706" s="44"/>
      <c r="AK706" s="44"/>
      <c r="AL706" s="44"/>
      <c r="AM706" s="44"/>
      <c r="AO706" s="44"/>
    </row>
    <row r="707" spans="1:41" s="45" customFormat="1" ht="15.75" customHeight="1" x14ac:dyDescent="0.2">
      <c r="A707" s="44"/>
      <c r="X707" s="44"/>
      <c r="AD707" s="44"/>
      <c r="AE707" s="44"/>
      <c r="AF707" s="44"/>
      <c r="AG707" s="46"/>
      <c r="AH707" s="44"/>
      <c r="AI707" s="44"/>
      <c r="AK707" s="44"/>
      <c r="AL707" s="44"/>
      <c r="AM707" s="44"/>
      <c r="AO707" s="44"/>
    </row>
    <row r="708" spans="1:41" s="45" customFormat="1" ht="15.75" customHeight="1" x14ac:dyDescent="0.2">
      <c r="A708" s="44"/>
      <c r="X708" s="44"/>
      <c r="AD708" s="44"/>
      <c r="AE708" s="44"/>
      <c r="AF708" s="44"/>
      <c r="AG708" s="46"/>
      <c r="AH708" s="44"/>
      <c r="AI708" s="44"/>
      <c r="AK708" s="44"/>
      <c r="AL708" s="44"/>
      <c r="AM708" s="44"/>
      <c r="AO708" s="44"/>
    </row>
    <row r="709" spans="1:41" s="45" customFormat="1" ht="15.75" customHeight="1" x14ac:dyDescent="0.2">
      <c r="A709" s="44"/>
      <c r="X709" s="44"/>
      <c r="AD709" s="44"/>
      <c r="AE709" s="44"/>
      <c r="AF709" s="44"/>
      <c r="AG709" s="46"/>
      <c r="AH709" s="44"/>
      <c r="AI709" s="44"/>
      <c r="AK709" s="44"/>
      <c r="AL709" s="44"/>
      <c r="AM709" s="44"/>
      <c r="AO709" s="44"/>
    </row>
    <row r="710" spans="1:41" s="45" customFormat="1" ht="15.75" customHeight="1" x14ac:dyDescent="0.2">
      <c r="A710" s="44"/>
      <c r="X710" s="44"/>
      <c r="AD710" s="44"/>
      <c r="AE710" s="44"/>
      <c r="AF710" s="44"/>
      <c r="AG710" s="46"/>
      <c r="AH710" s="44"/>
      <c r="AI710" s="44"/>
      <c r="AK710" s="44"/>
      <c r="AL710" s="44"/>
      <c r="AM710" s="44"/>
      <c r="AO710" s="44"/>
    </row>
    <row r="711" spans="1:41" s="45" customFormat="1" ht="15.75" customHeight="1" x14ac:dyDescent="0.2">
      <c r="A711" s="44"/>
      <c r="X711" s="44"/>
      <c r="AD711" s="44"/>
      <c r="AE711" s="44"/>
      <c r="AF711" s="44"/>
      <c r="AG711" s="46"/>
      <c r="AH711" s="44"/>
      <c r="AI711" s="44"/>
      <c r="AK711" s="44"/>
      <c r="AL711" s="44"/>
      <c r="AM711" s="44"/>
      <c r="AO711" s="44"/>
    </row>
    <row r="712" spans="1:41" s="45" customFormat="1" ht="15.75" customHeight="1" x14ac:dyDescent="0.2">
      <c r="A712" s="44"/>
      <c r="X712" s="44"/>
      <c r="AD712" s="44"/>
      <c r="AE712" s="44"/>
      <c r="AF712" s="44"/>
      <c r="AG712" s="46"/>
      <c r="AH712" s="44"/>
      <c r="AI712" s="44"/>
      <c r="AK712" s="44"/>
      <c r="AL712" s="44"/>
      <c r="AM712" s="44"/>
      <c r="AO712" s="44"/>
    </row>
    <row r="713" spans="1:41" s="45" customFormat="1" ht="15.75" customHeight="1" x14ac:dyDescent="0.2">
      <c r="A713" s="44"/>
      <c r="X713" s="44"/>
      <c r="AD713" s="44"/>
      <c r="AE713" s="44"/>
      <c r="AF713" s="44"/>
      <c r="AG713" s="46"/>
      <c r="AH713" s="44"/>
      <c r="AI713" s="44"/>
      <c r="AK713" s="44"/>
      <c r="AL713" s="44"/>
      <c r="AM713" s="44"/>
      <c r="AO713" s="44"/>
    </row>
    <row r="714" spans="1:41" s="45" customFormat="1" ht="15.75" customHeight="1" x14ac:dyDescent="0.2">
      <c r="A714" s="44"/>
      <c r="X714" s="44"/>
      <c r="AD714" s="44"/>
      <c r="AE714" s="44"/>
      <c r="AF714" s="44"/>
      <c r="AG714" s="46"/>
      <c r="AH714" s="44"/>
      <c r="AI714" s="44"/>
      <c r="AK714" s="44"/>
      <c r="AL714" s="44"/>
      <c r="AM714" s="44"/>
      <c r="AO714" s="44"/>
    </row>
    <row r="715" spans="1:41" s="45" customFormat="1" ht="15.75" customHeight="1" x14ac:dyDescent="0.2">
      <c r="A715" s="44"/>
      <c r="X715" s="44"/>
      <c r="AD715" s="44"/>
      <c r="AE715" s="44"/>
      <c r="AF715" s="44"/>
      <c r="AG715" s="46"/>
      <c r="AH715" s="44"/>
      <c r="AI715" s="44"/>
      <c r="AK715" s="44"/>
      <c r="AL715" s="44"/>
      <c r="AM715" s="44"/>
      <c r="AO715" s="44"/>
    </row>
    <row r="716" spans="1:41" s="45" customFormat="1" ht="15.75" customHeight="1" x14ac:dyDescent="0.2">
      <c r="A716" s="44"/>
      <c r="X716" s="44"/>
      <c r="AD716" s="44"/>
      <c r="AE716" s="44"/>
      <c r="AF716" s="44"/>
      <c r="AG716" s="46"/>
      <c r="AH716" s="44"/>
      <c r="AI716" s="44"/>
      <c r="AK716" s="44"/>
      <c r="AL716" s="44"/>
      <c r="AM716" s="44"/>
      <c r="AO716" s="44"/>
    </row>
    <row r="717" spans="1:41" s="45" customFormat="1" ht="15.75" customHeight="1" x14ac:dyDescent="0.2">
      <c r="A717" s="44"/>
      <c r="X717" s="44"/>
      <c r="AD717" s="44"/>
      <c r="AE717" s="44"/>
      <c r="AF717" s="44"/>
      <c r="AG717" s="46"/>
      <c r="AH717" s="44"/>
      <c r="AI717" s="44"/>
      <c r="AK717" s="44"/>
      <c r="AL717" s="44"/>
      <c r="AM717" s="44"/>
      <c r="AO717" s="44"/>
    </row>
    <row r="718" spans="1:41" s="45" customFormat="1" ht="15.75" customHeight="1" x14ac:dyDescent="0.2">
      <c r="A718" s="44"/>
      <c r="X718" s="44"/>
      <c r="AD718" s="44"/>
      <c r="AE718" s="44"/>
      <c r="AF718" s="44"/>
      <c r="AG718" s="46"/>
      <c r="AH718" s="44"/>
      <c r="AI718" s="44"/>
      <c r="AK718" s="44"/>
      <c r="AL718" s="44"/>
      <c r="AM718" s="44"/>
      <c r="AO718" s="44"/>
    </row>
    <row r="719" spans="1:41" s="45" customFormat="1" ht="15.75" customHeight="1" x14ac:dyDescent="0.2">
      <c r="A719" s="44"/>
      <c r="X719" s="44"/>
      <c r="AD719" s="44"/>
      <c r="AE719" s="44"/>
      <c r="AF719" s="44"/>
      <c r="AG719" s="46"/>
      <c r="AH719" s="44"/>
      <c r="AI719" s="44"/>
      <c r="AK719" s="44"/>
      <c r="AL719" s="44"/>
      <c r="AM719" s="44"/>
      <c r="AO719" s="44"/>
    </row>
    <row r="720" spans="1:41" s="45" customFormat="1" ht="15.75" customHeight="1" x14ac:dyDescent="0.2">
      <c r="A720" s="44"/>
      <c r="X720" s="44"/>
      <c r="AD720" s="44"/>
      <c r="AE720" s="44"/>
      <c r="AF720" s="44"/>
      <c r="AG720" s="46"/>
      <c r="AH720" s="44"/>
      <c r="AI720" s="44"/>
      <c r="AK720" s="44"/>
      <c r="AL720" s="44"/>
      <c r="AM720" s="44"/>
      <c r="AO720" s="44"/>
    </row>
    <row r="721" spans="1:41" s="45" customFormat="1" ht="15.75" customHeight="1" x14ac:dyDescent="0.2">
      <c r="A721" s="44"/>
      <c r="X721" s="44"/>
      <c r="AD721" s="44"/>
      <c r="AE721" s="44"/>
      <c r="AF721" s="44"/>
      <c r="AG721" s="46"/>
      <c r="AH721" s="44"/>
      <c r="AI721" s="44"/>
      <c r="AK721" s="44"/>
      <c r="AL721" s="44"/>
      <c r="AM721" s="44"/>
      <c r="AO721" s="44"/>
    </row>
    <row r="722" spans="1:41" s="45" customFormat="1" ht="15.75" customHeight="1" x14ac:dyDescent="0.2">
      <c r="A722" s="44"/>
      <c r="X722" s="44"/>
      <c r="AD722" s="44"/>
      <c r="AE722" s="44"/>
      <c r="AF722" s="44"/>
      <c r="AG722" s="46"/>
      <c r="AH722" s="44"/>
      <c r="AI722" s="44"/>
      <c r="AK722" s="44"/>
      <c r="AL722" s="44"/>
      <c r="AM722" s="44"/>
      <c r="AO722" s="44"/>
    </row>
    <row r="723" spans="1:41" s="45" customFormat="1" ht="15.75" customHeight="1" x14ac:dyDescent="0.2">
      <c r="A723" s="44"/>
      <c r="X723" s="44"/>
      <c r="AD723" s="44"/>
      <c r="AE723" s="44"/>
      <c r="AF723" s="44"/>
      <c r="AG723" s="46"/>
      <c r="AH723" s="44"/>
      <c r="AI723" s="44"/>
      <c r="AK723" s="44"/>
      <c r="AL723" s="44"/>
      <c r="AM723" s="44"/>
      <c r="AO723" s="44"/>
    </row>
    <row r="724" spans="1:41" s="45" customFormat="1" ht="15.75" customHeight="1" x14ac:dyDescent="0.2">
      <c r="A724" s="44"/>
      <c r="X724" s="44"/>
      <c r="AD724" s="44"/>
      <c r="AE724" s="44"/>
      <c r="AF724" s="44"/>
      <c r="AG724" s="46"/>
      <c r="AH724" s="44"/>
      <c r="AI724" s="44"/>
      <c r="AK724" s="44"/>
      <c r="AL724" s="44"/>
      <c r="AM724" s="44"/>
      <c r="AO724" s="44"/>
    </row>
    <row r="725" spans="1:41" s="45" customFormat="1" ht="15.75" customHeight="1" x14ac:dyDescent="0.2">
      <c r="A725" s="44"/>
      <c r="X725" s="44"/>
      <c r="AD725" s="44"/>
      <c r="AE725" s="44"/>
      <c r="AF725" s="44"/>
      <c r="AG725" s="46"/>
      <c r="AH725" s="44"/>
      <c r="AI725" s="44"/>
      <c r="AK725" s="44"/>
      <c r="AL725" s="44"/>
      <c r="AM725" s="44"/>
      <c r="AO725" s="44"/>
    </row>
    <row r="726" spans="1:41" s="45" customFormat="1" ht="15.75" customHeight="1" x14ac:dyDescent="0.2">
      <c r="A726" s="44"/>
      <c r="X726" s="44"/>
      <c r="AD726" s="44"/>
      <c r="AE726" s="44"/>
      <c r="AF726" s="44"/>
      <c r="AG726" s="46"/>
      <c r="AH726" s="44"/>
      <c r="AI726" s="44"/>
      <c r="AK726" s="44"/>
      <c r="AL726" s="44"/>
      <c r="AM726" s="44"/>
      <c r="AO726" s="44"/>
    </row>
    <row r="727" spans="1:41" s="45" customFormat="1" ht="15.75" customHeight="1" x14ac:dyDescent="0.2">
      <c r="A727" s="44"/>
      <c r="X727" s="44"/>
      <c r="AD727" s="44"/>
      <c r="AE727" s="44"/>
      <c r="AF727" s="44"/>
      <c r="AG727" s="46"/>
      <c r="AH727" s="44"/>
      <c r="AI727" s="44"/>
      <c r="AK727" s="44"/>
      <c r="AL727" s="44"/>
      <c r="AM727" s="44"/>
      <c r="AO727" s="44"/>
    </row>
    <row r="728" spans="1:41" s="45" customFormat="1" ht="15.75" customHeight="1" x14ac:dyDescent="0.2">
      <c r="A728" s="44"/>
      <c r="X728" s="44"/>
      <c r="AD728" s="44"/>
      <c r="AE728" s="44"/>
      <c r="AF728" s="44"/>
      <c r="AG728" s="46"/>
      <c r="AH728" s="44"/>
      <c r="AI728" s="44"/>
      <c r="AK728" s="44"/>
      <c r="AL728" s="44"/>
      <c r="AM728" s="44"/>
      <c r="AO728" s="44"/>
    </row>
    <row r="729" spans="1:41" s="45" customFormat="1" ht="15.75" customHeight="1" x14ac:dyDescent="0.2">
      <c r="A729" s="44"/>
      <c r="X729" s="44"/>
      <c r="AD729" s="44"/>
      <c r="AE729" s="44"/>
      <c r="AF729" s="44"/>
      <c r="AG729" s="46"/>
      <c r="AH729" s="44"/>
      <c r="AI729" s="44"/>
      <c r="AK729" s="44"/>
      <c r="AL729" s="44"/>
      <c r="AM729" s="44"/>
      <c r="AO729" s="44"/>
    </row>
    <row r="730" spans="1:41" s="45" customFormat="1" ht="15.75" customHeight="1" x14ac:dyDescent="0.2">
      <c r="A730" s="44"/>
      <c r="X730" s="44"/>
      <c r="AD730" s="44"/>
      <c r="AE730" s="44"/>
      <c r="AF730" s="44"/>
      <c r="AG730" s="46"/>
      <c r="AH730" s="44"/>
      <c r="AI730" s="44"/>
      <c r="AK730" s="44"/>
      <c r="AL730" s="44"/>
      <c r="AM730" s="44"/>
      <c r="AO730" s="44"/>
    </row>
    <row r="731" spans="1:41" s="45" customFormat="1" ht="15.75" customHeight="1" x14ac:dyDescent="0.2">
      <c r="A731" s="44"/>
      <c r="X731" s="44"/>
      <c r="AD731" s="44"/>
      <c r="AE731" s="44"/>
      <c r="AF731" s="44"/>
      <c r="AG731" s="46"/>
      <c r="AH731" s="44"/>
      <c r="AI731" s="44"/>
      <c r="AK731" s="44"/>
      <c r="AL731" s="44"/>
      <c r="AM731" s="44"/>
      <c r="AO731" s="44"/>
    </row>
    <row r="732" spans="1:41" s="45" customFormat="1" ht="15.75" customHeight="1" x14ac:dyDescent="0.2">
      <c r="A732" s="44"/>
      <c r="X732" s="44"/>
      <c r="AD732" s="44"/>
      <c r="AE732" s="44"/>
      <c r="AF732" s="44"/>
      <c r="AG732" s="46"/>
      <c r="AH732" s="44"/>
      <c r="AI732" s="44"/>
      <c r="AK732" s="44"/>
      <c r="AL732" s="44"/>
      <c r="AM732" s="44"/>
      <c r="AO732" s="44"/>
    </row>
    <row r="733" spans="1:41" s="45" customFormat="1" ht="15.75" customHeight="1" x14ac:dyDescent="0.2">
      <c r="A733" s="44"/>
      <c r="X733" s="44"/>
      <c r="AD733" s="44"/>
      <c r="AE733" s="44"/>
      <c r="AF733" s="44"/>
      <c r="AG733" s="46"/>
      <c r="AH733" s="44"/>
      <c r="AI733" s="44"/>
      <c r="AK733" s="44"/>
      <c r="AL733" s="44"/>
      <c r="AM733" s="44"/>
      <c r="AO733" s="44"/>
    </row>
    <row r="734" spans="1:41" s="45" customFormat="1" ht="15.75" customHeight="1" x14ac:dyDescent="0.2">
      <c r="A734" s="44"/>
      <c r="X734" s="44"/>
      <c r="AD734" s="44"/>
      <c r="AE734" s="44"/>
      <c r="AF734" s="44"/>
      <c r="AG734" s="46"/>
      <c r="AH734" s="44"/>
      <c r="AI734" s="44"/>
      <c r="AK734" s="44"/>
      <c r="AL734" s="44"/>
      <c r="AM734" s="44"/>
      <c r="AO734" s="44"/>
    </row>
    <row r="735" spans="1:41" s="45" customFormat="1" ht="15.75" customHeight="1" x14ac:dyDescent="0.2">
      <c r="A735" s="44"/>
      <c r="X735" s="44"/>
      <c r="AD735" s="44"/>
      <c r="AE735" s="44"/>
      <c r="AF735" s="44"/>
      <c r="AG735" s="46"/>
      <c r="AH735" s="44"/>
      <c r="AI735" s="44"/>
      <c r="AK735" s="44"/>
      <c r="AL735" s="44"/>
      <c r="AM735" s="44"/>
      <c r="AO735" s="44"/>
    </row>
    <row r="736" spans="1:41" s="45" customFormat="1" ht="15.75" customHeight="1" x14ac:dyDescent="0.2">
      <c r="A736" s="44"/>
      <c r="X736" s="44"/>
      <c r="AD736" s="44"/>
      <c r="AE736" s="44"/>
      <c r="AF736" s="44"/>
      <c r="AG736" s="46"/>
      <c r="AH736" s="44"/>
      <c r="AI736" s="44"/>
      <c r="AK736" s="44"/>
      <c r="AL736" s="44"/>
      <c r="AM736" s="44"/>
      <c r="AO736" s="44"/>
    </row>
    <row r="737" spans="1:41" s="45" customFormat="1" ht="15.75" customHeight="1" x14ac:dyDescent="0.2">
      <c r="A737" s="44"/>
      <c r="X737" s="44"/>
      <c r="AD737" s="44"/>
      <c r="AE737" s="44"/>
      <c r="AF737" s="44"/>
      <c r="AG737" s="46"/>
      <c r="AH737" s="44"/>
      <c r="AI737" s="44"/>
      <c r="AK737" s="44"/>
      <c r="AL737" s="44"/>
      <c r="AM737" s="44"/>
      <c r="AO737" s="44"/>
    </row>
    <row r="738" spans="1:41" s="45" customFormat="1" ht="15.75" customHeight="1" x14ac:dyDescent="0.2">
      <c r="A738" s="44"/>
      <c r="X738" s="44"/>
      <c r="AD738" s="44"/>
      <c r="AE738" s="44"/>
      <c r="AF738" s="44"/>
      <c r="AG738" s="46"/>
      <c r="AH738" s="44"/>
      <c r="AI738" s="44"/>
      <c r="AK738" s="44"/>
      <c r="AL738" s="44"/>
      <c r="AM738" s="44"/>
      <c r="AO738" s="44"/>
    </row>
    <row r="739" spans="1:41" s="45" customFormat="1" ht="15.75" customHeight="1" x14ac:dyDescent="0.2">
      <c r="A739" s="44"/>
      <c r="X739" s="44"/>
      <c r="AD739" s="44"/>
      <c r="AE739" s="44"/>
      <c r="AF739" s="44"/>
      <c r="AG739" s="46"/>
      <c r="AH739" s="44"/>
      <c r="AI739" s="44"/>
      <c r="AK739" s="44"/>
      <c r="AL739" s="44"/>
      <c r="AM739" s="44"/>
      <c r="AO739" s="44"/>
    </row>
    <row r="740" spans="1:41" s="45" customFormat="1" ht="15.75" customHeight="1" x14ac:dyDescent="0.2">
      <c r="A740" s="44"/>
      <c r="X740" s="44"/>
      <c r="AD740" s="44"/>
      <c r="AE740" s="44"/>
      <c r="AF740" s="44"/>
      <c r="AG740" s="46"/>
      <c r="AH740" s="44"/>
      <c r="AI740" s="44"/>
      <c r="AK740" s="44"/>
      <c r="AL740" s="44"/>
      <c r="AM740" s="44"/>
      <c r="AO740" s="44"/>
    </row>
    <row r="741" spans="1:41" s="45" customFormat="1" ht="15.75" customHeight="1" x14ac:dyDescent="0.2">
      <c r="A741" s="44"/>
      <c r="X741" s="44"/>
      <c r="AD741" s="44"/>
      <c r="AE741" s="44"/>
      <c r="AF741" s="44"/>
      <c r="AG741" s="46"/>
      <c r="AH741" s="44"/>
      <c r="AI741" s="44"/>
      <c r="AK741" s="44"/>
      <c r="AL741" s="44"/>
      <c r="AM741" s="44"/>
      <c r="AO741" s="44"/>
    </row>
    <row r="742" spans="1:41" s="45" customFormat="1" ht="15.75" customHeight="1" x14ac:dyDescent="0.2">
      <c r="A742" s="44"/>
      <c r="X742" s="44"/>
      <c r="AD742" s="44"/>
      <c r="AE742" s="44"/>
      <c r="AF742" s="44"/>
      <c r="AG742" s="46"/>
      <c r="AH742" s="44"/>
      <c r="AI742" s="44"/>
      <c r="AK742" s="44"/>
      <c r="AL742" s="44"/>
      <c r="AM742" s="44"/>
      <c r="AO742" s="44"/>
    </row>
    <row r="743" spans="1:41" s="45" customFormat="1" ht="15.75" customHeight="1" x14ac:dyDescent="0.2">
      <c r="A743" s="44"/>
      <c r="X743" s="44"/>
      <c r="AD743" s="44"/>
      <c r="AE743" s="44"/>
      <c r="AF743" s="44"/>
      <c r="AG743" s="46"/>
      <c r="AH743" s="44"/>
      <c r="AI743" s="44"/>
      <c r="AK743" s="44"/>
      <c r="AL743" s="44"/>
      <c r="AM743" s="44"/>
      <c r="AO743" s="44"/>
    </row>
    <row r="744" spans="1:41" s="45" customFormat="1" ht="15.75" customHeight="1" x14ac:dyDescent="0.2">
      <c r="A744" s="44"/>
      <c r="X744" s="44"/>
      <c r="AD744" s="44"/>
      <c r="AE744" s="44"/>
      <c r="AF744" s="44"/>
      <c r="AG744" s="46"/>
      <c r="AH744" s="44"/>
      <c r="AI744" s="44"/>
      <c r="AK744" s="44"/>
      <c r="AL744" s="44"/>
      <c r="AM744" s="44"/>
      <c r="AO744" s="44"/>
    </row>
    <row r="745" spans="1:41" s="45" customFormat="1" ht="15.75" customHeight="1" x14ac:dyDescent="0.2">
      <c r="A745" s="44"/>
      <c r="X745" s="44"/>
      <c r="AD745" s="44"/>
      <c r="AE745" s="44"/>
      <c r="AF745" s="44"/>
      <c r="AG745" s="46"/>
      <c r="AH745" s="44"/>
      <c r="AI745" s="44"/>
      <c r="AK745" s="44"/>
      <c r="AL745" s="44"/>
      <c r="AM745" s="44"/>
      <c r="AO745" s="44"/>
    </row>
    <row r="746" spans="1:41" s="45" customFormat="1" ht="15.75" customHeight="1" x14ac:dyDescent="0.2">
      <c r="A746" s="44"/>
      <c r="X746" s="44"/>
      <c r="AD746" s="44"/>
      <c r="AE746" s="44"/>
      <c r="AF746" s="44"/>
      <c r="AG746" s="46"/>
      <c r="AH746" s="44"/>
      <c r="AI746" s="44"/>
      <c r="AK746" s="44"/>
      <c r="AL746" s="44"/>
      <c r="AM746" s="44"/>
      <c r="AO746" s="44"/>
    </row>
    <row r="747" spans="1:41" s="45" customFormat="1" ht="15.75" customHeight="1" x14ac:dyDescent="0.2">
      <c r="A747" s="44"/>
      <c r="X747" s="44"/>
      <c r="AD747" s="44"/>
      <c r="AE747" s="44"/>
      <c r="AF747" s="44"/>
      <c r="AG747" s="46"/>
      <c r="AH747" s="44"/>
      <c r="AI747" s="44"/>
      <c r="AK747" s="44"/>
      <c r="AL747" s="44"/>
      <c r="AM747" s="44"/>
      <c r="AO747" s="44"/>
    </row>
    <row r="748" spans="1:41" s="45" customFormat="1" ht="15.75" customHeight="1" x14ac:dyDescent="0.2">
      <c r="A748" s="44"/>
      <c r="X748" s="44"/>
      <c r="AD748" s="44"/>
      <c r="AE748" s="44"/>
      <c r="AF748" s="44"/>
      <c r="AG748" s="46"/>
      <c r="AH748" s="44"/>
      <c r="AI748" s="44"/>
      <c r="AK748" s="44"/>
      <c r="AL748" s="44"/>
      <c r="AM748" s="44"/>
      <c r="AO748" s="44"/>
    </row>
    <row r="749" spans="1:41" s="45" customFormat="1" ht="15.75" customHeight="1" x14ac:dyDescent="0.2">
      <c r="A749" s="44"/>
      <c r="X749" s="44"/>
      <c r="AD749" s="44"/>
      <c r="AE749" s="44"/>
      <c r="AF749" s="44"/>
      <c r="AG749" s="46"/>
      <c r="AH749" s="44"/>
      <c r="AI749" s="44"/>
      <c r="AK749" s="44"/>
      <c r="AL749" s="44"/>
      <c r="AM749" s="44"/>
      <c r="AO749" s="44"/>
    </row>
    <row r="750" spans="1:41" s="45" customFormat="1" ht="15.75" customHeight="1" x14ac:dyDescent="0.2">
      <c r="A750" s="44"/>
      <c r="X750" s="44"/>
      <c r="AD750" s="44"/>
      <c r="AE750" s="44"/>
      <c r="AF750" s="44"/>
      <c r="AG750" s="46"/>
      <c r="AH750" s="44"/>
      <c r="AI750" s="44"/>
      <c r="AK750" s="44"/>
      <c r="AL750" s="44"/>
      <c r="AM750" s="44"/>
      <c r="AO750" s="44"/>
    </row>
    <row r="751" spans="1:41" s="45" customFormat="1" ht="15.75" customHeight="1" x14ac:dyDescent="0.2">
      <c r="A751" s="44"/>
      <c r="X751" s="44"/>
      <c r="AD751" s="44"/>
      <c r="AE751" s="44"/>
      <c r="AF751" s="44"/>
      <c r="AG751" s="46"/>
      <c r="AH751" s="44"/>
      <c r="AI751" s="44"/>
      <c r="AK751" s="44"/>
      <c r="AL751" s="44"/>
      <c r="AM751" s="44"/>
      <c r="AO751" s="44"/>
    </row>
    <row r="752" spans="1:41" s="45" customFormat="1" ht="15.75" customHeight="1" x14ac:dyDescent="0.2">
      <c r="A752" s="44"/>
      <c r="X752" s="44"/>
      <c r="AD752" s="44"/>
      <c r="AE752" s="44"/>
      <c r="AF752" s="44"/>
      <c r="AG752" s="46"/>
      <c r="AH752" s="44"/>
      <c r="AI752" s="44"/>
      <c r="AK752" s="44"/>
      <c r="AL752" s="44"/>
      <c r="AM752" s="44"/>
      <c r="AO752" s="44"/>
    </row>
    <row r="753" spans="1:41" s="45" customFormat="1" ht="15.75" customHeight="1" x14ac:dyDescent="0.2">
      <c r="A753" s="44"/>
      <c r="X753" s="44"/>
      <c r="AD753" s="44"/>
      <c r="AE753" s="44"/>
      <c r="AF753" s="44"/>
      <c r="AG753" s="46"/>
      <c r="AH753" s="44"/>
      <c r="AI753" s="44"/>
      <c r="AK753" s="44"/>
      <c r="AL753" s="44"/>
      <c r="AM753" s="44"/>
      <c r="AO753" s="44"/>
    </row>
    <row r="754" spans="1:41" s="45" customFormat="1" ht="15.75" customHeight="1" x14ac:dyDescent="0.2">
      <c r="A754" s="44"/>
      <c r="X754" s="44"/>
      <c r="AD754" s="44"/>
      <c r="AE754" s="44"/>
      <c r="AF754" s="44"/>
      <c r="AG754" s="46"/>
      <c r="AH754" s="44"/>
      <c r="AI754" s="44"/>
      <c r="AK754" s="44"/>
      <c r="AL754" s="44"/>
      <c r="AM754" s="44"/>
      <c r="AO754" s="44"/>
    </row>
    <row r="755" spans="1:41" s="45" customFormat="1" ht="15.75" customHeight="1" x14ac:dyDescent="0.2">
      <c r="A755" s="44"/>
      <c r="X755" s="44"/>
      <c r="AD755" s="44"/>
      <c r="AE755" s="44"/>
      <c r="AF755" s="44"/>
      <c r="AG755" s="46"/>
      <c r="AH755" s="44"/>
      <c r="AI755" s="44"/>
      <c r="AK755" s="44"/>
      <c r="AL755" s="44"/>
      <c r="AM755" s="44"/>
      <c r="AO755" s="44"/>
    </row>
    <row r="756" spans="1:41" s="45" customFormat="1" ht="15.75" customHeight="1" x14ac:dyDescent="0.2">
      <c r="A756" s="44"/>
      <c r="X756" s="44"/>
      <c r="AD756" s="44"/>
      <c r="AE756" s="44"/>
      <c r="AF756" s="44"/>
      <c r="AG756" s="46"/>
      <c r="AH756" s="44"/>
      <c r="AI756" s="44"/>
      <c r="AK756" s="44"/>
      <c r="AL756" s="44"/>
      <c r="AM756" s="44"/>
      <c r="AO756" s="44"/>
    </row>
    <row r="757" spans="1:41" s="45" customFormat="1" ht="15.75" customHeight="1" x14ac:dyDescent="0.2">
      <c r="A757" s="44"/>
      <c r="X757" s="44"/>
      <c r="AD757" s="44"/>
      <c r="AE757" s="44"/>
      <c r="AF757" s="44"/>
      <c r="AG757" s="46"/>
      <c r="AH757" s="44"/>
      <c r="AI757" s="44"/>
      <c r="AK757" s="44"/>
      <c r="AL757" s="44"/>
      <c r="AM757" s="44"/>
      <c r="AO757" s="44"/>
    </row>
    <row r="758" spans="1:41" s="45" customFormat="1" ht="15.75" customHeight="1" x14ac:dyDescent="0.2">
      <c r="A758" s="44"/>
      <c r="X758" s="44"/>
      <c r="AD758" s="44"/>
      <c r="AE758" s="44"/>
      <c r="AF758" s="44"/>
      <c r="AG758" s="46"/>
      <c r="AH758" s="44"/>
      <c r="AI758" s="44"/>
      <c r="AK758" s="44"/>
      <c r="AL758" s="44"/>
      <c r="AM758" s="44"/>
      <c r="AO758" s="44"/>
    </row>
    <row r="759" spans="1:41" s="45" customFormat="1" ht="15.75" customHeight="1" x14ac:dyDescent="0.2">
      <c r="A759" s="44"/>
      <c r="X759" s="44"/>
      <c r="AD759" s="44"/>
      <c r="AE759" s="44"/>
      <c r="AF759" s="44"/>
      <c r="AG759" s="46"/>
      <c r="AH759" s="44"/>
      <c r="AI759" s="44"/>
      <c r="AK759" s="44"/>
      <c r="AL759" s="44"/>
      <c r="AM759" s="44"/>
      <c r="AO759" s="44"/>
    </row>
    <row r="760" spans="1:41" s="45" customFormat="1" ht="15.75" customHeight="1" x14ac:dyDescent="0.2">
      <c r="A760" s="44"/>
      <c r="X760" s="44"/>
      <c r="AD760" s="44"/>
      <c r="AE760" s="44"/>
      <c r="AF760" s="44"/>
      <c r="AG760" s="46"/>
      <c r="AH760" s="44"/>
      <c r="AI760" s="44"/>
      <c r="AK760" s="44"/>
      <c r="AL760" s="44"/>
      <c r="AM760" s="44"/>
      <c r="AO760" s="44"/>
    </row>
    <row r="761" spans="1:41" s="45" customFormat="1" ht="15.75" customHeight="1" x14ac:dyDescent="0.2">
      <c r="A761" s="44"/>
      <c r="X761" s="44"/>
      <c r="AD761" s="44"/>
      <c r="AE761" s="44"/>
      <c r="AF761" s="44"/>
      <c r="AG761" s="46"/>
      <c r="AH761" s="44"/>
      <c r="AI761" s="44"/>
      <c r="AK761" s="44"/>
      <c r="AL761" s="44"/>
      <c r="AM761" s="44"/>
      <c r="AO761" s="44"/>
    </row>
    <row r="762" spans="1:41" s="45" customFormat="1" ht="15.75" customHeight="1" x14ac:dyDescent="0.2">
      <c r="A762" s="44"/>
      <c r="X762" s="44"/>
      <c r="AD762" s="44"/>
      <c r="AE762" s="44"/>
      <c r="AF762" s="44"/>
      <c r="AG762" s="46"/>
      <c r="AH762" s="44"/>
      <c r="AI762" s="44"/>
      <c r="AK762" s="44"/>
      <c r="AL762" s="44"/>
      <c r="AM762" s="44"/>
      <c r="AO762" s="44"/>
    </row>
    <row r="763" spans="1:41" s="45" customFormat="1" ht="15.75" customHeight="1" x14ac:dyDescent="0.2">
      <c r="A763" s="44"/>
      <c r="X763" s="44"/>
      <c r="AD763" s="44"/>
      <c r="AE763" s="44"/>
      <c r="AF763" s="44"/>
      <c r="AG763" s="46"/>
      <c r="AH763" s="44"/>
      <c r="AI763" s="44"/>
      <c r="AK763" s="44"/>
      <c r="AL763" s="44"/>
      <c r="AM763" s="44"/>
      <c r="AO763" s="44"/>
    </row>
    <row r="764" spans="1:41" s="45" customFormat="1" ht="15.75" customHeight="1" x14ac:dyDescent="0.2">
      <c r="A764" s="44"/>
      <c r="X764" s="44"/>
      <c r="AD764" s="44"/>
      <c r="AE764" s="44"/>
      <c r="AF764" s="44"/>
      <c r="AG764" s="46"/>
      <c r="AH764" s="44"/>
      <c r="AI764" s="44"/>
      <c r="AK764" s="44"/>
      <c r="AL764" s="44"/>
      <c r="AM764" s="44"/>
      <c r="AO764" s="44"/>
    </row>
    <row r="765" spans="1:41" s="45" customFormat="1" ht="15.75" customHeight="1" x14ac:dyDescent="0.2">
      <c r="A765" s="44"/>
      <c r="X765" s="44"/>
      <c r="AD765" s="44"/>
      <c r="AE765" s="44"/>
      <c r="AF765" s="44"/>
      <c r="AG765" s="46"/>
      <c r="AH765" s="44"/>
      <c r="AI765" s="44"/>
      <c r="AK765" s="44"/>
      <c r="AL765" s="44"/>
      <c r="AM765" s="44"/>
      <c r="AO765" s="44"/>
    </row>
    <row r="766" spans="1:41" s="45" customFormat="1" ht="15.75" customHeight="1" x14ac:dyDescent="0.2">
      <c r="A766" s="44"/>
      <c r="X766" s="44"/>
      <c r="AD766" s="44"/>
      <c r="AE766" s="44"/>
      <c r="AF766" s="44"/>
      <c r="AG766" s="46"/>
      <c r="AH766" s="44"/>
      <c r="AI766" s="44"/>
      <c r="AK766" s="44"/>
      <c r="AL766" s="44"/>
      <c r="AM766" s="44"/>
      <c r="AO766" s="44"/>
    </row>
    <row r="767" spans="1:41" s="45" customFormat="1" ht="15.75" customHeight="1" x14ac:dyDescent="0.2">
      <c r="A767" s="44"/>
      <c r="X767" s="44"/>
      <c r="AD767" s="44"/>
      <c r="AE767" s="44"/>
      <c r="AF767" s="44"/>
      <c r="AG767" s="46"/>
      <c r="AH767" s="44"/>
      <c r="AI767" s="44"/>
      <c r="AK767" s="44"/>
      <c r="AL767" s="44"/>
      <c r="AM767" s="44"/>
      <c r="AO767" s="44"/>
    </row>
    <row r="768" spans="1:41" s="45" customFormat="1" ht="15.75" customHeight="1" x14ac:dyDescent="0.2">
      <c r="A768" s="44"/>
      <c r="X768" s="44"/>
      <c r="AD768" s="44"/>
      <c r="AE768" s="44"/>
      <c r="AF768" s="44"/>
      <c r="AG768" s="46"/>
      <c r="AH768" s="44"/>
      <c r="AI768" s="44"/>
      <c r="AK768" s="44"/>
      <c r="AL768" s="44"/>
      <c r="AM768" s="44"/>
      <c r="AO768" s="44"/>
    </row>
    <row r="769" spans="1:41" s="45" customFormat="1" ht="15.75" customHeight="1" x14ac:dyDescent="0.2">
      <c r="A769" s="44"/>
      <c r="X769" s="44"/>
      <c r="AD769" s="44"/>
      <c r="AE769" s="44"/>
      <c r="AF769" s="44"/>
      <c r="AG769" s="46"/>
      <c r="AH769" s="44"/>
      <c r="AI769" s="44"/>
      <c r="AK769" s="44"/>
      <c r="AL769" s="44"/>
      <c r="AM769" s="44"/>
      <c r="AO769" s="44"/>
    </row>
    <row r="770" spans="1:41" s="45" customFormat="1" ht="15.75" customHeight="1" x14ac:dyDescent="0.2">
      <c r="A770" s="44"/>
      <c r="X770" s="44"/>
      <c r="AD770" s="44"/>
      <c r="AE770" s="44"/>
      <c r="AF770" s="44"/>
      <c r="AG770" s="46"/>
      <c r="AH770" s="44"/>
      <c r="AI770" s="44"/>
      <c r="AK770" s="44"/>
      <c r="AL770" s="44"/>
      <c r="AM770" s="44"/>
      <c r="AO770" s="44"/>
    </row>
    <row r="771" spans="1:41" s="45" customFormat="1" ht="15.75" customHeight="1" x14ac:dyDescent="0.2">
      <c r="A771" s="44"/>
      <c r="X771" s="44"/>
      <c r="AD771" s="44"/>
      <c r="AE771" s="44"/>
      <c r="AF771" s="44"/>
      <c r="AG771" s="46"/>
      <c r="AH771" s="44"/>
      <c r="AI771" s="44"/>
      <c r="AK771" s="44"/>
      <c r="AL771" s="44"/>
      <c r="AM771" s="44"/>
      <c r="AO771" s="44"/>
    </row>
    <row r="772" spans="1:41" s="45" customFormat="1" ht="15.75" customHeight="1" x14ac:dyDescent="0.2">
      <c r="A772" s="44"/>
      <c r="X772" s="44"/>
      <c r="AD772" s="44"/>
      <c r="AE772" s="44"/>
      <c r="AF772" s="44"/>
      <c r="AG772" s="46"/>
      <c r="AH772" s="44"/>
      <c r="AI772" s="44"/>
      <c r="AK772" s="44"/>
      <c r="AL772" s="44"/>
      <c r="AM772" s="44"/>
      <c r="AO772" s="44"/>
    </row>
    <row r="773" spans="1:41" s="45" customFormat="1" ht="15.75" customHeight="1" x14ac:dyDescent="0.2">
      <c r="A773" s="44"/>
      <c r="X773" s="44"/>
      <c r="AD773" s="44"/>
      <c r="AE773" s="44"/>
      <c r="AF773" s="44"/>
      <c r="AG773" s="46"/>
      <c r="AH773" s="44"/>
      <c r="AI773" s="44"/>
      <c r="AK773" s="44"/>
      <c r="AL773" s="44"/>
      <c r="AM773" s="44"/>
      <c r="AO773" s="44"/>
    </row>
    <row r="774" spans="1:41" s="45" customFormat="1" ht="15.75" customHeight="1" x14ac:dyDescent="0.2">
      <c r="A774" s="44"/>
      <c r="X774" s="44"/>
      <c r="AD774" s="44"/>
      <c r="AE774" s="44"/>
      <c r="AF774" s="44"/>
      <c r="AG774" s="46"/>
      <c r="AH774" s="44"/>
      <c r="AI774" s="44"/>
      <c r="AK774" s="44"/>
      <c r="AL774" s="44"/>
      <c r="AM774" s="44"/>
      <c r="AO774" s="44"/>
    </row>
    <row r="775" spans="1:41" s="45" customFormat="1" ht="15.75" customHeight="1" x14ac:dyDescent="0.2">
      <c r="A775" s="44"/>
      <c r="X775" s="44"/>
      <c r="AD775" s="44"/>
      <c r="AE775" s="44"/>
      <c r="AF775" s="44"/>
      <c r="AG775" s="46"/>
      <c r="AH775" s="44"/>
      <c r="AI775" s="44"/>
      <c r="AK775" s="44"/>
      <c r="AL775" s="44"/>
      <c r="AM775" s="44"/>
      <c r="AO775" s="44"/>
    </row>
    <row r="776" spans="1:41" s="45" customFormat="1" ht="15.75" customHeight="1" x14ac:dyDescent="0.2">
      <c r="A776" s="44"/>
      <c r="X776" s="44"/>
      <c r="AD776" s="44"/>
      <c r="AE776" s="44"/>
      <c r="AF776" s="44"/>
      <c r="AG776" s="46"/>
      <c r="AH776" s="44"/>
      <c r="AI776" s="44"/>
      <c r="AK776" s="44"/>
      <c r="AL776" s="44"/>
      <c r="AM776" s="44"/>
      <c r="AO776" s="44"/>
    </row>
    <row r="777" spans="1:41" s="45" customFormat="1" ht="15.75" customHeight="1" x14ac:dyDescent="0.2">
      <c r="A777" s="44"/>
      <c r="X777" s="44"/>
      <c r="AD777" s="44"/>
      <c r="AE777" s="44"/>
      <c r="AF777" s="44"/>
      <c r="AG777" s="46"/>
      <c r="AH777" s="44"/>
      <c r="AI777" s="44"/>
      <c r="AK777" s="44"/>
      <c r="AL777" s="44"/>
      <c r="AM777" s="44"/>
      <c r="AO777" s="44"/>
    </row>
    <row r="778" spans="1:41" s="45" customFormat="1" ht="15.75" customHeight="1" x14ac:dyDescent="0.2">
      <c r="A778" s="44"/>
      <c r="X778" s="44"/>
      <c r="AD778" s="44"/>
      <c r="AE778" s="44"/>
      <c r="AF778" s="44"/>
      <c r="AG778" s="46"/>
      <c r="AH778" s="44"/>
      <c r="AI778" s="44"/>
      <c r="AK778" s="44"/>
      <c r="AL778" s="44"/>
      <c r="AM778" s="44"/>
      <c r="AO778" s="44"/>
    </row>
    <row r="779" spans="1:41" s="45" customFormat="1" ht="15.75" customHeight="1" x14ac:dyDescent="0.2">
      <c r="A779" s="44"/>
      <c r="X779" s="44"/>
      <c r="AD779" s="44"/>
      <c r="AE779" s="44"/>
      <c r="AF779" s="44"/>
      <c r="AG779" s="46"/>
      <c r="AH779" s="44"/>
      <c r="AI779" s="44"/>
      <c r="AK779" s="44"/>
      <c r="AL779" s="44"/>
      <c r="AM779" s="44"/>
      <c r="AO779" s="44"/>
    </row>
    <row r="780" spans="1:41" s="45" customFormat="1" ht="15.75" customHeight="1" x14ac:dyDescent="0.2">
      <c r="A780" s="44"/>
      <c r="X780" s="44"/>
      <c r="AD780" s="44"/>
      <c r="AE780" s="44"/>
      <c r="AF780" s="44"/>
      <c r="AG780" s="46"/>
      <c r="AH780" s="44"/>
      <c r="AI780" s="44"/>
      <c r="AK780" s="44"/>
      <c r="AL780" s="44"/>
      <c r="AM780" s="44"/>
      <c r="AO780" s="44"/>
    </row>
    <row r="781" spans="1:41" s="45" customFormat="1" ht="15.75" customHeight="1" x14ac:dyDescent="0.2">
      <c r="A781" s="44"/>
      <c r="X781" s="44"/>
      <c r="AD781" s="44"/>
      <c r="AE781" s="44"/>
      <c r="AF781" s="44"/>
      <c r="AG781" s="46"/>
      <c r="AH781" s="44"/>
      <c r="AI781" s="44"/>
      <c r="AK781" s="44"/>
      <c r="AL781" s="44"/>
      <c r="AM781" s="44"/>
      <c r="AO781" s="44"/>
    </row>
    <row r="782" spans="1:41" s="45" customFormat="1" ht="15.75" customHeight="1" x14ac:dyDescent="0.2">
      <c r="A782" s="44"/>
      <c r="X782" s="44"/>
      <c r="AD782" s="44"/>
      <c r="AE782" s="44"/>
      <c r="AF782" s="44"/>
      <c r="AG782" s="46"/>
      <c r="AH782" s="44"/>
      <c r="AI782" s="44"/>
      <c r="AK782" s="44"/>
      <c r="AL782" s="44"/>
      <c r="AM782" s="44"/>
      <c r="AO782" s="44"/>
    </row>
    <row r="783" spans="1:41" s="45" customFormat="1" ht="15.75" customHeight="1" x14ac:dyDescent="0.2">
      <c r="A783" s="44"/>
      <c r="X783" s="44"/>
      <c r="AD783" s="44"/>
      <c r="AE783" s="44"/>
      <c r="AF783" s="44"/>
      <c r="AG783" s="46"/>
      <c r="AH783" s="44"/>
      <c r="AI783" s="44"/>
      <c r="AK783" s="44"/>
      <c r="AL783" s="44"/>
      <c r="AM783" s="44"/>
      <c r="AO783" s="44"/>
    </row>
    <row r="784" spans="1:41" s="45" customFormat="1" ht="15.75" customHeight="1" x14ac:dyDescent="0.2">
      <c r="A784" s="44"/>
      <c r="X784" s="44"/>
      <c r="AD784" s="44"/>
      <c r="AE784" s="44"/>
      <c r="AF784" s="44"/>
      <c r="AG784" s="46"/>
      <c r="AH784" s="44"/>
      <c r="AI784" s="44"/>
      <c r="AK784" s="44"/>
      <c r="AL784" s="44"/>
      <c r="AM784" s="44"/>
      <c r="AO784" s="44"/>
    </row>
    <row r="785" spans="1:41" s="45" customFormat="1" ht="15.75" customHeight="1" x14ac:dyDescent="0.2">
      <c r="A785" s="44"/>
      <c r="X785" s="44"/>
      <c r="AD785" s="44"/>
      <c r="AE785" s="44"/>
      <c r="AF785" s="44"/>
      <c r="AG785" s="46"/>
      <c r="AH785" s="44"/>
      <c r="AI785" s="44"/>
      <c r="AK785" s="44"/>
      <c r="AL785" s="44"/>
      <c r="AM785" s="44"/>
      <c r="AO785" s="44"/>
    </row>
    <row r="786" spans="1:41" s="45" customFormat="1" ht="15.75" customHeight="1" x14ac:dyDescent="0.2">
      <c r="A786" s="44"/>
      <c r="X786" s="44"/>
      <c r="AD786" s="44"/>
      <c r="AE786" s="44"/>
      <c r="AF786" s="44"/>
      <c r="AG786" s="46"/>
      <c r="AH786" s="44"/>
      <c r="AI786" s="44"/>
      <c r="AK786" s="44"/>
      <c r="AL786" s="44"/>
      <c r="AM786" s="44"/>
      <c r="AO786" s="44"/>
    </row>
    <row r="787" spans="1:41" s="45" customFormat="1" ht="15.75" customHeight="1" x14ac:dyDescent="0.2">
      <c r="A787" s="44"/>
      <c r="X787" s="44"/>
      <c r="AD787" s="44"/>
      <c r="AE787" s="44"/>
      <c r="AF787" s="44"/>
      <c r="AG787" s="46"/>
      <c r="AH787" s="44"/>
      <c r="AI787" s="44"/>
      <c r="AK787" s="44"/>
      <c r="AL787" s="44"/>
      <c r="AM787" s="44"/>
      <c r="AO787" s="44"/>
    </row>
    <row r="788" spans="1:41" s="45" customFormat="1" ht="15.75" customHeight="1" x14ac:dyDescent="0.2">
      <c r="A788" s="44"/>
      <c r="X788" s="44"/>
      <c r="AD788" s="44"/>
      <c r="AE788" s="44"/>
      <c r="AF788" s="44"/>
      <c r="AG788" s="46"/>
      <c r="AH788" s="44"/>
      <c r="AI788" s="44"/>
      <c r="AK788" s="44"/>
      <c r="AL788" s="44"/>
      <c r="AM788" s="44"/>
      <c r="AO788" s="44"/>
    </row>
    <row r="789" spans="1:41" s="45" customFormat="1" ht="15.75" customHeight="1" x14ac:dyDescent="0.2">
      <c r="A789" s="44"/>
      <c r="X789" s="44"/>
      <c r="AD789" s="44"/>
      <c r="AE789" s="44"/>
      <c r="AF789" s="44"/>
      <c r="AG789" s="46"/>
      <c r="AH789" s="44"/>
      <c r="AI789" s="44"/>
      <c r="AK789" s="44"/>
      <c r="AL789" s="44"/>
      <c r="AM789" s="44"/>
      <c r="AO789" s="44"/>
    </row>
    <row r="790" spans="1:41" s="45" customFormat="1" ht="15.75" customHeight="1" x14ac:dyDescent="0.2">
      <c r="A790" s="44"/>
      <c r="X790" s="44"/>
      <c r="AD790" s="44"/>
      <c r="AE790" s="44"/>
      <c r="AF790" s="44"/>
      <c r="AG790" s="46"/>
      <c r="AH790" s="44"/>
      <c r="AI790" s="44"/>
      <c r="AK790" s="44"/>
      <c r="AL790" s="44"/>
      <c r="AM790" s="44"/>
      <c r="AO790" s="44"/>
    </row>
    <row r="791" spans="1:41" s="45" customFormat="1" ht="15.75" customHeight="1" x14ac:dyDescent="0.2">
      <c r="A791" s="44"/>
      <c r="X791" s="44"/>
      <c r="AD791" s="44"/>
      <c r="AE791" s="44"/>
      <c r="AF791" s="44"/>
      <c r="AG791" s="46"/>
      <c r="AH791" s="44"/>
      <c r="AI791" s="44"/>
      <c r="AK791" s="44"/>
      <c r="AL791" s="44"/>
      <c r="AM791" s="44"/>
      <c r="AO791" s="44"/>
    </row>
    <row r="792" spans="1:41" s="45" customFormat="1" ht="15.75" customHeight="1" x14ac:dyDescent="0.2">
      <c r="A792" s="44"/>
      <c r="X792" s="44"/>
      <c r="AD792" s="44"/>
      <c r="AE792" s="44"/>
      <c r="AF792" s="44"/>
      <c r="AG792" s="46"/>
      <c r="AH792" s="44"/>
      <c r="AI792" s="44"/>
      <c r="AK792" s="44"/>
      <c r="AL792" s="44"/>
      <c r="AM792" s="44"/>
      <c r="AO792" s="44"/>
    </row>
    <row r="793" spans="1:41" s="45" customFormat="1" ht="15.75" customHeight="1" x14ac:dyDescent="0.2">
      <c r="A793" s="44"/>
      <c r="X793" s="44"/>
      <c r="AD793" s="44"/>
      <c r="AE793" s="44"/>
      <c r="AF793" s="44"/>
      <c r="AG793" s="46"/>
      <c r="AH793" s="44"/>
      <c r="AI793" s="44"/>
      <c r="AK793" s="44"/>
      <c r="AL793" s="44"/>
      <c r="AM793" s="44"/>
      <c r="AO793" s="44"/>
    </row>
    <row r="794" spans="1:41" s="45" customFormat="1" ht="15.75" customHeight="1" x14ac:dyDescent="0.2">
      <c r="A794" s="44"/>
      <c r="X794" s="44"/>
      <c r="AD794" s="44"/>
      <c r="AE794" s="44"/>
      <c r="AF794" s="44"/>
      <c r="AG794" s="46"/>
      <c r="AH794" s="44"/>
      <c r="AI794" s="44"/>
      <c r="AK794" s="44"/>
      <c r="AL794" s="44"/>
      <c r="AM794" s="44"/>
      <c r="AO794" s="44"/>
    </row>
    <row r="795" spans="1:41" s="45" customFormat="1" ht="15.75" customHeight="1" x14ac:dyDescent="0.2">
      <c r="A795" s="44"/>
      <c r="X795" s="44"/>
      <c r="AD795" s="44"/>
      <c r="AE795" s="44"/>
      <c r="AF795" s="44"/>
      <c r="AG795" s="46"/>
      <c r="AH795" s="44"/>
      <c r="AI795" s="44"/>
      <c r="AK795" s="44"/>
      <c r="AL795" s="44"/>
      <c r="AM795" s="44"/>
      <c r="AO795" s="44"/>
    </row>
    <row r="796" spans="1:41" s="45" customFormat="1" ht="15.75" customHeight="1" x14ac:dyDescent="0.2">
      <c r="A796" s="44"/>
      <c r="X796" s="44"/>
      <c r="AD796" s="44"/>
      <c r="AE796" s="44"/>
      <c r="AF796" s="44"/>
      <c r="AG796" s="46"/>
      <c r="AH796" s="44"/>
      <c r="AI796" s="44"/>
      <c r="AK796" s="44"/>
      <c r="AL796" s="44"/>
      <c r="AM796" s="44"/>
      <c r="AO796" s="44"/>
    </row>
    <row r="797" spans="1:41" s="45" customFormat="1" ht="15.75" customHeight="1" x14ac:dyDescent="0.2">
      <c r="A797" s="44"/>
      <c r="X797" s="44"/>
      <c r="AD797" s="44"/>
      <c r="AE797" s="44"/>
      <c r="AF797" s="44"/>
      <c r="AG797" s="46"/>
      <c r="AH797" s="44"/>
      <c r="AI797" s="44"/>
      <c r="AK797" s="44"/>
      <c r="AL797" s="44"/>
      <c r="AM797" s="44"/>
      <c r="AO797" s="44"/>
    </row>
    <row r="798" spans="1:41" s="45" customFormat="1" ht="15.75" customHeight="1" x14ac:dyDescent="0.2">
      <c r="A798" s="44"/>
      <c r="X798" s="44"/>
      <c r="AD798" s="44"/>
      <c r="AE798" s="44"/>
      <c r="AF798" s="44"/>
      <c r="AG798" s="46"/>
      <c r="AH798" s="44"/>
      <c r="AI798" s="44"/>
      <c r="AK798" s="44"/>
      <c r="AL798" s="44"/>
      <c r="AM798" s="44"/>
      <c r="AO798" s="44"/>
    </row>
    <row r="799" spans="1:41" s="45" customFormat="1" ht="15.75" customHeight="1" x14ac:dyDescent="0.2">
      <c r="A799" s="44"/>
      <c r="X799" s="44"/>
      <c r="AD799" s="44"/>
      <c r="AE799" s="44"/>
      <c r="AF799" s="44"/>
      <c r="AG799" s="46"/>
      <c r="AH799" s="44"/>
      <c r="AI799" s="44"/>
      <c r="AK799" s="44"/>
      <c r="AL799" s="44"/>
      <c r="AM799" s="44"/>
      <c r="AO799" s="44"/>
    </row>
    <row r="800" spans="1:41" s="45" customFormat="1" ht="15.75" customHeight="1" x14ac:dyDescent="0.2">
      <c r="A800" s="44"/>
      <c r="X800" s="44"/>
      <c r="AD800" s="44"/>
      <c r="AE800" s="44"/>
      <c r="AF800" s="44"/>
      <c r="AG800" s="46"/>
      <c r="AH800" s="44"/>
      <c r="AI800" s="44"/>
      <c r="AK800" s="44"/>
      <c r="AL800" s="44"/>
      <c r="AM800" s="44"/>
      <c r="AO800" s="44"/>
    </row>
    <row r="801" spans="1:41" s="45" customFormat="1" ht="15.75" customHeight="1" x14ac:dyDescent="0.2">
      <c r="A801" s="44"/>
      <c r="X801" s="44"/>
      <c r="AD801" s="44"/>
      <c r="AE801" s="44"/>
      <c r="AF801" s="44"/>
      <c r="AG801" s="46"/>
      <c r="AH801" s="44"/>
      <c r="AI801" s="44"/>
      <c r="AK801" s="44"/>
      <c r="AL801" s="44"/>
      <c r="AM801" s="44"/>
      <c r="AO801" s="44"/>
    </row>
    <row r="802" spans="1:41" s="45" customFormat="1" ht="15.75" customHeight="1" x14ac:dyDescent="0.2">
      <c r="A802" s="44"/>
      <c r="X802" s="44"/>
      <c r="AD802" s="44"/>
      <c r="AE802" s="44"/>
      <c r="AF802" s="44"/>
      <c r="AG802" s="46"/>
      <c r="AH802" s="44"/>
      <c r="AI802" s="44"/>
      <c r="AK802" s="44"/>
      <c r="AL802" s="44"/>
      <c r="AM802" s="44"/>
      <c r="AO802" s="44"/>
    </row>
    <row r="803" spans="1:41" s="45" customFormat="1" ht="15.75" customHeight="1" x14ac:dyDescent="0.2">
      <c r="A803" s="44"/>
      <c r="X803" s="44"/>
      <c r="AD803" s="44"/>
      <c r="AE803" s="44"/>
      <c r="AF803" s="44"/>
      <c r="AG803" s="46"/>
      <c r="AH803" s="44"/>
      <c r="AI803" s="44"/>
      <c r="AK803" s="44"/>
      <c r="AL803" s="44"/>
      <c r="AM803" s="44"/>
      <c r="AO803" s="44"/>
    </row>
    <row r="804" spans="1:41" s="45" customFormat="1" ht="15.75" customHeight="1" x14ac:dyDescent="0.2">
      <c r="A804" s="44"/>
      <c r="X804" s="44"/>
      <c r="AD804" s="44"/>
      <c r="AE804" s="44"/>
      <c r="AF804" s="44"/>
      <c r="AG804" s="46"/>
      <c r="AH804" s="44"/>
      <c r="AI804" s="44"/>
      <c r="AK804" s="44"/>
      <c r="AL804" s="44"/>
      <c r="AM804" s="44"/>
      <c r="AO804" s="44"/>
    </row>
    <row r="805" spans="1:41" s="45" customFormat="1" ht="15.75" customHeight="1" x14ac:dyDescent="0.2">
      <c r="A805" s="44"/>
      <c r="X805" s="44"/>
      <c r="AD805" s="44"/>
      <c r="AE805" s="44"/>
      <c r="AF805" s="44"/>
      <c r="AG805" s="46"/>
      <c r="AH805" s="44"/>
      <c r="AI805" s="44"/>
      <c r="AK805" s="44"/>
      <c r="AL805" s="44"/>
      <c r="AM805" s="44"/>
      <c r="AO805" s="44"/>
    </row>
    <row r="806" spans="1:41" s="45" customFormat="1" ht="15.75" customHeight="1" x14ac:dyDescent="0.2">
      <c r="A806" s="44"/>
      <c r="X806" s="44"/>
      <c r="AD806" s="44"/>
      <c r="AE806" s="44"/>
      <c r="AF806" s="44"/>
      <c r="AG806" s="46"/>
      <c r="AH806" s="44"/>
      <c r="AI806" s="44"/>
      <c r="AK806" s="44"/>
      <c r="AL806" s="44"/>
      <c r="AM806" s="44"/>
      <c r="AO806" s="44"/>
    </row>
    <row r="807" spans="1:41" s="45" customFormat="1" ht="15.75" customHeight="1" x14ac:dyDescent="0.2">
      <c r="A807" s="44"/>
      <c r="X807" s="44"/>
      <c r="AD807" s="44"/>
      <c r="AE807" s="44"/>
      <c r="AF807" s="44"/>
      <c r="AG807" s="46"/>
      <c r="AH807" s="44"/>
      <c r="AI807" s="44"/>
      <c r="AK807" s="44"/>
      <c r="AL807" s="44"/>
      <c r="AM807" s="44"/>
      <c r="AO807" s="44"/>
    </row>
    <row r="808" spans="1:41" s="45" customFormat="1" ht="15.75" customHeight="1" x14ac:dyDescent="0.2">
      <c r="A808" s="44"/>
      <c r="X808" s="44"/>
      <c r="AD808" s="44"/>
      <c r="AE808" s="44"/>
      <c r="AF808" s="44"/>
      <c r="AG808" s="46"/>
      <c r="AH808" s="44"/>
      <c r="AI808" s="44"/>
      <c r="AK808" s="44"/>
      <c r="AL808" s="44"/>
      <c r="AM808" s="44"/>
      <c r="AO808" s="44"/>
    </row>
    <row r="809" spans="1:41" s="45" customFormat="1" ht="15.75" customHeight="1" x14ac:dyDescent="0.2">
      <c r="A809" s="44"/>
      <c r="X809" s="44"/>
      <c r="AD809" s="44"/>
      <c r="AE809" s="44"/>
      <c r="AF809" s="44"/>
      <c r="AG809" s="46"/>
      <c r="AH809" s="44"/>
      <c r="AI809" s="44"/>
      <c r="AK809" s="44"/>
      <c r="AL809" s="44"/>
      <c r="AM809" s="44"/>
      <c r="AO809" s="44"/>
    </row>
    <row r="810" spans="1:41" s="45" customFormat="1" ht="15.75" customHeight="1" x14ac:dyDescent="0.2">
      <c r="A810" s="44"/>
      <c r="X810" s="44"/>
      <c r="AD810" s="44"/>
      <c r="AE810" s="44"/>
      <c r="AF810" s="44"/>
      <c r="AG810" s="46"/>
      <c r="AH810" s="44"/>
      <c r="AI810" s="44"/>
      <c r="AK810" s="44"/>
      <c r="AL810" s="44"/>
      <c r="AM810" s="44"/>
      <c r="AO810" s="44"/>
    </row>
    <row r="811" spans="1:41" s="45" customFormat="1" ht="15.75" customHeight="1" x14ac:dyDescent="0.2">
      <c r="A811" s="44"/>
      <c r="X811" s="44"/>
      <c r="AD811" s="44"/>
      <c r="AE811" s="44"/>
      <c r="AF811" s="44"/>
      <c r="AG811" s="46"/>
      <c r="AH811" s="44"/>
      <c r="AI811" s="44"/>
      <c r="AK811" s="44"/>
      <c r="AL811" s="44"/>
      <c r="AM811" s="44"/>
      <c r="AO811" s="44"/>
    </row>
    <row r="812" spans="1:41" s="45" customFormat="1" ht="15.75" customHeight="1" x14ac:dyDescent="0.2">
      <c r="A812" s="44"/>
      <c r="X812" s="44"/>
      <c r="AD812" s="44"/>
      <c r="AE812" s="44"/>
      <c r="AF812" s="44"/>
      <c r="AG812" s="46"/>
      <c r="AH812" s="44"/>
      <c r="AI812" s="44"/>
      <c r="AK812" s="44"/>
      <c r="AL812" s="44"/>
      <c r="AM812" s="44"/>
      <c r="AO812" s="44"/>
    </row>
    <row r="813" spans="1:41" s="45" customFormat="1" ht="15.75" customHeight="1" x14ac:dyDescent="0.2">
      <c r="A813" s="44"/>
      <c r="X813" s="44"/>
      <c r="AD813" s="44"/>
      <c r="AE813" s="44"/>
      <c r="AF813" s="44"/>
      <c r="AG813" s="46"/>
      <c r="AH813" s="44"/>
      <c r="AI813" s="44"/>
      <c r="AK813" s="44"/>
      <c r="AL813" s="44"/>
      <c r="AM813" s="44"/>
      <c r="AO813" s="44"/>
    </row>
    <row r="814" spans="1:41" s="45" customFormat="1" ht="15.75" customHeight="1" x14ac:dyDescent="0.2">
      <c r="A814" s="44"/>
      <c r="X814" s="44"/>
      <c r="AD814" s="44"/>
      <c r="AE814" s="44"/>
      <c r="AF814" s="44"/>
      <c r="AG814" s="46"/>
      <c r="AH814" s="44"/>
      <c r="AI814" s="44"/>
      <c r="AK814" s="44"/>
      <c r="AL814" s="44"/>
      <c r="AM814" s="44"/>
      <c r="AO814" s="44"/>
    </row>
    <row r="815" spans="1:41" s="45" customFormat="1" ht="15.75" customHeight="1" x14ac:dyDescent="0.2">
      <c r="A815" s="44"/>
      <c r="X815" s="44"/>
      <c r="AD815" s="44"/>
      <c r="AE815" s="44"/>
      <c r="AF815" s="44"/>
      <c r="AG815" s="46"/>
      <c r="AH815" s="44"/>
      <c r="AI815" s="44"/>
      <c r="AK815" s="44"/>
      <c r="AL815" s="44"/>
      <c r="AM815" s="44"/>
      <c r="AO815" s="44"/>
    </row>
    <row r="816" spans="1:41" s="45" customFormat="1" ht="15.75" customHeight="1" x14ac:dyDescent="0.2">
      <c r="A816" s="44"/>
      <c r="X816" s="44"/>
      <c r="AD816" s="44"/>
      <c r="AE816" s="44"/>
      <c r="AF816" s="44"/>
      <c r="AG816" s="46"/>
      <c r="AH816" s="44"/>
      <c r="AI816" s="44"/>
      <c r="AK816" s="44"/>
      <c r="AL816" s="44"/>
      <c r="AM816" s="44"/>
      <c r="AO816" s="44"/>
    </row>
    <row r="817" spans="1:41" s="45" customFormat="1" ht="15.75" customHeight="1" x14ac:dyDescent="0.2">
      <c r="A817" s="44"/>
      <c r="X817" s="44"/>
      <c r="AD817" s="44"/>
      <c r="AE817" s="44"/>
      <c r="AF817" s="44"/>
      <c r="AG817" s="46"/>
      <c r="AH817" s="44"/>
      <c r="AI817" s="44"/>
      <c r="AK817" s="44"/>
      <c r="AL817" s="44"/>
      <c r="AM817" s="44"/>
      <c r="AO817" s="44"/>
    </row>
    <row r="818" spans="1:41" s="45" customFormat="1" ht="15.75" customHeight="1" x14ac:dyDescent="0.2">
      <c r="A818" s="44"/>
      <c r="X818" s="44"/>
      <c r="AD818" s="44"/>
      <c r="AE818" s="44"/>
      <c r="AF818" s="44"/>
      <c r="AG818" s="46"/>
      <c r="AH818" s="44"/>
      <c r="AI818" s="44"/>
      <c r="AK818" s="44"/>
      <c r="AL818" s="44"/>
      <c r="AM818" s="44"/>
      <c r="AO818" s="44"/>
    </row>
    <row r="819" spans="1:41" s="45" customFormat="1" ht="15.75" customHeight="1" x14ac:dyDescent="0.2">
      <c r="A819" s="44"/>
      <c r="X819" s="44"/>
      <c r="AD819" s="44"/>
      <c r="AE819" s="44"/>
      <c r="AF819" s="44"/>
      <c r="AG819" s="46"/>
      <c r="AH819" s="44"/>
      <c r="AI819" s="44"/>
      <c r="AK819" s="44"/>
      <c r="AL819" s="44"/>
      <c r="AM819" s="44"/>
      <c r="AO819" s="44"/>
    </row>
    <row r="820" spans="1:41" s="45" customFormat="1" ht="15.75" customHeight="1" x14ac:dyDescent="0.2">
      <c r="A820" s="44"/>
      <c r="X820" s="44"/>
      <c r="AD820" s="44"/>
      <c r="AE820" s="44"/>
      <c r="AF820" s="44"/>
      <c r="AG820" s="46"/>
      <c r="AH820" s="44"/>
      <c r="AI820" s="44"/>
      <c r="AK820" s="44"/>
      <c r="AL820" s="44"/>
      <c r="AM820" s="44"/>
      <c r="AO820" s="44"/>
    </row>
    <row r="821" spans="1:41" s="45" customFormat="1" ht="15.75" customHeight="1" x14ac:dyDescent="0.2">
      <c r="A821" s="44"/>
      <c r="X821" s="44"/>
      <c r="AD821" s="44"/>
      <c r="AE821" s="44"/>
      <c r="AF821" s="44"/>
      <c r="AG821" s="46"/>
      <c r="AH821" s="44"/>
      <c r="AI821" s="44"/>
      <c r="AK821" s="44"/>
      <c r="AL821" s="44"/>
      <c r="AM821" s="44"/>
      <c r="AO821" s="44"/>
    </row>
    <row r="822" spans="1:41" s="45" customFormat="1" ht="15.75" customHeight="1" x14ac:dyDescent="0.2">
      <c r="A822" s="44"/>
      <c r="X822" s="44"/>
      <c r="AD822" s="44"/>
      <c r="AE822" s="44"/>
      <c r="AF822" s="44"/>
      <c r="AG822" s="46"/>
      <c r="AH822" s="44"/>
      <c r="AI822" s="44"/>
      <c r="AK822" s="44"/>
      <c r="AL822" s="44"/>
      <c r="AM822" s="44"/>
      <c r="AO822" s="44"/>
    </row>
    <row r="823" spans="1:41" s="45" customFormat="1" ht="15.75" customHeight="1" x14ac:dyDescent="0.2">
      <c r="A823" s="44"/>
      <c r="X823" s="44"/>
      <c r="AD823" s="44"/>
      <c r="AE823" s="44"/>
      <c r="AF823" s="44"/>
      <c r="AG823" s="46"/>
      <c r="AH823" s="44"/>
      <c r="AI823" s="44"/>
      <c r="AK823" s="44"/>
      <c r="AL823" s="44"/>
      <c r="AM823" s="44"/>
      <c r="AO823" s="44"/>
    </row>
    <row r="824" spans="1:41" s="45" customFormat="1" ht="15.75" customHeight="1" x14ac:dyDescent="0.2">
      <c r="A824" s="44"/>
      <c r="X824" s="44"/>
      <c r="AD824" s="44"/>
      <c r="AE824" s="44"/>
      <c r="AF824" s="44"/>
      <c r="AG824" s="46"/>
      <c r="AH824" s="44"/>
      <c r="AI824" s="44"/>
      <c r="AK824" s="44"/>
      <c r="AL824" s="44"/>
      <c r="AM824" s="44"/>
      <c r="AO824" s="44"/>
    </row>
    <row r="825" spans="1:41" s="45" customFormat="1" ht="15.75" customHeight="1" x14ac:dyDescent="0.2">
      <c r="A825" s="44"/>
      <c r="X825" s="44"/>
      <c r="AD825" s="44"/>
      <c r="AE825" s="44"/>
      <c r="AF825" s="44"/>
      <c r="AG825" s="46"/>
      <c r="AH825" s="44"/>
      <c r="AI825" s="44"/>
      <c r="AK825" s="44"/>
      <c r="AL825" s="44"/>
      <c r="AM825" s="44"/>
      <c r="AO825" s="44"/>
    </row>
    <row r="826" spans="1:41" s="45" customFormat="1" ht="15.75" customHeight="1" x14ac:dyDescent="0.2">
      <c r="A826" s="44"/>
      <c r="X826" s="44"/>
      <c r="AD826" s="44"/>
      <c r="AE826" s="44"/>
      <c r="AF826" s="44"/>
      <c r="AG826" s="46"/>
      <c r="AH826" s="44"/>
      <c r="AI826" s="44"/>
      <c r="AK826" s="44"/>
      <c r="AL826" s="44"/>
      <c r="AM826" s="44"/>
      <c r="AO826" s="44"/>
    </row>
    <row r="827" spans="1:41" s="45" customFormat="1" ht="15.75" customHeight="1" x14ac:dyDescent="0.2">
      <c r="A827" s="44"/>
      <c r="X827" s="44"/>
      <c r="AD827" s="44"/>
      <c r="AE827" s="44"/>
      <c r="AF827" s="44"/>
      <c r="AG827" s="46"/>
      <c r="AH827" s="44"/>
      <c r="AI827" s="44"/>
      <c r="AK827" s="44"/>
      <c r="AL827" s="44"/>
      <c r="AM827" s="44"/>
      <c r="AO827" s="44"/>
    </row>
    <row r="828" spans="1:41" s="45" customFormat="1" ht="15.75" customHeight="1" x14ac:dyDescent="0.2">
      <c r="A828" s="44"/>
      <c r="X828" s="44"/>
      <c r="AD828" s="44"/>
      <c r="AE828" s="44"/>
      <c r="AF828" s="44"/>
      <c r="AG828" s="46"/>
      <c r="AH828" s="44"/>
      <c r="AI828" s="44"/>
      <c r="AK828" s="44"/>
      <c r="AL828" s="44"/>
      <c r="AM828" s="44"/>
      <c r="AO828" s="44"/>
    </row>
    <row r="829" spans="1:41" s="45" customFormat="1" ht="15.75" customHeight="1" x14ac:dyDescent="0.2">
      <c r="A829" s="44"/>
      <c r="X829" s="44"/>
      <c r="AD829" s="44"/>
      <c r="AE829" s="44"/>
      <c r="AF829" s="44"/>
      <c r="AG829" s="46"/>
      <c r="AH829" s="44"/>
      <c r="AI829" s="44"/>
      <c r="AK829" s="44"/>
      <c r="AL829" s="44"/>
      <c r="AM829" s="44"/>
      <c r="AO829" s="44"/>
    </row>
    <row r="830" spans="1:41" s="45" customFormat="1" ht="15.75" customHeight="1" x14ac:dyDescent="0.2">
      <c r="A830" s="44"/>
      <c r="X830" s="44"/>
      <c r="AD830" s="44"/>
      <c r="AE830" s="44"/>
      <c r="AF830" s="44"/>
      <c r="AG830" s="46"/>
      <c r="AH830" s="44"/>
      <c r="AI830" s="44"/>
      <c r="AK830" s="44"/>
      <c r="AL830" s="44"/>
      <c r="AM830" s="44"/>
      <c r="AO830" s="44"/>
    </row>
    <row r="831" spans="1:41" s="45" customFormat="1" ht="15.75" customHeight="1" x14ac:dyDescent="0.2">
      <c r="A831" s="44"/>
      <c r="X831" s="44"/>
      <c r="AD831" s="44"/>
      <c r="AE831" s="44"/>
      <c r="AF831" s="44"/>
      <c r="AG831" s="46"/>
      <c r="AH831" s="44"/>
      <c r="AI831" s="44"/>
      <c r="AK831" s="44"/>
      <c r="AL831" s="44"/>
      <c r="AM831" s="44"/>
      <c r="AO831" s="44"/>
    </row>
    <row r="832" spans="1:41" s="45" customFormat="1" ht="15.75" customHeight="1" x14ac:dyDescent="0.2">
      <c r="A832" s="44"/>
      <c r="X832" s="44"/>
      <c r="AD832" s="44"/>
      <c r="AE832" s="44"/>
      <c r="AF832" s="44"/>
      <c r="AG832" s="46"/>
      <c r="AH832" s="44"/>
      <c r="AI832" s="44"/>
      <c r="AK832" s="44"/>
      <c r="AL832" s="44"/>
      <c r="AM832" s="44"/>
      <c r="AO832" s="44"/>
    </row>
    <row r="833" spans="1:41" s="45" customFormat="1" ht="15.75" customHeight="1" x14ac:dyDescent="0.2">
      <c r="A833" s="44"/>
      <c r="X833" s="44"/>
      <c r="AD833" s="44"/>
      <c r="AE833" s="44"/>
      <c r="AF833" s="44"/>
      <c r="AG833" s="46"/>
      <c r="AH833" s="44"/>
      <c r="AI833" s="44"/>
      <c r="AK833" s="44"/>
      <c r="AL833" s="44"/>
      <c r="AM833" s="44"/>
      <c r="AO833" s="44"/>
    </row>
    <row r="834" spans="1:41" s="45" customFormat="1" ht="15.75" customHeight="1" x14ac:dyDescent="0.2">
      <c r="A834" s="44"/>
      <c r="X834" s="44"/>
      <c r="AD834" s="44"/>
      <c r="AE834" s="44"/>
      <c r="AF834" s="44"/>
      <c r="AG834" s="46"/>
      <c r="AH834" s="44"/>
      <c r="AI834" s="44"/>
      <c r="AK834" s="44"/>
      <c r="AL834" s="44"/>
      <c r="AM834" s="44"/>
      <c r="AO834" s="44"/>
    </row>
    <row r="835" spans="1:41" s="45" customFormat="1" ht="15.75" customHeight="1" x14ac:dyDescent="0.2">
      <c r="A835" s="44"/>
      <c r="X835" s="44"/>
      <c r="AD835" s="44"/>
      <c r="AE835" s="44"/>
      <c r="AF835" s="44"/>
      <c r="AG835" s="46"/>
      <c r="AH835" s="44"/>
      <c r="AI835" s="44"/>
      <c r="AK835" s="44"/>
      <c r="AL835" s="44"/>
      <c r="AM835" s="44"/>
      <c r="AO835" s="44"/>
    </row>
    <row r="836" spans="1:41" s="45" customFormat="1" ht="15.75" customHeight="1" x14ac:dyDescent="0.2">
      <c r="A836" s="44"/>
      <c r="X836" s="44"/>
      <c r="AD836" s="44"/>
      <c r="AE836" s="44"/>
      <c r="AF836" s="44"/>
      <c r="AG836" s="46"/>
      <c r="AH836" s="44"/>
      <c r="AI836" s="44"/>
      <c r="AK836" s="44"/>
      <c r="AL836" s="44"/>
      <c r="AM836" s="44"/>
      <c r="AO836" s="44"/>
    </row>
    <row r="837" spans="1:41" s="45" customFormat="1" ht="15.75" customHeight="1" x14ac:dyDescent="0.2">
      <c r="A837" s="44"/>
      <c r="X837" s="44"/>
      <c r="AD837" s="44"/>
      <c r="AE837" s="44"/>
      <c r="AF837" s="44"/>
      <c r="AG837" s="46"/>
      <c r="AH837" s="44"/>
      <c r="AI837" s="44"/>
      <c r="AK837" s="44"/>
      <c r="AL837" s="44"/>
      <c r="AM837" s="44"/>
      <c r="AO837" s="44"/>
    </row>
    <row r="838" spans="1:41" s="45" customFormat="1" ht="15.75" customHeight="1" x14ac:dyDescent="0.2">
      <c r="A838" s="44"/>
      <c r="X838" s="44"/>
      <c r="AD838" s="44"/>
      <c r="AE838" s="44"/>
      <c r="AF838" s="44"/>
      <c r="AG838" s="46"/>
      <c r="AH838" s="44"/>
      <c r="AI838" s="44"/>
      <c r="AK838" s="44"/>
      <c r="AL838" s="44"/>
      <c r="AM838" s="44"/>
      <c r="AO838" s="44"/>
    </row>
    <row r="839" spans="1:41" s="45" customFormat="1" ht="15.75" customHeight="1" x14ac:dyDescent="0.2">
      <c r="A839" s="44"/>
      <c r="X839" s="44"/>
      <c r="AD839" s="44"/>
      <c r="AE839" s="44"/>
      <c r="AF839" s="44"/>
      <c r="AG839" s="46"/>
      <c r="AH839" s="44"/>
      <c r="AI839" s="44"/>
      <c r="AK839" s="44"/>
      <c r="AL839" s="44"/>
      <c r="AM839" s="44"/>
      <c r="AO839" s="44"/>
    </row>
    <row r="840" spans="1:41" s="45" customFormat="1" ht="15.75" customHeight="1" x14ac:dyDescent="0.2">
      <c r="A840" s="44"/>
      <c r="X840" s="44"/>
      <c r="AD840" s="44"/>
      <c r="AE840" s="44"/>
      <c r="AF840" s="44"/>
      <c r="AG840" s="46"/>
      <c r="AH840" s="44"/>
      <c r="AI840" s="44"/>
      <c r="AK840" s="44"/>
      <c r="AL840" s="44"/>
      <c r="AM840" s="44"/>
      <c r="AO840" s="44"/>
    </row>
    <row r="841" spans="1:41" s="45" customFormat="1" ht="15.75" customHeight="1" x14ac:dyDescent="0.2">
      <c r="A841" s="44"/>
      <c r="X841" s="44"/>
      <c r="AD841" s="44"/>
      <c r="AE841" s="44"/>
      <c r="AF841" s="44"/>
      <c r="AG841" s="46"/>
      <c r="AH841" s="44"/>
      <c r="AI841" s="44"/>
      <c r="AK841" s="44"/>
      <c r="AL841" s="44"/>
      <c r="AM841" s="44"/>
      <c r="AO841" s="44"/>
    </row>
    <row r="842" spans="1:41" s="45" customFormat="1" ht="15.75" customHeight="1" x14ac:dyDescent="0.2">
      <c r="A842" s="44"/>
      <c r="X842" s="44"/>
      <c r="AD842" s="44"/>
      <c r="AE842" s="44"/>
      <c r="AF842" s="44"/>
      <c r="AG842" s="46"/>
      <c r="AH842" s="44"/>
      <c r="AI842" s="44"/>
      <c r="AK842" s="44"/>
      <c r="AL842" s="44"/>
      <c r="AM842" s="44"/>
      <c r="AO842" s="44"/>
    </row>
    <row r="843" spans="1:41" s="45" customFormat="1" ht="15.75" customHeight="1" x14ac:dyDescent="0.2">
      <c r="A843" s="44"/>
      <c r="X843" s="44"/>
      <c r="AD843" s="44"/>
      <c r="AE843" s="44"/>
      <c r="AF843" s="44"/>
      <c r="AG843" s="46"/>
      <c r="AH843" s="44"/>
      <c r="AI843" s="44"/>
      <c r="AK843" s="44"/>
      <c r="AL843" s="44"/>
      <c r="AM843" s="44"/>
      <c r="AO843" s="44"/>
    </row>
    <row r="844" spans="1:41" s="45" customFormat="1" ht="15.75" customHeight="1" x14ac:dyDescent="0.2">
      <c r="A844" s="44"/>
      <c r="X844" s="44"/>
      <c r="AD844" s="44"/>
      <c r="AE844" s="44"/>
      <c r="AF844" s="44"/>
      <c r="AG844" s="46"/>
      <c r="AH844" s="44"/>
      <c r="AI844" s="44"/>
      <c r="AK844" s="44"/>
      <c r="AL844" s="44"/>
      <c r="AM844" s="44"/>
      <c r="AO844" s="44"/>
    </row>
    <row r="845" spans="1:41" s="45" customFormat="1" ht="15.75" customHeight="1" x14ac:dyDescent="0.2">
      <c r="A845" s="44"/>
      <c r="X845" s="44"/>
      <c r="AD845" s="44"/>
      <c r="AE845" s="44"/>
      <c r="AF845" s="44"/>
      <c r="AG845" s="46"/>
      <c r="AH845" s="44"/>
      <c r="AI845" s="44"/>
      <c r="AK845" s="44"/>
      <c r="AL845" s="44"/>
      <c r="AM845" s="44"/>
      <c r="AO845" s="44"/>
    </row>
    <row r="846" spans="1:41" s="45" customFormat="1" ht="15.75" customHeight="1" x14ac:dyDescent="0.2">
      <c r="A846" s="44"/>
      <c r="X846" s="44"/>
      <c r="AD846" s="44"/>
      <c r="AE846" s="44"/>
      <c r="AF846" s="44"/>
      <c r="AG846" s="46"/>
      <c r="AH846" s="44"/>
      <c r="AI846" s="44"/>
      <c r="AK846" s="44"/>
      <c r="AL846" s="44"/>
      <c r="AM846" s="44"/>
      <c r="AO846" s="44"/>
    </row>
    <row r="847" spans="1:41" s="45" customFormat="1" ht="15.75" customHeight="1" x14ac:dyDescent="0.2">
      <c r="A847" s="44"/>
      <c r="X847" s="44"/>
      <c r="AD847" s="44"/>
      <c r="AE847" s="44"/>
      <c r="AF847" s="44"/>
      <c r="AG847" s="46"/>
      <c r="AH847" s="44"/>
      <c r="AI847" s="44"/>
      <c r="AK847" s="44"/>
      <c r="AL847" s="44"/>
      <c r="AM847" s="44"/>
      <c r="AO847" s="44"/>
    </row>
    <row r="848" spans="1:41" s="45" customFormat="1" ht="15.75" customHeight="1" x14ac:dyDescent="0.2">
      <c r="A848" s="44"/>
      <c r="X848" s="44"/>
      <c r="AD848" s="44"/>
      <c r="AE848" s="44"/>
      <c r="AF848" s="44"/>
      <c r="AG848" s="46"/>
      <c r="AH848" s="44"/>
      <c r="AI848" s="44"/>
      <c r="AK848" s="44"/>
      <c r="AL848" s="44"/>
      <c r="AM848" s="44"/>
      <c r="AO848" s="44"/>
    </row>
    <row r="849" spans="1:41" s="45" customFormat="1" ht="15.75" customHeight="1" x14ac:dyDescent="0.2">
      <c r="A849" s="44"/>
      <c r="X849" s="44"/>
      <c r="AD849" s="44"/>
      <c r="AE849" s="44"/>
      <c r="AF849" s="44"/>
      <c r="AG849" s="46"/>
      <c r="AH849" s="44"/>
      <c r="AI849" s="44"/>
      <c r="AK849" s="44"/>
      <c r="AL849" s="44"/>
      <c r="AM849" s="44"/>
      <c r="AO849" s="44"/>
    </row>
    <row r="850" spans="1:41" s="45" customFormat="1" ht="15.75" customHeight="1" x14ac:dyDescent="0.2">
      <c r="A850" s="44"/>
      <c r="X850" s="44"/>
      <c r="AD850" s="44"/>
      <c r="AE850" s="44"/>
      <c r="AF850" s="44"/>
      <c r="AG850" s="46"/>
      <c r="AH850" s="44"/>
      <c r="AI850" s="44"/>
      <c r="AK850" s="44"/>
      <c r="AL850" s="44"/>
      <c r="AM850" s="44"/>
      <c r="AO850" s="44"/>
    </row>
    <row r="851" spans="1:41" s="45" customFormat="1" ht="15.75" customHeight="1" x14ac:dyDescent="0.2">
      <c r="A851" s="44"/>
      <c r="X851" s="44"/>
      <c r="AD851" s="44"/>
      <c r="AE851" s="44"/>
      <c r="AF851" s="44"/>
      <c r="AG851" s="46"/>
      <c r="AH851" s="44"/>
      <c r="AI851" s="44"/>
      <c r="AK851" s="44"/>
      <c r="AL851" s="44"/>
      <c r="AM851" s="44"/>
      <c r="AO851" s="44"/>
    </row>
    <row r="852" spans="1:41" s="45" customFormat="1" ht="15.75" customHeight="1" x14ac:dyDescent="0.2">
      <c r="A852" s="44"/>
      <c r="X852" s="44"/>
      <c r="AD852" s="44"/>
      <c r="AE852" s="44"/>
      <c r="AF852" s="44"/>
      <c r="AG852" s="46"/>
      <c r="AH852" s="44"/>
      <c r="AI852" s="44"/>
      <c r="AK852" s="44"/>
      <c r="AL852" s="44"/>
      <c r="AM852" s="44"/>
      <c r="AO852" s="44"/>
    </row>
    <row r="853" spans="1:41" s="45" customFormat="1" ht="15.75" customHeight="1" x14ac:dyDescent="0.2">
      <c r="A853" s="44"/>
      <c r="X853" s="44"/>
      <c r="AD853" s="44"/>
      <c r="AE853" s="44"/>
      <c r="AF853" s="44"/>
      <c r="AG853" s="46"/>
      <c r="AH853" s="44"/>
      <c r="AI853" s="44"/>
      <c r="AK853" s="44"/>
      <c r="AL853" s="44"/>
      <c r="AM853" s="44"/>
      <c r="AO853" s="44"/>
    </row>
    <row r="854" spans="1:41" s="45" customFormat="1" ht="15.75" customHeight="1" x14ac:dyDescent="0.2">
      <c r="A854" s="44"/>
      <c r="X854" s="44"/>
      <c r="AD854" s="44"/>
      <c r="AE854" s="44"/>
      <c r="AF854" s="44"/>
      <c r="AG854" s="46"/>
      <c r="AH854" s="44"/>
      <c r="AI854" s="44"/>
      <c r="AK854" s="44"/>
      <c r="AL854" s="44"/>
      <c r="AM854" s="44"/>
      <c r="AO854" s="44"/>
    </row>
    <row r="855" spans="1:41" s="45" customFormat="1" ht="15.75" customHeight="1" x14ac:dyDescent="0.2">
      <c r="A855" s="44"/>
      <c r="X855" s="44"/>
      <c r="AD855" s="44"/>
      <c r="AE855" s="44"/>
      <c r="AF855" s="44"/>
      <c r="AG855" s="46"/>
      <c r="AH855" s="44"/>
      <c r="AI855" s="44"/>
      <c r="AK855" s="44"/>
      <c r="AL855" s="44"/>
      <c r="AM855" s="44"/>
      <c r="AO855" s="44"/>
    </row>
    <row r="856" spans="1:41" s="45" customFormat="1" ht="15.75" customHeight="1" x14ac:dyDescent="0.2">
      <c r="A856" s="44"/>
      <c r="X856" s="44"/>
      <c r="AD856" s="44"/>
      <c r="AE856" s="44"/>
      <c r="AF856" s="44"/>
      <c r="AG856" s="46"/>
      <c r="AH856" s="44"/>
      <c r="AI856" s="44"/>
      <c r="AK856" s="44"/>
      <c r="AL856" s="44"/>
      <c r="AM856" s="44"/>
      <c r="AO856" s="44"/>
    </row>
    <row r="857" spans="1:41" s="45" customFormat="1" ht="15.75" customHeight="1" x14ac:dyDescent="0.2">
      <c r="A857" s="44"/>
      <c r="X857" s="44"/>
      <c r="AD857" s="44"/>
      <c r="AE857" s="44"/>
      <c r="AF857" s="44"/>
      <c r="AG857" s="46"/>
      <c r="AH857" s="44"/>
      <c r="AI857" s="44"/>
      <c r="AK857" s="44"/>
      <c r="AL857" s="44"/>
      <c r="AM857" s="44"/>
      <c r="AO857" s="44"/>
    </row>
    <row r="858" spans="1:41" s="45" customFormat="1" ht="15.75" customHeight="1" x14ac:dyDescent="0.2">
      <c r="A858" s="44"/>
      <c r="X858" s="44"/>
      <c r="AD858" s="44"/>
      <c r="AE858" s="44"/>
      <c r="AF858" s="44"/>
      <c r="AG858" s="46"/>
      <c r="AH858" s="44"/>
      <c r="AI858" s="44"/>
      <c r="AK858" s="44"/>
      <c r="AL858" s="44"/>
      <c r="AM858" s="44"/>
      <c r="AO858" s="44"/>
    </row>
    <row r="859" spans="1:41" s="45" customFormat="1" ht="15.75" customHeight="1" x14ac:dyDescent="0.2">
      <c r="A859" s="44"/>
      <c r="X859" s="44"/>
      <c r="AD859" s="44"/>
      <c r="AE859" s="44"/>
      <c r="AF859" s="44"/>
      <c r="AG859" s="46"/>
      <c r="AH859" s="44"/>
      <c r="AI859" s="44"/>
      <c r="AK859" s="44"/>
      <c r="AL859" s="44"/>
      <c r="AM859" s="44"/>
      <c r="AO859" s="44"/>
    </row>
    <row r="860" spans="1:41" s="45" customFormat="1" ht="15.75" customHeight="1" x14ac:dyDescent="0.2">
      <c r="A860" s="44"/>
      <c r="X860" s="44"/>
      <c r="AD860" s="44"/>
      <c r="AE860" s="44"/>
      <c r="AF860" s="44"/>
      <c r="AG860" s="46"/>
      <c r="AH860" s="44"/>
      <c r="AI860" s="44"/>
      <c r="AK860" s="44"/>
      <c r="AL860" s="44"/>
      <c r="AM860" s="44"/>
      <c r="AO860" s="44"/>
    </row>
    <row r="861" spans="1:41" s="45" customFormat="1" ht="15.75" customHeight="1" x14ac:dyDescent="0.2">
      <c r="A861" s="44"/>
      <c r="X861" s="44"/>
      <c r="AD861" s="44"/>
      <c r="AE861" s="44"/>
      <c r="AF861" s="44"/>
      <c r="AG861" s="46"/>
      <c r="AH861" s="44"/>
      <c r="AI861" s="44"/>
      <c r="AK861" s="44"/>
      <c r="AL861" s="44"/>
      <c r="AM861" s="44"/>
      <c r="AO861" s="44"/>
    </row>
    <row r="862" spans="1:41" s="45" customFormat="1" ht="15.75" customHeight="1" x14ac:dyDescent="0.2">
      <c r="A862" s="44"/>
      <c r="X862" s="44"/>
      <c r="AD862" s="44"/>
      <c r="AE862" s="44"/>
      <c r="AF862" s="44"/>
      <c r="AG862" s="46"/>
      <c r="AH862" s="44"/>
      <c r="AI862" s="44"/>
      <c r="AK862" s="44"/>
      <c r="AL862" s="44"/>
      <c r="AM862" s="44"/>
      <c r="AO862" s="44"/>
    </row>
    <row r="863" spans="1:41" s="45" customFormat="1" ht="15.75" customHeight="1" x14ac:dyDescent="0.2">
      <c r="A863" s="44"/>
      <c r="X863" s="44"/>
      <c r="AD863" s="44"/>
      <c r="AE863" s="44"/>
      <c r="AF863" s="44"/>
      <c r="AG863" s="46"/>
      <c r="AH863" s="44"/>
      <c r="AI863" s="44"/>
      <c r="AK863" s="44"/>
      <c r="AL863" s="44"/>
      <c r="AM863" s="44"/>
      <c r="AO863" s="44"/>
    </row>
    <row r="864" spans="1:41" s="45" customFormat="1" ht="15.75" customHeight="1" x14ac:dyDescent="0.2">
      <c r="A864" s="44"/>
      <c r="X864" s="44"/>
      <c r="AD864" s="44"/>
      <c r="AE864" s="44"/>
      <c r="AF864" s="44"/>
      <c r="AG864" s="46"/>
      <c r="AH864" s="44"/>
      <c r="AI864" s="44"/>
      <c r="AK864" s="44"/>
      <c r="AL864" s="44"/>
      <c r="AM864" s="44"/>
      <c r="AO864" s="44"/>
    </row>
    <row r="865" spans="1:41" s="45" customFormat="1" ht="15.75" customHeight="1" x14ac:dyDescent="0.2">
      <c r="A865" s="44"/>
      <c r="X865" s="44"/>
      <c r="AD865" s="44"/>
      <c r="AE865" s="44"/>
      <c r="AF865" s="44"/>
      <c r="AG865" s="46"/>
      <c r="AH865" s="44"/>
      <c r="AI865" s="44"/>
      <c r="AK865" s="44"/>
      <c r="AL865" s="44"/>
      <c r="AM865" s="44"/>
      <c r="AO865" s="44"/>
    </row>
    <row r="866" spans="1:41" s="45" customFormat="1" ht="15.75" customHeight="1" x14ac:dyDescent="0.2">
      <c r="A866" s="44"/>
      <c r="X866" s="44"/>
      <c r="AD866" s="44"/>
      <c r="AE866" s="44"/>
      <c r="AF866" s="44"/>
      <c r="AG866" s="46"/>
      <c r="AH866" s="44"/>
      <c r="AI866" s="44"/>
      <c r="AK866" s="44"/>
      <c r="AL866" s="44"/>
      <c r="AM866" s="44"/>
      <c r="AO866" s="44"/>
    </row>
    <row r="867" spans="1:41" s="45" customFormat="1" ht="15.75" customHeight="1" x14ac:dyDescent="0.2">
      <c r="A867" s="44"/>
      <c r="X867" s="44"/>
      <c r="AD867" s="44"/>
      <c r="AE867" s="44"/>
      <c r="AF867" s="44"/>
      <c r="AG867" s="46"/>
      <c r="AH867" s="44"/>
      <c r="AI867" s="44"/>
      <c r="AK867" s="44"/>
      <c r="AL867" s="44"/>
      <c r="AM867" s="44"/>
      <c r="AO867" s="44"/>
    </row>
    <row r="868" spans="1:41" s="45" customFormat="1" ht="15.75" customHeight="1" x14ac:dyDescent="0.2">
      <c r="A868" s="44"/>
      <c r="X868" s="44"/>
      <c r="AD868" s="44"/>
      <c r="AE868" s="44"/>
      <c r="AF868" s="44"/>
      <c r="AG868" s="46"/>
      <c r="AH868" s="44"/>
      <c r="AI868" s="44"/>
      <c r="AK868" s="44"/>
      <c r="AL868" s="44"/>
      <c r="AM868" s="44"/>
      <c r="AO868" s="44"/>
    </row>
    <row r="869" spans="1:41" s="45" customFormat="1" ht="15.75" customHeight="1" x14ac:dyDescent="0.2">
      <c r="A869" s="44"/>
      <c r="X869" s="44"/>
      <c r="AD869" s="44"/>
      <c r="AE869" s="44"/>
      <c r="AF869" s="44"/>
      <c r="AG869" s="46"/>
      <c r="AH869" s="44"/>
      <c r="AI869" s="44"/>
      <c r="AK869" s="44"/>
      <c r="AL869" s="44"/>
      <c r="AM869" s="44"/>
      <c r="AO869" s="44"/>
    </row>
    <row r="870" spans="1:41" s="45" customFormat="1" ht="15.75" customHeight="1" x14ac:dyDescent="0.2">
      <c r="A870" s="44"/>
      <c r="X870" s="44"/>
      <c r="AD870" s="44"/>
      <c r="AE870" s="44"/>
      <c r="AF870" s="44"/>
      <c r="AG870" s="46"/>
      <c r="AH870" s="44"/>
      <c r="AI870" s="44"/>
      <c r="AK870" s="44"/>
      <c r="AL870" s="44"/>
      <c r="AM870" s="44"/>
      <c r="AO870" s="44"/>
    </row>
    <row r="871" spans="1:41" s="45" customFormat="1" ht="15.75" customHeight="1" x14ac:dyDescent="0.2">
      <c r="A871" s="44"/>
      <c r="X871" s="44"/>
      <c r="AD871" s="44"/>
      <c r="AE871" s="44"/>
      <c r="AF871" s="44"/>
      <c r="AG871" s="46"/>
      <c r="AH871" s="44"/>
      <c r="AI871" s="44"/>
      <c r="AK871" s="44"/>
      <c r="AL871" s="44"/>
      <c r="AM871" s="44"/>
      <c r="AO871" s="44"/>
    </row>
    <row r="872" spans="1:41" s="45" customFormat="1" ht="15.75" customHeight="1" x14ac:dyDescent="0.2">
      <c r="A872" s="44"/>
      <c r="X872" s="44"/>
      <c r="AD872" s="44"/>
      <c r="AE872" s="44"/>
      <c r="AF872" s="44"/>
      <c r="AG872" s="46"/>
      <c r="AH872" s="44"/>
      <c r="AI872" s="44"/>
      <c r="AK872" s="44"/>
      <c r="AL872" s="44"/>
      <c r="AM872" s="44"/>
      <c r="AO872" s="44"/>
    </row>
    <row r="873" spans="1:41" s="45" customFormat="1" ht="15.75" customHeight="1" x14ac:dyDescent="0.2">
      <c r="A873" s="44"/>
      <c r="X873" s="44"/>
      <c r="AD873" s="44"/>
      <c r="AE873" s="44"/>
      <c r="AF873" s="44"/>
      <c r="AG873" s="46"/>
      <c r="AH873" s="44"/>
      <c r="AI873" s="44"/>
      <c r="AK873" s="44"/>
      <c r="AL873" s="44"/>
      <c r="AM873" s="44"/>
      <c r="AO873" s="44"/>
    </row>
    <row r="874" spans="1:41" s="45" customFormat="1" ht="15.75" customHeight="1" x14ac:dyDescent="0.2">
      <c r="A874" s="44"/>
      <c r="X874" s="44"/>
      <c r="AD874" s="44"/>
      <c r="AE874" s="44"/>
      <c r="AF874" s="44"/>
      <c r="AG874" s="46"/>
      <c r="AH874" s="44"/>
      <c r="AI874" s="44"/>
      <c r="AK874" s="44"/>
      <c r="AL874" s="44"/>
      <c r="AM874" s="44"/>
      <c r="AO874" s="44"/>
    </row>
    <row r="875" spans="1:41" s="45" customFormat="1" ht="15.75" customHeight="1" x14ac:dyDescent="0.2">
      <c r="A875" s="44"/>
      <c r="X875" s="44"/>
      <c r="AD875" s="44"/>
      <c r="AE875" s="44"/>
      <c r="AF875" s="44"/>
      <c r="AG875" s="46"/>
      <c r="AH875" s="44"/>
      <c r="AI875" s="44"/>
      <c r="AK875" s="44"/>
      <c r="AL875" s="44"/>
      <c r="AM875" s="44"/>
      <c r="AO875" s="44"/>
    </row>
    <row r="876" spans="1:41" s="45" customFormat="1" ht="15.75" customHeight="1" x14ac:dyDescent="0.2">
      <c r="A876" s="44"/>
      <c r="X876" s="44"/>
      <c r="AD876" s="44"/>
      <c r="AE876" s="44"/>
      <c r="AF876" s="44"/>
      <c r="AG876" s="46"/>
      <c r="AH876" s="44"/>
      <c r="AI876" s="44"/>
      <c r="AK876" s="44"/>
      <c r="AL876" s="44"/>
      <c r="AM876" s="44"/>
      <c r="AO876" s="44"/>
    </row>
    <row r="877" spans="1:41" s="45" customFormat="1" ht="15.75" customHeight="1" x14ac:dyDescent="0.2">
      <c r="A877" s="44"/>
      <c r="X877" s="44"/>
      <c r="AD877" s="44"/>
      <c r="AE877" s="44"/>
      <c r="AF877" s="44"/>
      <c r="AG877" s="46"/>
      <c r="AH877" s="44"/>
      <c r="AI877" s="44"/>
      <c r="AK877" s="44"/>
      <c r="AL877" s="44"/>
      <c r="AM877" s="44"/>
      <c r="AO877" s="44"/>
    </row>
    <row r="878" spans="1:41" s="45" customFormat="1" ht="15.75" customHeight="1" x14ac:dyDescent="0.2">
      <c r="A878" s="44"/>
      <c r="X878" s="44"/>
      <c r="AD878" s="44"/>
      <c r="AE878" s="44"/>
      <c r="AF878" s="44"/>
      <c r="AG878" s="46"/>
      <c r="AH878" s="44"/>
      <c r="AI878" s="44"/>
      <c r="AK878" s="44"/>
      <c r="AL878" s="44"/>
      <c r="AM878" s="44"/>
      <c r="AO878" s="44"/>
    </row>
    <row r="879" spans="1:41" s="45" customFormat="1" ht="15.75" customHeight="1" x14ac:dyDescent="0.2">
      <c r="A879" s="44"/>
      <c r="X879" s="44"/>
      <c r="AD879" s="44"/>
      <c r="AE879" s="44"/>
      <c r="AF879" s="44"/>
      <c r="AG879" s="46"/>
      <c r="AH879" s="44"/>
      <c r="AI879" s="44"/>
      <c r="AK879" s="44"/>
      <c r="AL879" s="44"/>
      <c r="AM879" s="44"/>
      <c r="AO879" s="44"/>
    </row>
    <row r="880" spans="1:41" s="45" customFormat="1" ht="15.75" customHeight="1" x14ac:dyDescent="0.2">
      <c r="A880" s="44"/>
      <c r="X880" s="44"/>
      <c r="AD880" s="44"/>
      <c r="AE880" s="44"/>
      <c r="AF880" s="44"/>
      <c r="AG880" s="46"/>
      <c r="AH880" s="44"/>
      <c r="AI880" s="44"/>
      <c r="AK880" s="44"/>
      <c r="AL880" s="44"/>
      <c r="AM880" s="44"/>
      <c r="AO880" s="44"/>
    </row>
    <row r="881" spans="1:41" s="45" customFormat="1" ht="15.75" customHeight="1" x14ac:dyDescent="0.2">
      <c r="A881" s="44"/>
      <c r="X881" s="44"/>
      <c r="AD881" s="44"/>
      <c r="AE881" s="44"/>
      <c r="AF881" s="44"/>
      <c r="AG881" s="46"/>
      <c r="AH881" s="44"/>
      <c r="AI881" s="44"/>
      <c r="AK881" s="44"/>
      <c r="AL881" s="44"/>
      <c r="AM881" s="44"/>
      <c r="AO881" s="44"/>
    </row>
    <row r="882" spans="1:41" s="45" customFormat="1" ht="15.75" customHeight="1" x14ac:dyDescent="0.2">
      <c r="A882" s="44"/>
      <c r="X882" s="44"/>
      <c r="AD882" s="44"/>
      <c r="AE882" s="44"/>
      <c r="AF882" s="44"/>
      <c r="AG882" s="46"/>
      <c r="AH882" s="44"/>
      <c r="AI882" s="44"/>
      <c r="AK882" s="44"/>
      <c r="AL882" s="44"/>
      <c r="AM882" s="44"/>
      <c r="AO882" s="44"/>
    </row>
    <row r="883" spans="1:41" s="45" customFormat="1" ht="15.75" customHeight="1" x14ac:dyDescent="0.2">
      <c r="A883" s="44"/>
      <c r="X883" s="44"/>
      <c r="AD883" s="44"/>
      <c r="AE883" s="44"/>
      <c r="AF883" s="44"/>
      <c r="AG883" s="46"/>
      <c r="AH883" s="44"/>
      <c r="AI883" s="44"/>
      <c r="AK883" s="44"/>
      <c r="AL883" s="44"/>
      <c r="AM883" s="44"/>
      <c r="AO883" s="44"/>
    </row>
    <row r="884" spans="1:41" s="45" customFormat="1" ht="15.75" customHeight="1" x14ac:dyDescent="0.2">
      <c r="A884" s="44"/>
      <c r="X884" s="44"/>
      <c r="AD884" s="44"/>
      <c r="AE884" s="44"/>
      <c r="AF884" s="44"/>
      <c r="AG884" s="46"/>
      <c r="AH884" s="44"/>
      <c r="AI884" s="44"/>
      <c r="AK884" s="44"/>
      <c r="AL884" s="44"/>
      <c r="AM884" s="44"/>
      <c r="AO884" s="44"/>
    </row>
    <row r="885" spans="1:41" s="45" customFormat="1" ht="15.75" customHeight="1" x14ac:dyDescent="0.2">
      <c r="A885" s="44"/>
      <c r="X885" s="44"/>
      <c r="AD885" s="44"/>
      <c r="AE885" s="44"/>
      <c r="AF885" s="44"/>
      <c r="AG885" s="46"/>
      <c r="AH885" s="44"/>
      <c r="AI885" s="44"/>
      <c r="AK885" s="44"/>
      <c r="AL885" s="44"/>
      <c r="AM885" s="44"/>
      <c r="AO885" s="44"/>
    </row>
    <row r="886" spans="1:41" s="45" customFormat="1" ht="15.75" customHeight="1" x14ac:dyDescent="0.2">
      <c r="A886" s="44"/>
      <c r="X886" s="44"/>
      <c r="AD886" s="44"/>
      <c r="AE886" s="44"/>
      <c r="AF886" s="44"/>
      <c r="AG886" s="46"/>
      <c r="AH886" s="44"/>
      <c r="AI886" s="44"/>
      <c r="AK886" s="44"/>
      <c r="AL886" s="44"/>
      <c r="AM886" s="44"/>
      <c r="AO886" s="44"/>
    </row>
    <row r="887" spans="1:41" s="45" customFormat="1" ht="15.75" customHeight="1" x14ac:dyDescent="0.2">
      <c r="A887" s="44"/>
      <c r="X887" s="44"/>
      <c r="AD887" s="44"/>
      <c r="AE887" s="44"/>
      <c r="AF887" s="44"/>
      <c r="AG887" s="46"/>
      <c r="AH887" s="44"/>
      <c r="AI887" s="44"/>
      <c r="AK887" s="44"/>
      <c r="AL887" s="44"/>
      <c r="AM887" s="44"/>
      <c r="AO887" s="44"/>
    </row>
    <row r="888" spans="1:41" s="45" customFormat="1" ht="15.75" customHeight="1" x14ac:dyDescent="0.2">
      <c r="A888" s="44"/>
      <c r="X888" s="44"/>
      <c r="AD888" s="44"/>
      <c r="AE888" s="44"/>
      <c r="AF888" s="44"/>
      <c r="AG888" s="46"/>
      <c r="AH888" s="44"/>
      <c r="AI888" s="44"/>
      <c r="AK888" s="44"/>
      <c r="AL888" s="44"/>
      <c r="AM888" s="44"/>
      <c r="AO888" s="44"/>
    </row>
    <row r="889" spans="1:41" s="45" customFormat="1" ht="15.75" customHeight="1" x14ac:dyDescent="0.2">
      <c r="A889" s="44"/>
      <c r="X889" s="44"/>
      <c r="AD889" s="44"/>
      <c r="AE889" s="44"/>
      <c r="AF889" s="44"/>
      <c r="AG889" s="46"/>
      <c r="AH889" s="44"/>
      <c r="AI889" s="44"/>
      <c r="AK889" s="44"/>
      <c r="AL889" s="44"/>
      <c r="AM889" s="44"/>
      <c r="AO889" s="44"/>
    </row>
    <row r="890" spans="1:41" s="45" customFormat="1" ht="15.75" customHeight="1" x14ac:dyDescent="0.2">
      <c r="A890" s="44"/>
      <c r="X890" s="44"/>
      <c r="AD890" s="44"/>
      <c r="AE890" s="44"/>
      <c r="AF890" s="44"/>
      <c r="AG890" s="46"/>
      <c r="AH890" s="44"/>
      <c r="AI890" s="44"/>
      <c r="AK890" s="44"/>
      <c r="AL890" s="44"/>
      <c r="AM890" s="44"/>
      <c r="AO890" s="44"/>
    </row>
    <row r="891" spans="1:41" s="45" customFormat="1" ht="15.75" customHeight="1" x14ac:dyDescent="0.2">
      <c r="A891" s="44"/>
      <c r="X891" s="44"/>
      <c r="AD891" s="44"/>
      <c r="AE891" s="44"/>
      <c r="AF891" s="44"/>
      <c r="AG891" s="46"/>
      <c r="AH891" s="44"/>
      <c r="AI891" s="44"/>
      <c r="AK891" s="44"/>
      <c r="AL891" s="44"/>
      <c r="AM891" s="44"/>
      <c r="AO891" s="44"/>
    </row>
    <row r="892" spans="1:41" s="45" customFormat="1" ht="15.75" customHeight="1" x14ac:dyDescent="0.2">
      <c r="A892" s="44"/>
      <c r="X892" s="44"/>
      <c r="AD892" s="44"/>
      <c r="AE892" s="44"/>
      <c r="AF892" s="44"/>
      <c r="AG892" s="46"/>
      <c r="AH892" s="44"/>
      <c r="AI892" s="44"/>
      <c r="AK892" s="44"/>
      <c r="AL892" s="44"/>
      <c r="AM892" s="44"/>
      <c r="AO892" s="44"/>
    </row>
    <row r="893" spans="1:41" s="45" customFormat="1" ht="15.75" customHeight="1" x14ac:dyDescent="0.2">
      <c r="A893" s="44"/>
      <c r="X893" s="44"/>
      <c r="AD893" s="44"/>
      <c r="AE893" s="44"/>
      <c r="AF893" s="44"/>
      <c r="AG893" s="46"/>
      <c r="AH893" s="44"/>
      <c r="AI893" s="44"/>
      <c r="AK893" s="44"/>
      <c r="AL893" s="44"/>
      <c r="AM893" s="44"/>
      <c r="AO893" s="44"/>
    </row>
    <row r="894" spans="1:41" s="45" customFormat="1" ht="15.75" customHeight="1" x14ac:dyDescent="0.2">
      <c r="A894" s="44"/>
      <c r="X894" s="44"/>
      <c r="AD894" s="44"/>
      <c r="AE894" s="44"/>
      <c r="AF894" s="44"/>
      <c r="AG894" s="46"/>
      <c r="AH894" s="44"/>
      <c r="AI894" s="44"/>
      <c r="AK894" s="44"/>
      <c r="AL894" s="44"/>
      <c r="AM894" s="44"/>
      <c r="AO894" s="44"/>
    </row>
    <row r="895" spans="1:41" s="45" customFormat="1" ht="15.75" customHeight="1" x14ac:dyDescent="0.2">
      <c r="A895" s="44"/>
      <c r="X895" s="44"/>
      <c r="AD895" s="44"/>
      <c r="AE895" s="44"/>
      <c r="AF895" s="44"/>
      <c r="AG895" s="46"/>
      <c r="AH895" s="44"/>
      <c r="AI895" s="44"/>
      <c r="AK895" s="44"/>
      <c r="AL895" s="44"/>
      <c r="AM895" s="44"/>
      <c r="AO895" s="44"/>
    </row>
    <row r="896" spans="1:41" s="45" customFormat="1" ht="15.75" customHeight="1" x14ac:dyDescent="0.2">
      <c r="A896" s="44"/>
      <c r="X896" s="44"/>
      <c r="AD896" s="44"/>
      <c r="AE896" s="44"/>
      <c r="AF896" s="44"/>
      <c r="AG896" s="46"/>
      <c r="AH896" s="44"/>
      <c r="AI896" s="44"/>
      <c r="AK896" s="44"/>
      <c r="AL896" s="44"/>
      <c r="AM896" s="44"/>
      <c r="AO896" s="44"/>
    </row>
    <row r="897" spans="1:41" s="45" customFormat="1" ht="15.75" customHeight="1" x14ac:dyDescent="0.2">
      <c r="A897" s="44"/>
      <c r="X897" s="44"/>
      <c r="AD897" s="44"/>
      <c r="AE897" s="44"/>
      <c r="AF897" s="44"/>
      <c r="AG897" s="46"/>
      <c r="AH897" s="44"/>
      <c r="AI897" s="44"/>
      <c r="AK897" s="44"/>
      <c r="AL897" s="44"/>
      <c r="AM897" s="44"/>
      <c r="AO897" s="44"/>
    </row>
    <row r="898" spans="1:41" s="45" customFormat="1" ht="15.75" customHeight="1" x14ac:dyDescent="0.2">
      <c r="A898" s="44"/>
      <c r="X898" s="44"/>
      <c r="AD898" s="44"/>
      <c r="AE898" s="44"/>
      <c r="AF898" s="44"/>
      <c r="AG898" s="46"/>
      <c r="AH898" s="44"/>
      <c r="AI898" s="44"/>
      <c r="AK898" s="44"/>
      <c r="AL898" s="44"/>
      <c r="AM898" s="44"/>
      <c r="AO898" s="44"/>
    </row>
    <row r="899" spans="1:41" s="45" customFormat="1" ht="15.75" customHeight="1" x14ac:dyDescent="0.2">
      <c r="A899" s="44"/>
      <c r="X899" s="44"/>
      <c r="AD899" s="44"/>
      <c r="AE899" s="44"/>
      <c r="AF899" s="44"/>
      <c r="AG899" s="46"/>
      <c r="AH899" s="44"/>
      <c r="AI899" s="44"/>
      <c r="AK899" s="44"/>
      <c r="AL899" s="44"/>
      <c r="AM899" s="44"/>
      <c r="AO899" s="44"/>
    </row>
    <row r="900" spans="1:41" s="45" customFormat="1" ht="15.75" customHeight="1" x14ac:dyDescent="0.2">
      <c r="A900" s="44"/>
      <c r="X900" s="44"/>
      <c r="AD900" s="44"/>
      <c r="AE900" s="44"/>
      <c r="AF900" s="44"/>
      <c r="AG900" s="46"/>
      <c r="AH900" s="44"/>
      <c r="AI900" s="44"/>
      <c r="AK900" s="44"/>
      <c r="AL900" s="44"/>
      <c r="AM900" s="44"/>
      <c r="AO900" s="44"/>
    </row>
    <row r="901" spans="1:41" s="45" customFormat="1" ht="15.75" customHeight="1" x14ac:dyDescent="0.2">
      <c r="A901" s="44"/>
      <c r="X901" s="44"/>
      <c r="AD901" s="44"/>
      <c r="AE901" s="44"/>
      <c r="AF901" s="44"/>
      <c r="AG901" s="46"/>
      <c r="AH901" s="44"/>
      <c r="AI901" s="44"/>
      <c r="AK901" s="44"/>
      <c r="AL901" s="44"/>
      <c r="AM901" s="44"/>
      <c r="AO901" s="44"/>
    </row>
    <row r="902" spans="1:41" s="45" customFormat="1" ht="15.75" customHeight="1" x14ac:dyDescent="0.2">
      <c r="A902" s="44"/>
      <c r="X902" s="44"/>
      <c r="AD902" s="44"/>
      <c r="AE902" s="44"/>
      <c r="AF902" s="44"/>
      <c r="AG902" s="46"/>
      <c r="AH902" s="44"/>
      <c r="AI902" s="44"/>
      <c r="AK902" s="44"/>
      <c r="AL902" s="44"/>
      <c r="AM902" s="44"/>
      <c r="AO902" s="44"/>
    </row>
    <row r="903" spans="1:41" s="45" customFormat="1" ht="15.75" customHeight="1" x14ac:dyDescent="0.2">
      <c r="A903" s="44"/>
      <c r="X903" s="44"/>
      <c r="AD903" s="44"/>
      <c r="AE903" s="44"/>
      <c r="AF903" s="44"/>
      <c r="AG903" s="46"/>
      <c r="AH903" s="44"/>
      <c r="AI903" s="44"/>
      <c r="AK903" s="44"/>
      <c r="AL903" s="44"/>
      <c r="AM903" s="44"/>
      <c r="AO903" s="44"/>
    </row>
    <row r="904" spans="1:41" s="45" customFormat="1" ht="15.75" customHeight="1" x14ac:dyDescent="0.2">
      <c r="A904" s="44"/>
      <c r="X904" s="44"/>
      <c r="AD904" s="44"/>
      <c r="AE904" s="44"/>
      <c r="AF904" s="44"/>
      <c r="AG904" s="46"/>
      <c r="AH904" s="44"/>
      <c r="AI904" s="44"/>
      <c r="AK904" s="44"/>
      <c r="AL904" s="44"/>
      <c r="AM904" s="44"/>
      <c r="AO904" s="44"/>
    </row>
    <row r="905" spans="1:41" s="45" customFormat="1" ht="15.75" customHeight="1" x14ac:dyDescent="0.2">
      <c r="A905" s="44"/>
      <c r="X905" s="44"/>
      <c r="AD905" s="44"/>
      <c r="AE905" s="44"/>
      <c r="AF905" s="44"/>
      <c r="AG905" s="46"/>
      <c r="AH905" s="44"/>
      <c r="AI905" s="44"/>
      <c r="AK905" s="44"/>
      <c r="AL905" s="44"/>
      <c r="AM905" s="44"/>
      <c r="AO905" s="44"/>
    </row>
    <row r="906" spans="1:41" s="45" customFormat="1" ht="15.75" customHeight="1" x14ac:dyDescent="0.2">
      <c r="A906" s="44"/>
      <c r="X906" s="44"/>
      <c r="AD906" s="44"/>
      <c r="AE906" s="44"/>
      <c r="AF906" s="44"/>
      <c r="AG906" s="46"/>
      <c r="AH906" s="44"/>
      <c r="AI906" s="44"/>
      <c r="AK906" s="44"/>
      <c r="AL906" s="44"/>
      <c r="AM906" s="44"/>
      <c r="AO906" s="44"/>
    </row>
    <row r="907" spans="1:41" s="45" customFormat="1" ht="15.75" customHeight="1" x14ac:dyDescent="0.2">
      <c r="A907" s="44"/>
      <c r="X907" s="44"/>
      <c r="AD907" s="44"/>
      <c r="AE907" s="44"/>
      <c r="AF907" s="44"/>
      <c r="AG907" s="46"/>
      <c r="AH907" s="44"/>
      <c r="AI907" s="44"/>
      <c r="AK907" s="44"/>
      <c r="AL907" s="44"/>
      <c r="AM907" s="44"/>
      <c r="AO907" s="44"/>
    </row>
    <row r="908" spans="1:41" s="45" customFormat="1" ht="15.75" customHeight="1" x14ac:dyDescent="0.2">
      <c r="A908" s="44"/>
      <c r="X908" s="44"/>
      <c r="AD908" s="44"/>
      <c r="AE908" s="44"/>
      <c r="AF908" s="44"/>
      <c r="AG908" s="46"/>
      <c r="AH908" s="44"/>
      <c r="AI908" s="44"/>
      <c r="AK908" s="44"/>
      <c r="AL908" s="44"/>
      <c r="AM908" s="44"/>
      <c r="AO908" s="44"/>
    </row>
    <row r="909" spans="1:41" s="45" customFormat="1" ht="15.75" customHeight="1" x14ac:dyDescent="0.2">
      <c r="A909" s="44"/>
      <c r="X909" s="44"/>
      <c r="AD909" s="44"/>
      <c r="AE909" s="44"/>
      <c r="AF909" s="44"/>
      <c r="AG909" s="46"/>
      <c r="AH909" s="44"/>
      <c r="AI909" s="44"/>
      <c r="AK909" s="44"/>
      <c r="AL909" s="44"/>
      <c r="AM909" s="44"/>
      <c r="AO909" s="44"/>
    </row>
    <row r="910" spans="1:41" s="45" customFormat="1" ht="15.75" customHeight="1" x14ac:dyDescent="0.2">
      <c r="A910" s="44"/>
      <c r="X910" s="44"/>
      <c r="AD910" s="44"/>
      <c r="AE910" s="44"/>
      <c r="AF910" s="44"/>
      <c r="AG910" s="46"/>
      <c r="AH910" s="44"/>
      <c r="AI910" s="44"/>
      <c r="AK910" s="44"/>
      <c r="AL910" s="44"/>
      <c r="AM910" s="44"/>
      <c r="AO910" s="44"/>
    </row>
    <row r="911" spans="1:41" s="45" customFormat="1" ht="15.75" customHeight="1" x14ac:dyDescent="0.2">
      <c r="A911" s="44"/>
      <c r="X911" s="44"/>
      <c r="AD911" s="44"/>
      <c r="AE911" s="44"/>
      <c r="AF911" s="44"/>
      <c r="AG911" s="46"/>
      <c r="AH911" s="44"/>
      <c r="AI911" s="44"/>
      <c r="AK911" s="44"/>
      <c r="AL911" s="44"/>
      <c r="AM911" s="44"/>
      <c r="AO911" s="44"/>
    </row>
    <row r="912" spans="1:41" s="45" customFormat="1" ht="15.75" customHeight="1" x14ac:dyDescent="0.2">
      <c r="A912" s="44"/>
      <c r="X912" s="44"/>
      <c r="AD912" s="44"/>
      <c r="AE912" s="44"/>
      <c r="AF912" s="44"/>
      <c r="AG912" s="46"/>
      <c r="AH912" s="44"/>
      <c r="AI912" s="44"/>
      <c r="AK912" s="44"/>
      <c r="AL912" s="44"/>
      <c r="AM912" s="44"/>
      <c r="AO912" s="44"/>
    </row>
    <row r="913" spans="1:41" s="45" customFormat="1" ht="15.75" customHeight="1" x14ac:dyDescent="0.2">
      <c r="A913" s="44"/>
      <c r="X913" s="44"/>
      <c r="AD913" s="44"/>
      <c r="AE913" s="44"/>
      <c r="AF913" s="44"/>
      <c r="AG913" s="46"/>
      <c r="AH913" s="44"/>
      <c r="AI913" s="44"/>
      <c r="AK913" s="44"/>
      <c r="AL913" s="44"/>
      <c r="AM913" s="44"/>
      <c r="AO913" s="44"/>
    </row>
    <row r="914" spans="1:41" s="45" customFormat="1" ht="15.75" customHeight="1" x14ac:dyDescent="0.2">
      <c r="A914" s="44"/>
      <c r="X914" s="44"/>
      <c r="AD914" s="44"/>
      <c r="AE914" s="44"/>
      <c r="AF914" s="44"/>
      <c r="AG914" s="46"/>
      <c r="AH914" s="44"/>
      <c r="AI914" s="44"/>
      <c r="AK914" s="44"/>
      <c r="AL914" s="44"/>
      <c r="AM914" s="44"/>
      <c r="AO914" s="44"/>
    </row>
    <row r="915" spans="1:41" s="45" customFormat="1" ht="15.75" customHeight="1" x14ac:dyDescent="0.2">
      <c r="A915" s="44"/>
      <c r="X915" s="44"/>
      <c r="AD915" s="44"/>
      <c r="AE915" s="44"/>
      <c r="AF915" s="44"/>
      <c r="AG915" s="46"/>
      <c r="AH915" s="44"/>
      <c r="AI915" s="44"/>
      <c r="AK915" s="44"/>
      <c r="AL915" s="44"/>
      <c r="AM915" s="44"/>
      <c r="AO915" s="44"/>
    </row>
    <row r="916" spans="1:41" s="45" customFormat="1" ht="15.75" customHeight="1" x14ac:dyDescent="0.2">
      <c r="A916" s="44"/>
      <c r="X916" s="44"/>
      <c r="AD916" s="44"/>
      <c r="AE916" s="44"/>
      <c r="AF916" s="44"/>
      <c r="AG916" s="46"/>
      <c r="AH916" s="44"/>
      <c r="AI916" s="44"/>
      <c r="AK916" s="44"/>
      <c r="AL916" s="44"/>
      <c r="AM916" s="44"/>
      <c r="AO916" s="44"/>
    </row>
    <row r="917" spans="1:41" s="45" customFormat="1" ht="15.75" customHeight="1" x14ac:dyDescent="0.2">
      <c r="A917" s="44"/>
      <c r="X917" s="44"/>
      <c r="AD917" s="44"/>
      <c r="AE917" s="44"/>
      <c r="AF917" s="44"/>
      <c r="AG917" s="46"/>
      <c r="AH917" s="44"/>
      <c r="AI917" s="44"/>
      <c r="AK917" s="44"/>
      <c r="AL917" s="44"/>
      <c r="AM917" s="44"/>
      <c r="AO917" s="44"/>
    </row>
    <row r="918" spans="1:41" s="45" customFormat="1" ht="15.75" customHeight="1" x14ac:dyDescent="0.2">
      <c r="A918" s="44"/>
      <c r="X918" s="44"/>
      <c r="AD918" s="44"/>
      <c r="AE918" s="44"/>
      <c r="AF918" s="44"/>
      <c r="AG918" s="46"/>
      <c r="AH918" s="44"/>
      <c r="AI918" s="44"/>
      <c r="AK918" s="44"/>
      <c r="AL918" s="44"/>
      <c r="AM918" s="44"/>
      <c r="AO918" s="44"/>
    </row>
    <row r="919" spans="1:41" s="45" customFormat="1" ht="15.75" customHeight="1" x14ac:dyDescent="0.2">
      <c r="A919" s="44"/>
      <c r="X919" s="44"/>
      <c r="AD919" s="44"/>
      <c r="AE919" s="44"/>
      <c r="AF919" s="44"/>
      <c r="AG919" s="46"/>
      <c r="AH919" s="44"/>
      <c r="AI919" s="44"/>
      <c r="AK919" s="44"/>
      <c r="AL919" s="44"/>
      <c r="AM919" s="44"/>
      <c r="AO919" s="44"/>
    </row>
    <row r="920" spans="1:41" s="45" customFormat="1" ht="15.75" customHeight="1" x14ac:dyDescent="0.2">
      <c r="A920" s="44"/>
      <c r="X920" s="44"/>
      <c r="AD920" s="44"/>
      <c r="AE920" s="44"/>
      <c r="AF920" s="44"/>
      <c r="AG920" s="46"/>
      <c r="AH920" s="44"/>
      <c r="AI920" s="44"/>
      <c r="AK920" s="44"/>
      <c r="AL920" s="44"/>
      <c r="AM920" s="44"/>
      <c r="AO920" s="44"/>
    </row>
    <row r="921" spans="1:41" s="45" customFormat="1" ht="15.75" customHeight="1" x14ac:dyDescent="0.2">
      <c r="A921" s="44"/>
      <c r="X921" s="44"/>
      <c r="AD921" s="44"/>
      <c r="AE921" s="44"/>
      <c r="AF921" s="44"/>
      <c r="AG921" s="46"/>
      <c r="AH921" s="44"/>
      <c r="AI921" s="44"/>
      <c r="AK921" s="44"/>
      <c r="AL921" s="44"/>
      <c r="AM921" s="44"/>
      <c r="AO921" s="44"/>
    </row>
    <row r="922" spans="1:41" s="45" customFormat="1" ht="15.75" customHeight="1" x14ac:dyDescent="0.2">
      <c r="A922" s="44"/>
      <c r="X922" s="44"/>
      <c r="AD922" s="44"/>
      <c r="AE922" s="44"/>
      <c r="AF922" s="44"/>
      <c r="AG922" s="46"/>
      <c r="AH922" s="44"/>
      <c r="AI922" s="44"/>
      <c r="AK922" s="44"/>
      <c r="AL922" s="44"/>
      <c r="AM922" s="44"/>
      <c r="AO922" s="44"/>
    </row>
    <row r="923" spans="1:41" s="45" customFormat="1" ht="15.75" customHeight="1" x14ac:dyDescent="0.2">
      <c r="A923" s="44"/>
      <c r="X923" s="44"/>
      <c r="AD923" s="44"/>
      <c r="AE923" s="44"/>
      <c r="AF923" s="44"/>
      <c r="AG923" s="46"/>
      <c r="AH923" s="44"/>
      <c r="AI923" s="44"/>
      <c r="AK923" s="44"/>
      <c r="AL923" s="44"/>
      <c r="AM923" s="44"/>
      <c r="AO923" s="44"/>
    </row>
    <row r="924" spans="1:41" s="45" customFormat="1" ht="15.75" customHeight="1" x14ac:dyDescent="0.2">
      <c r="A924" s="44"/>
      <c r="X924" s="44"/>
      <c r="AD924" s="44"/>
      <c r="AE924" s="44"/>
      <c r="AF924" s="44"/>
      <c r="AG924" s="46"/>
      <c r="AH924" s="44"/>
      <c r="AI924" s="44"/>
      <c r="AK924" s="44"/>
      <c r="AL924" s="44"/>
      <c r="AM924" s="44"/>
      <c r="AO924" s="44"/>
    </row>
    <row r="925" spans="1:41" s="45" customFormat="1" ht="15.75" customHeight="1" x14ac:dyDescent="0.2">
      <c r="A925" s="44"/>
      <c r="X925" s="44"/>
      <c r="AD925" s="44"/>
      <c r="AE925" s="44"/>
      <c r="AF925" s="44"/>
      <c r="AG925" s="46"/>
      <c r="AH925" s="44"/>
      <c r="AI925" s="44"/>
      <c r="AK925" s="44"/>
      <c r="AL925" s="44"/>
      <c r="AM925" s="44"/>
      <c r="AO925" s="44"/>
    </row>
    <row r="926" spans="1:41" s="45" customFormat="1" ht="15.75" customHeight="1" x14ac:dyDescent="0.2">
      <c r="A926" s="44"/>
      <c r="X926" s="44"/>
      <c r="AD926" s="44"/>
      <c r="AE926" s="44"/>
      <c r="AF926" s="44"/>
      <c r="AG926" s="46"/>
      <c r="AH926" s="44"/>
      <c r="AI926" s="44"/>
      <c r="AK926" s="44"/>
      <c r="AL926" s="44"/>
      <c r="AM926" s="44"/>
      <c r="AO926" s="44"/>
    </row>
    <row r="927" spans="1:41" s="45" customFormat="1" ht="15.75" customHeight="1" x14ac:dyDescent="0.2">
      <c r="A927" s="44"/>
      <c r="X927" s="44"/>
      <c r="AD927" s="44"/>
      <c r="AE927" s="44"/>
      <c r="AF927" s="44"/>
      <c r="AG927" s="46"/>
      <c r="AH927" s="44"/>
      <c r="AI927" s="44"/>
      <c r="AK927" s="44"/>
      <c r="AL927" s="44"/>
      <c r="AM927" s="44"/>
      <c r="AO927" s="44"/>
    </row>
    <row r="928" spans="1:41" s="45" customFormat="1" ht="15.75" customHeight="1" x14ac:dyDescent="0.2">
      <c r="A928" s="44"/>
      <c r="X928" s="44"/>
      <c r="AD928" s="44"/>
      <c r="AE928" s="44"/>
      <c r="AF928" s="44"/>
      <c r="AG928" s="46"/>
      <c r="AH928" s="44"/>
      <c r="AI928" s="44"/>
      <c r="AK928" s="44"/>
      <c r="AL928" s="44"/>
      <c r="AM928" s="44"/>
      <c r="AO928" s="44"/>
    </row>
    <row r="929" spans="1:41" s="45" customFormat="1" ht="15.75" customHeight="1" x14ac:dyDescent="0.2">
      <c r="A929" s="44"/>
      <c r="X929" s="44"/>
      <c r="AD929" s="44"/>
      <c r="AE929" s="44"/>
      <c r="AF929" s="44"/>
      <c r="AG929" s="46"/>
      <c r="AH929" s="44"/>
      <c r="AI929" s="44"/>
      <c r="AK929" s="44"/>
      <c r="AL929" s="44"/>
      <c r="AM929" s="44"/>
      <c r="AO929" s="44"/>
    </row>
    <row r="930" spans="1:41" s="45" customFormat="1" ht="15.75" customHeight="1" x14ac:dyDescent="0.2">
      <c r="A930" s="44"/>
      <c r="X930" s="44"/>
      <c r="AD930" s="44"/>
      <c r="AE930" s="44"/>
      <c r="AF930" s="44"/>
      <c r="AG930" s="46"/>
      <c r="AH930" s="44"/>
      <c r="AI930" s="44"/>
      <c r="AK930" s="44"/>
      <c r="AL930" s="44"/>
      <c r="AM930" s="44"/>
      <c r="AO930" s="44"/>
    </row>
    <row r="931" spans="1:41" s="45" customFormat="1" ht="15.75" customHeight="1" x14ac:dyDescent="0.2">
      <c r="A931" s="44"/>
      <c r="X931" s="44"/>
      <c r="AD931" s="44"/>
      <c r="AE931" s="44"/>
      <c r="AF931" s="44"/>
      <c r="AG931" s="46"/>
      <c r="AH931" s="44"/>
      <c r="AI931" s="44"/>
      <c r="AK931" s="44"/>
      <c r="AL931" s="44"/>
      <c r="AM931" s="44"/>
      <c r="AO931" s="44"/>
    </row>
    <row r="932" spans="1:41" s="45" customFormat="1" ht="15.75" customHeight="1" x14ac:dyDescent="0.2">
      <c r="A932" s="44"/>
      <c r="X932" s="44"/>
      <c r="AD932" s="44"/>
      <c r="AE932" s="44"/>
      <c r="AF932" s="44"/>
      <c r="AG932" s="46"/>
      <c r="AH932" s="44"/>
      <c r="AI932" s="44"/>
      <c r="AK932" s="44"/>
      <c r="AL932" s="44"/>
      <c r="AM932" s="44"/>
      <c r="AO932" s="44"/>
    </row>
    <row r="933" spans="1:41" s="45" customFormat="1" ht="15.75" customHeight="1" x14ac:dyDescent="0.2">
      <c r="A933" s="44"/>
      <c r="X933" s="44"/>
      <c r="AD933" s="44"/>
      <c r="AE933" s="44"/>
      <c r="AF933" s="44"/>
      <c r="AG933" s="46"/>
      <c r="AH933" s="44"/>
      <c r="AI933" s="44"/>
      <c r="AK933" s="44"/>
      <c r="AL933" s="44"/>
      <c r="AM933" s="44"/>
      <c r="AO933" s="44"/>
    </row>
    <row r="934" spans="1:41" s="45" customFormat="1" ht="15.75" customHeight="1" x14ac:dyDescent="0.2">
      <c r="A934" s="44"/>
      <c r="X934" s="44"/>
      <c r="AD934" s="44"/>
      <c r="AE934" s="44"/>
      <c r="AF934" s="44"/>
      <c r="AG934" s="46"/>
      <c r="AH934" s="44"/>
      <c r="AI934" s="44"/>
      <c r="AK934" s="44"/>
      <c r="AL934" s="44"/>
      <c r="AM934" s="44"/>
      <c r="AO934" s="44"/>
    </row>
    <row r="935" spans="1:41" s="45" customFormat="1" ht="15.75" customHeight="1" x14ac:dyDescent="0.2">
      <c r="A935" s="44"/>
      <c r="X935" s="44"/>
      <c r="AD935" s="44"/>
      <c r="AE935" s="44"/>
      <c r="AF935" s="44"/>
      <c r="AG935" s="46"/>
      <c r="AH935" s="44"/>
      <c r="AI935" s="44"/>
      <c r="AK935" s="44"/>
      <c r="AL935" s="44"/>
      <c r="AM935" s="44"/>
      <c r="AO935" s="44"/>
    </row>
    <row r="936" spans="1:41" s="45" customFormat="1" ht="15.75" customHeight="1" x14ac:dyDescent="0.2">
      <c r="A936" s="44"/>
      <c r="X936" s="44"/>
      <c r="AD936" s="44"/>
      <c r="AE936" s="44"/>
      <c r="AF936" s="44"/>
      <c r="AG936" s="46"/>
      <c r="AH936" s="44"/>
      <c r="AI936" s="44"/>
      <c r="AK936" s="44"/>
      <c r="AL936" s="44"/>
      <c r="AM936" s="44"/>
      <c r="AO936" s="44"/>
    </row>
    <row r="937" spans="1:41" s="45" customFormat="1" ht="15.75" customHeight="1" x14ac:dyDescent="0.2">
      <c r="A937" s="44"/>
      <c r="X937" s="44"/>
      <c r="AD937" s="44"/>
      <c r="AE937" s="44"/>
      <c r="AF937" s="44"/>
      <c r="AG937" s="46"/>
      <c r="AH937" s="44"/>
      <c r="AI937" s="44"/>
      <c r="AK937" s="44"/>
      <c r="AL937" s="44"/>
      <c r="AM937" s="44"/>
      <c r="AO937" s="44"/>
    </row>
    <row r="938" spans="1:41" s="45" customFormat="1" ht="15.75" customHeight="1" x14ac:dyDescent="0.2">
      <c r="A938" s="44"/>
      <c r="X938" s="44"/>
      <c r="AD938" s="44"/>
      <c r="AE938" s="44"/>
      <c r="AF938" s="44"/>
      <c r="AG938" s="46"/>
      <c r="AH938" s="44"/>
      <c r="AI938" s="44"/>
      <c r="AK938" s="44"/>
      <c r="AL938" s="44"/>
      <c r="AM938" s="44"/>
      <c r="AO938" s="44"/>
    </row>
    <row r="939" spans="1:41" s="45" customFormat="1" ht="15.75" customHeight="1" x14ac:dyDescent="0.2">
      <c r="A939" s="44"/>
      <c r="X939" s="44"/>
      <c r="AD939" s="44"/>
      <c r="AE939" s="44"/>
      <c r="AF939" s="44"/>
      <c r="AG939" s="46"/>
      <c r="AH939" s="44"/>
      <c r="AI939" s="44"/>
      <c r="AK939" s="44"/>
      <c r="AL939" s="44"/>
      <c r="AM939" s="44"/>
      <c r="AO939" s="44"/>
    </row>
    <row r="940" spans="1:41" s="45" customFormat="1" ht="15.75" customHeight="1" x14ac:dyDescent="0.2">
      <c r="A940" s="44"/>
      <c r="X940" s="44"/>
      <c r="AD940" s="44"/>
      <c r="AE940" s="44"/>
      <c r="AF940" s="44"/>
      <c r="AG940" s="46"/>
      <c r="AH940" s="44"/>
      <c r="AI940" s="44"/>
      <c r="AK940" s="44"/>
      <c r="AL940" s="44"/>
      <c r="AM940" s="44"/>
      <c r="AO940" s="44"/>
    </row>
    <row r="941" spans="1:41" s="45" customFormat="1" ht="15.75" customHeight="1" x14ac:dyDescent="0.2">
      <c r="A941" s="44"/>
      <c r="X941" s="44"/>
      <c r="AD941" s="44"/>
      <c r="AE941" s="44"/>
      <c r="AF941" s="44"/>
      <c r="AG941" s="46"/>
      <c r="AH941" s="44"/>
      <c r="AI941" s="44"/>
      <c r="AK941" s="44"/>
      <c r="AL941" s="44"/>
      <c r="AM941" s="44"/>
      <c r="AO941" s="44"/>
    </row>
    <row r="942" spans="1:41" s="45" customFormat="1" ht="15.75" customHeight="1" x14ac:dyDescent="0.2">
      <c r="A942" s="44"/>
      <c r="X942" s="44"/>
      <c r="AD942" s="44"/>
      <c r="AE942" s="44"/>
      <c r="AF942" s="44"/>
      <c r="AG942" s="46"/>
      <c r="AH942" s="44"/>
      <c r="AI942" s="44"/>
      <c r="AK942" s="44"/>
      <c r="AL942" s="44"/>
      <c r="AM942" s="44"/>
      <c r="AO942" s="44"/>
    </row>
    <row r="943" spans="1:41" s="45" customFormat="1" ht="15.75" customHeight="1" x14ac:dyDescent="0.2">
      <c r="A943" s="44"/>
      <c r="X943" s="44"/>
      <c r="AD943" s="44"/>
      <c r="AE943" s="44"/>
      <c r="AF943" s="44"/>
      <c r="AG943" s="46"/>
      <c r="AH943" s="44"/>
      <c r="AI943" s="44"/>
      <c r="AK943" s="44"/>
      <c r="AL943" s="44"/>
      <c r="AM943" s="44"/>
      <c r="AO943" s="44"/>
    </row>
    <row r="944" spans="1:41" s="45" customFormat="1" ht="15.75" customHeight="1" x14ac:dyDescent="0.2">
      <c r="A944" s="44"/>
      <c r="X944" s="44"/>
      <c r="AD944" s="44"/>
      <c r="AE944" s="44"/>
      <c r="AF944" s="44"/>
      <c r="AG944" s="46"/>
      <c r="AH944" s="44"/>
      <c r="AI944" s="44"/>
      <c r="AK944" s="44"/>
      <c r="AL944" s="44"/>
      <c r="AM944" s="44"/>
      <c r="AO944" s="44"/>
    </row>
    <row r="945" spans="1:41" s="45" customFormat="1" ht="15.75" customHeight="1" x14ac:dyDescent="0.2">
      <c r="A945" s="44"/>
      <c r="X945" s="44"/>
      <c r="AD945" s="44"/>
      <c r="AE945" s="44"/>
      <c r="AF945" s="44"/>
      <c r="AG945" s="46"/>
      <c r="AH945" s="44"/>
      <c r="AI945" s="44"/>
      <c r="AK945" s="44"/>
      <c r="AL945" s="44"/>
      <c r="AM945" s="44"/>
      <c r="AO945" s="44"/>
    </row>
    <row r="946" spans="1:41" s="45" customFormat="1" ht="15.75" customHeight="1" x14ac:dyDescent="0.2">
      <c r="A946" s="44"/>
      <c r="X946" s="44"/>
      <c r="AD946" s="44"/>
      <c r="AE946" s="44"/>
      <c r="AF946" s="44"/>
      <c r="AG946" s="46"/>
      <c r="AH946" s="44"/>
      <c r="AI946" s="44"/>
      <c r="AK946" s="44"/>
      <c r="AL946" s="44"/>
      <c r="AM946" s="44"/>
      <c r="AO946" s="44"/>
    </row>
    <row r="947" spans="1:41" s="45" customFormat="1" ht="15.75" customHeight="1" x14ac:dyDescent="0.2">
      <c r="A947" s="44"/>
      <c r="X947" s="44"/>
      <c r="AD947" s="44"/>
      <c r="AE947" s="44"/>
      <c r="AF947" s="44"/>
      <c r="AG947" s="46"/>
      <c r="AH947" s="44"/>
      <c r="AI947" s="44"/>
      <c r="AK947" s="44"/>
      <c r="AL947" s="44"/>
      <c r="AM947" s="44"/>
      <c r="AO947" s="44"/>
    </row>
    <row r="948" spans="1:41" s="45" customFormat="1" ht="15.75" customHeight="1" x14ac:dyDescent="0.2">
      <c r="A948" s="44"/>
      <c r="X948" s="44"/>
      <c r="AD948" s="44"/>
      <c r="AE948" s="44"/>
      <c r="AF948" s="44"/>
      <c r="AG948" s="46"/>
      <c r="AH948" s="44"/>
      <c r="AI948" s="44"/>
      <c r="AK948" s="44"/>
      <c r="AL948" s="44"/>
      <c r="AM948" s="44"/>
      <c r="AO948" s="44"/>
    </row>
    <row r="949" spans="1:41" s="45" customFormat="1" ht="15.75" customHeight="1" x14ac:dyDescent="0.2">
      <c r="A949" s="44"/>
      <c r="X949" s="44"/>
      <c r="AD949" s="44"/>
      <c r="AE949" s="44"/>
      <c r="AF949" s="44"/>
      <c r="AG949" s="46"/>
      <c r="AH949" s="44"/>
      <c r="AI949" s="44"/>
      <c r="AK949" s="44"/>
      <c r="AL949" s="44"/>
      <c r="AM949" s="44"/>
      <c r="AO949" s="44"/>
    </row>
    <row r="950" spans="1:41" s="45" customFormat="1" ht="15.75" customHeight="1" x14ac:dyDescent="0.2">
      <c r="A950" s="44"/>
      <c r="X950" s="44"/>
      <c r="AD950" s="44"/>
      <c r="AE950" s="44"/>
      <c r="AF950" s="44"/>
      <c r="AG950" s="46"/>
      <c r="AH950" s="44"/>
      <c r="AI950" s="44"/>
      <c r="AK950" s="44"/>
      <c r="AL950" s="44"/>
      <c r="AM950" s="44"/>
      <c r="AO950" s="44"/>
    </row>
    <row r="951" spans="1:41" s="45" customFormat="1" ht="15.75" customHeight="1" x14ac:dyDescent="0.2">
      <c r="A951" s="44"/>
      <c r="X951" s="44"/>
      <c r="AD951" s="44"/>
      <c r="AE951" s="44"/>
      <c r="AF951" s="44"/>
      <c r="AG951" s="46"/>
      <c r="AH951" s="44"/>
      <c r="AI951" s="44"/>
      <c r="AK951" s="44"/>
      <c r="AL951" s="44"/>
      <c r="AM951" s="44"/>
      <c r="AO951" s="44"/>
    </row>
    <row r="952" spans="1:41" s="45" customFormat="1" ht="15.75" customHeight="1" x14ac:dyDescent="0.2">
      <c r="A952" s="44"/>
      <c r="X952" s="44"/>
      <c r="AD952" s="44"/>
      <c r="AE952" s="44"/>
      <c r="AF952" s="44"/>
      <c r="AG952" s="46"/>
      <c r="AH952" s="44"/>
      <c r="AI952" s="44"/>
      <c r="AK952" s="44"/>
      <c r="AL952" s="44"/>
      <c r="AM952" s="44"/>
      <c r="AO952" s="44"/>
    </row>
    <row r="953" spans="1:41" s="45" customFormat="1" ht="15.75" customHeight="1" x14ac:dyDescent="0.2">
      <c r="A953" s="44"/>
      <c r="X953" s="44"/>
      <c r="AD953" s="44"/>
      <c r="AE953" s="44"/>
      <c r="AF953" s="44"/>
      <c r="AG953" s="46"/>
      <c r="AH953" s="44"/>
      <c r="AI953" s="44"/>
      <c r="AK953" s="44"/>
      <c r="AL953" s="44"/>
      <c r="AM953" s="44"/>
      <c r="AO953" s="44"/>
    </row>
    <row r="954" spans="1:41" s="45" customFormat="1" ht="15.75" customHeight="1" x14ac:dyDescent="0.2">
      <c r="A954" s="44"/>
      <c r="X954" s="44"/>
      <c r="AD954" s="44"/>
      <c r="AE954" s="44"/>
      <c r="AF954" s="44"/>
      <c r="AG954" s="46"/>
      <c r="AH954" s="44"/>
      <c r="AI954" s="44"/>
      <c r="AK954" s="44"/>
      <c r="AL954" s="44"/>
      <c r="AM954" s="44"/>
      <c r="AO954" s="44"/>
    </row>
    <row r="955" spans="1:41" s="45" customFormat="1" ht="15.75" customHeight="1" x14ac:dyDescent="0.2">
      <c r="A955" s="44"/>
      <c r="X955" s="44"/>
      <c r="AD955" s="44"/>
      <c r="AE955" s="44"/>
      <c r="AF955" s="44"/>
      <c r="AG955" s="46"/>
      <c r="AH955" s="44"/>
      <c r="AI955" s="44"/>
      <c r="AK955" s="44"/>
      <c r="AL955" s="44"/>
      <c r="AM955" s="44"/>
      <c r="AO955" s="44"/>
    </row>
    <row r="956" spans="1:41" s="45" customFormat="1" ht="15.75" customHeight="1" x14ac:dyDescent="0.2">
      <c r="A956" s="44"/>
      <c r="X956" s="44"/>
      <c r="AD956" s="44"/>
      <c r="AE956" s="44"/>
      <c r="AF956" s="44"/>
      <c r="AG956" s="46"/>
      <c r="AH956" s="44"/>
      <c r="AI956" s="44"/>
      <c r="AK956" s="44"/>
      <c r="AL956" s="44"/>
      <c r="AM956" s="44"/>
      <c r="AO956" s="44"/>
    </row>
    <row r="957" spans="1:41" s="45" customFormat="1" ht="15.75" customHeight="1" x14ac:dyDescent="0.2">
      <c r="A957" s="44"/>
      <c r="X957" s="44"/>
      <c r="AD957" s="44"/>
      <c r="AE957" s="44"/>
      <c r="AF957" s="44"/>
      <c r="AG957" s="46"/>
      <c r="AH957" s="44"/>
      <c r="AI957" s="44"/>
      <c r="AK957" s="44"/>
      <c r="AL957" s="44"/>
      <c r="AM957" s="44"/>
      <c r="AO957" s="44"/>
    </row>
    <row r="958" spans="1:41" s="45" customFormat="1" ht="15.75" customHeight="1" x14ac:dyDescent="0.2">
      <c r="A958" s="44"/>
      <c r="X958" s="44"/>
      <c r="AD958" s="44"/>
      <c r="AE958" s="44"/>
      <c r="AF958" s="44"/>
      <c r="AG958" s="46"/>
      <c r="AH958" s="44"/>
      <c r="AI958" s="44"/>
      <c r="AK958" s="44"/>
      <c r="AL958" s="44"/>
      <c r="AM958" s="44"/>
      <c r="AO958" s="44"/>
    </row>
    <row r="959" spans="1:41" s="45" customFormat="1" ht="15.75" customHeight="1" x14ac:dyDescent="0.2">
      <c r="A959" s="44"/>
      <c r="X959" s="44"/>
      <c r="AD959" s="44"/>
      <c r="AE959" s="44"/>
      <c r="AF959" s="44"/>
      <c r="AG959" s="46"/>
      <c r="AH959" s="44"/>
      <c r="AI959" s="44"/>
      <c r="AK959" s="44"/>
      <c r="AL959" s="44"/>
      <c r="AM959" s="44"/>
      <c r="AO959" s="44"/>
    </row>
    <row r="960" spans="1:41" s="45" customFormat="1" ht="15.75" customHeight="1" x14ac:dyDescent="0.2">
      <c r="A960" s="44"/>
      <c r="X960" s="44"/>
      <c r="AD960" s="44"/>
      <c r="AE960" s="44"/>
      <c r="AF960" s="44"/>
      <c r="AG960" s="46"/>
      <c r="AH960" s="44"/>
      <c r="AI960" s="44"/>
      <c r="AK960" s="44"/>
      <c r="AL960" s="44"/>
      <c r="AM960" s="44"/>
      <c r="AO960" s="44"/>
    </row>
    <row r="961" spans="1:41" s="45" customFormat="1" ht="15.75" customHeight="1" x14ac:dyDescent="0.2">
      <c r="A961" s="44"/>
      <c r="X961" s="44"/>
      <c r="AD961" s="44"/>
      <c r="AE961" s="44"/>
      <c r="AF961" s="44"/>
      <c r="AG961" s="46"/>
      <c r="AH961" s="44"/>
      <c r="AI961" s="44"/>
      <c r="AK961" s="44"/>
      <c r="AL961" s="44"/>
      <c r="AM961" s="44"/>
      <c r="AO961" s="44"/>
    </row>
    <row r="962" spans="1:41" s="45" customFormat="1" ht="15.75" customHeight="1" x14ac:dyDescent="0.2">
      <c r="A962" s="44"/>
      <c r="X962" s="44"/>
      <c r="AD962" s="44"/>
      <c r="AE962" s="44"/>
      <c r="AF962" s="44"/>
      <c r="AG962" s="46"/>
      <c r="AH962" s="44"/>
      <c r="AI962" s="44"/>
      <c r="AK962" s="44"/>
      <c r="AL962" s="44"/>
      <c r="AM962" s="44"/>
      <c r="AO962" s="44"/>
    </row>
    <row r="963" spans="1:41" s="45" customFormat="1" ht="15.75" customHeight="1" x14ac:dyDescent="0.2">
      <c r="A963" s="44"/>
      <c r="X963" s="44"/>
      <c r="AD963" s="44"/>
      <c r="AE963" s="44"/>
      <c r="AF963" s="44"/>
      <c r="AG963" s="46"/>
      <c r="AH963" s="44"/>
      <c r="AI963" s="44"/>
      <c r="AK963" s="44"/>
      <c r="AL963" s="44"/>
      <c r="AM963" s="44"/>
      <c r="AO963" s="44"/>
    </row>
    <row r="964" spans="1:41" s="45" customFormat="1" ht="15.75" customHeight="1" x14ac:dyDescent="0.2">
      <c r="A964" s="44"/>
      <c r="X964" s="44"/>
      <c r="AD964" s="44"/>
      <c r="AE964" s="44"/>
      <c r="AF964" s="44"/>
      <c r="AG964" s="46"/>
      <c r="AH964" s="44"/>
      <c r="AI964" s="44"/>
      <c r="AK964" s="44"/>
      <c r="AL964" s="44"/>
      <c r="AM964" s="44"/>
      <c r="AO964" s="44"/>
    </row>
    <row r="965" spans="1:41" s="45" customFormat="1" ht="15.75" customHeight="1" x14ac:dyDescent="0.2">
      <c r="A965" s="44"/>
      <c r="X965" s="44"/>
      <c r="AD965" s="44"/>
      <c r="AE965" s="44"/>
      <c r="AF965" s="44"/>
      <c r="AG965" s="46"/>
      <c r="AH965" s="44"/>
      <c r="AI965" s="44"/>
      <c r="AK965" s="44"/>
      <c r="AL965" s="44"/>
      <c r="AM965" s="44"/>
      <c r="AO965" s="44"/>
    </row>
    <row r="966" spans="1:41" s="45" customFormat="1" ht="15.75" customHeight="1" x14ac:dyDescent="0.2">
      <c r="A966" s="44"/>
      <c r="X966" s="44"/>
      <c r="AD966" s="44"/>
      <c r="AE966" s="44"/>
      <c r="AF966" s="44"/>
      <c r="AG966" s="46"/>
      <c r="AH966" s="44"/>
      <c r="AI966" s="44"/>
      <c r="AK966" s="44"/>
      <c r="AL966" s="44"/>
      <c r="AM966" s="44"/>
      <c r="AO966" s="44"/>
    </row>
    <row r="967" spans="1:41" s="45" customFormat="1" ht="15.75" customHeight="1" x14ac:dyDescent="0.2">
      <c r="A967" s="44"/>
      <c r="X967" s="44"/>
      <c r="AD967" s="44"/>
      <c r="AE967" s="44"/>
      <c r="AF967" s="44"/>
      <c r="AG967" s="46"/>
      <c r="AH967" s="44"/>
      <c r="AI967" s="44"/>
      <c r="AK967" s="44"/>
      <c r="AL967" s="44"/>
      <c r="AM967" s="44"/>
      <c r="AO967" s="44"/>
    </row>
    <row r="968" spans="1:41" s="45" customFormat="1" ht="15.75" customHeight="1" x14ac:dyDescent="0.2">
      <c r="A968" s="44"/>
      <c r="X968" s="44"/>
      <c r="AD968" s="44"/>
      <c r="AE968" s="44"/>
      <c r="AF968" s="44"/>
      <c r="AG968" s="46"/>
      <c r="AH968" s="44"/>
      <c r="AI968" s="44"/>
      <c r="AK968" s="44"/>
      <c r="AL968" s="44"/>
      <c r="AM968" s="44"/>
      <c r="AO968" s="44"/>
    </row>
    <row r="969" spans="1:41" s="45" customFormat="1" ht="15.75" customHeight="1" x14ac:dyDescent="0.2">
      <c r="A969" s="44"/>
      <c r="X969" s="44"/>
      <c r="AD969" s="44"/>
      <c r="AE969" s="44"/>
      <c r="AF969" s="44"/>
      <c r="AG969" s="46"/>
      <c r="AH969" s="44"/>
      <c r="AI969" s="44"/>
      <c r="AK969" s="44"/>
      <c r="AL969" s="44"/>
      <c r="AM969" s="44"/>
      <c r="AO969" s="44"/>
    </row>
    <row r="970" spans="1:41" s="45" customFormat="1" ht="15.75" customHeight="1" x14ac:dyDescent="0.2">
      <c r="A970" s="44"/>
      <c r="X970" s="44"/>
      <c r="AD970" s="44"/>
      <c r="AE970" s="44"/>
      <c r="AF970" s="44"/>
      <c r="AG970" s="46"/>
      <c r="AH970" s="44"/>
      <c r="AI970" s="44"/>
      <c r="AK970" s="44"/>
      <c r="AL970" s="44"/>
      <c r="AM970" s="44"/>
      <c r="AO970" s="44"/>
    </row>
    <row r="971" spans="1:41" s="45" customFormat="1" ht="15.75" customHeight="1" x14ac:dyDescent="0.2">
      <c r="A971" s="44"/>
      <c r="X971" s="44"/>
      <c r="AD971" s="44"/>
      <c r="AE971" s="44"/>
      <c r="AF971" s="44"/>
      <c r="AG971" s="46"/>
      <c r="AH971" s="44"/>
      <c r="AI971" s="44"/>
      <c r="AK971" s="44"/>
      <c r="AL971" s="44"/>
      <c r="AM971" s="44"/>
      <c r="AO971" s="44"/>
    </row>
    <row r="972" spans="1:41" s="45" customFormat="1" ht="15.75" customHeight="1" x14ac:dyDescent="0.2">
      <c r="A972" s="44"/>
      <c r="X972" s="44"/>
      <c r="AD972" s="44"/>
      <c r="AE972" s="44"/>
      <c r="AF972" s="44"/>
      <c r="AG972" s="46"/>
      <c r="AH972" s="44"/>
      <c r="AI972" s="44"/>
      <c r="AK972" s="44"/>
      <c r="AL972" s="44"/>
      <c r="AM972" s="44"/>
      <c r="AO972" s="44"/>
    </row>
    <row r="973" spans="1:41" s="45" customFormat="1" ht="15.75" customHeight="1" x14ac:dyDescent="0.2">
      <c r="A973" s="44"/>
      <c r="X973" s="44"/>
      <c r="AD973" s="44"/>
      <c r="AE973" s="44"/>
      <c r="AF973" s="44"/>
      <c r="AG973" s="46"/>
      <c r="AH973" s="44"/>
      <c r="AI973" s="44"/>
      <c r="AK973" s="44"/>
      <c r="AL973" s="44"/>
      <c r="AM973" s="44"/>
      <c r="AO973" s="44"/>
    </row>
    <row r="974" spans="1:41" s="45" customFormat="1" ht="15.75" customHeight="1" x14ac:dyDescent="0.2">
      <c r="A974" s="44"/>
      <c r="X974" s="44"/>
      <c r="AD974" s="44"/>
      <c r="AE974" s="44"/>
      <c r="AF974" s="44"/>
      <c r="AG974" s="46"/>
      <c r="AH974" s="44"/>
      <c r="AI974" s="44"/>
      <c r="AK974" s="44"/>
      <c r="AL974" s="44"/>
      <c r="AM974" s="44"/>
      <c r="AO974" s="44"/>
    </row>
    <row r="975" spans="1:41" s="45" customFormat="1" ht="15.75" customHeight="1" x14ac:dyDescent="0.2">
      <c r="A975" s="44"/>
      <c r="X975" s="44"/>
      <c r="AD975" s="44"/>
      <c r="AE975" s="44"/>
      <c r="AF975" s="44"/>
      <c r="AG975" s="46"/>
      <c r="AH975" s="44"/>
      <c r="AI975" s="44"/>
      <c r="AK975" s="44"/>
      <c r="AL975" s="44"/>
      <c r="AM975" s="44"/>
      <c r="AO975" s="44"/>
    </row>
    <row r="976" spans="1:41" s="45" customFormat="1" ht="15.75" customHeight="1" x14ac:dyDescent="0.2">
      <c r="A976" s="44"/>
      <c r="X976" s="44"/>
      <c r="AD976" s="44"/>
      <c r="AE976" s="44"/>
      <c r="AF976" s="44"/>
      <c r="AG976" s="46"/>
      <c r="AH976" s="44"/>
      <c r="AI976" s="44"/>
      <c r="AK976" s="44"/>
      <c r="AL976" s="44"/>
      <c r="AM976" s="44"/>
      <c r="AO976" s="44"/>
    </row>
    <row r="977" spans="1:41" s="45" customFormat="1" ht="15.75" customHeight="1" x14ac:dyDescent="0.2">
      <c r="A977" s="44"/>
      <c r="X977" s="44"/>
      <c r="AD977" s="44"/>
      <c r="AE977" s="44"/>
      <c r="AF977" s="44"/>
      <c r="AG977" s="46"/>
      <c r="AH977" s="44"/>
      <c r="AI977" s="44"/>
      <c r="AK977" s="44"/>
      <c r="AL977" s="44"/>
      <c r="AM977" s="44"/>
      <c r="AO977" s="44"/>
    </row>
    <row r="978" spans="1:41" s="45" customFormat="1" ht="15.75" customHeight="1" x14ac:dyDescent="0.2">
      <c r="A978" s="44"/>
      <c r="X978" s="44"/>
      <c r="AD978" s="44"/>
      <c r="AE978" s="44"/>
      <c r="AF978" s="44"/>
      <c r="AG978" s="46"/>
      <c r="AH978" s="44"/>
      <c r="AI978" s="44"/>
      <c r="AK978" s="44"/>
      <c r="AL978" s="44"/>
      <c r="AM978" s="44"/>
      <c r="AO978" s="44"/>
    </row>
    <row r="979" spans="1:41" s="45" customFormat="1" ht="15.75" customHeight="1" x14ac:dyDescent="0.2">
      <c r="A979" s="44"/>
      <c r="X979" s="44"/>
      <c r="AD979" s="44"/>
      <c r="AE979" s="44"/>
      <c r="AF979" s="44"/>
      <c r="AG979" s="46"/>
      <c r="AH979" s="44"/>
      <c r="AI979" s="44"/>
      <c r="AK979" s="44"/>
      <c r="AL979" s="44"/>
      <c r="AM979" s="44"/>
      <c r="AO979" s="44"/>
    </row>
    <row r="980" spans="1:41" s="45" customFormat="1" ht="15.75" customHeight="1" x14ac:dyDescent="0.2">
      <c r="A980" s="44"/>
      <c r="X980" s="44"/>
      <c r="AD980" s="44"/>
      <c r="AE980" s="44"/>
      <c r="AF980" s="44"/>
      <c r="AG980" s="46"/>
      <c r="AH980" s="44"/>
      <c r="AI980" s="44"/>
      <c r="AK980" s="44"/>
      <c r="AL980" s="44"/>
      <c r="AM980" s="44"/>
      <c r="AO980" s="44"/>
    </row>
    <row r="981" spans="1:41" s="45" customFormat="1" ht="15.75" customHeight="1" x14ac:dyDescent="0.2">
      <c r="A981" s="44"/>
      <c r="X981" s="44"/>
      <c r="AD981" s="44"/>
      <c r="AE981" s="44"/>
      <c r="AF981" s="44"/>
      <c r="AG981" s="46"/>
      <c r="AH981" s="44"/>
      <c r="AI981" s="44"/>
      <c r="AK981" s="44"/>
      <c r="AL981" s="44"/>
      <c r="AM981" s="44"/>
      <c r="AO981" s="44"/>
    </row>
    <row r="982" spans="1:41" s="45" customFormat="1" ht="15.75" customHeight="1" x14ac:dyDescent="0.2">
      <c r="A982" s="44"/>
      <c r="X982" s="44"/>
      <c r="AD982" s="44"/>
      <c r="AE982" s="44"/>
      <c r="AF982" s="44"/>
      <c r="AG982" s="46"/>
      <c r="AH982" s="44"/>
      <c r="AI982" s="44"/>
      <c r="AK982" s="44"/>
      <c r="AL982" s="44"/>
      <c r="AM982" s="44"/>
      <c r="AO982" s="44"/>
    </row>
    <row r="983" spans="1:41" s="45" customFormat="1" ht="15" customHeight="1" x14ac:dyDescent="0.15"/>
    <row r="984" spans="1:41" s="45" customFormat="1" ht="15" customHeight="1" x14ac:dyDescent="0.15"/>
    <row r="985" spans="1:41" s="45" customFormat="1" ht="15" customHeight="1" x14ac:dyDescent="0.15"/>
    <row r="986" spans="1:41" s="45" customFormat="1" ht="15" customHeight="1" x14ac:dyDescent="0.15"/>
    <row r="987" spans="1:41" s="45" customFormat="1" ht="15" customHeight="1" x14ac:dyDescent="0.15"/>
    <row r="988" spans="1:41" s="45" customFormat="1" ht="15" customHeight="1" x14ac:dyDescent="0.15"/>
    <row r="989" spans="1:41" s="45" customFormat="1" ht="15" customHeight="1" x14ac:dyDescent="0.15"/>
    <row r="990" spans="1:41" s="45" customFormat="1" ht="15" customHeight="1" x14ac:dyDescent="0.15"/>
    <row r="991" spans="1:41" s="45" customFormat="1" ht="15" customHeight="1" x14ac:dyDescent="0.15"/>
    <row r="992" spans="1:41" s="45" customFormat="1" ht="15" customHeight="1" x14ac:dyDescent="0.15"/>
    <row r="993" s="45" customFormat="1" ht="15" customHeight="1" x14ac:dyDescent="0.15"/>
    <row r="994" s="45" customFormat="1" ht="15" customHeight="1" x14ac:dyDescent="0.15"/>
    <row r="995" s="45" customFormat="1" ht="15" customHeight="1" x14ac:dyDescent="0.15"/>
    <row r="996" s="45" customFormat="1" ht="15" customHeight="1" x14ac:dyDescent="0.15"/>
    <row r="997" s="45" customFormat="1" ht="15" customHeight="1" x14ac:dyDescent="0.15"/>
    <row r="998" s="45" customFormat="1" ht="15" customHeight="1" x14ac:dyDescent="0.15"/>
    <row r="999" s="45" customFormat="1" ht="15" customHeight="1" x14ac:dyDescent="0.15"/>
    <row r="1000" s="45" customFormat="1" ht="15" customHeight="1" x14ac:dyDescent="0.15"/>
    <row r="1001" s="45" customFormat="1" ht="15" customHeight="1" x14ac:dyDescent="0.15"/>
  </sheetData>
  <mergeCells count="14">
    <mergeCell ref="AH2:AJ2"/>
    <mergeCell ref="AK2:AN2"/>
    <mergeCell ref="Q1:AQ1"/>
    <mergeCell ref="BH1:BI1"/>
    <mergeCell ref="B1:B2"/>
    <mergeCell ref="C1:C2"/>
    <mergeCell ref="D1:D2"/>
    <mergeCell ref="E1:E2"/>
    <mergeCell ref="G1:O1"/>
    <mergeCell ref="BT1:BU1"/>
    <mergeCell ref="BK1:BL1"/>
    <mergeCell ref="BN1:BO1"/>
    <mergeCell ref="BQ1:BR1"/>
    <mergeCell ref="AS1:BA1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C3" sqref="C3"/>
    </sheetView>
  </sheetViews>
  <sheetFormatPr baseColWidth="10" defaultColWidth="12.6640625" defaultRowHeight="15" customHeight="1" x14ac:dyDescent="0.15"/>
  <cols>
    <col min="1" max="1" width="9.5" customWidth="1"/>
    <col min="2" max="2" width="43.33203125" customWidth="1"/>
    <col min="3" max="3" width="97.6640625" customWidth="1"/>
    <col min="4" max="26" width="7.6640625" customWidth="1"/>
  </cols>
  <sheetData>
    <row r="1" spans="1:3" ht="32" x14ac:dyDescent="0.2">
      <c r="A1" s="1" t="s">
        <v>0</v>
      </c>
      <c r="B1" s="2" t="s">
        <v>1</v>
      </c>
      <c r="C1" s="3" t="s">
        <v>2</v>
      </c>
    </row>
    <row r="2" spans="1:3" x14ac:dyDescent="0.2">
      <c r="A2" s="4"/>
      <c r="B2" s="5" t="s">
        <v>3</v>
      </c>
      <c r="C2" s="6" t="s">
        <v>4</v>
      </c>
    </row>
    <row r="3" spans="1:3" x14ac:dyDescent="0.2">
      <c r="A3" s="4" t="s">
        <v>5</v>
      </c>
      <c r="B3" s="5" t="s">
        <v>6</v>
      </c>
      <c r="C3" s="33" t="s">
        <v>7</v>
      </c>
    </row>
    <row r="4" spans="1:3" x14ac:dyDescent="0.2">
      <c r="A4" s="4"/>
      <c r="B4" s="5" t="s">
        <v>8</v>
      </c>
      <c r="C4" s="7" t="s">
        <v>9</v>
      </c>
    </row>
    <row r="5" spans="1:3" ht="16" x14ac:dyDescent="0.2">
      <c r="A5" s="4" t="s">
        <v>10</v>
      </c>
      <c r="B5" s="8" t="s">
        <v>11</v>
      </c>
      <c r="C5" s="7" t="s">
        <v>12</v>
      </c>
    </row>
    <row r="6" spans="1:3" x14ac:dyDescent="0.2">
      <c r="A6" s="4"/>
      <c r="B6" s="5" t="s">
        <v>13</v>
      </c>
      <c r="C6" s="6" t="s">
        <v>14</v>
      </c>
    </row>
    <row r="7" spans="1:3" x14ac:dyDescent="0.2">
      <c r="A7" s="4"/>
      <c r="B7" s="5" t="s">
        <v>15</v>
      </c>
      <c r="C7" s="7" t="s">
        <v>16</v>
      </c>
    </row>
    <row r="8" spans="1:3" x14ac:dyDescent="0.2">
      <c r="A8" s="4"/>
      <c r="B8" s="5" t="s">
        <v>17</v>
      </c>
      <c r="C8" s="7" t="s">
        <v>18</v>
      </c>
    </row>
    <row r="9" spans="1:3" x14ac:dyDescent="0.2">
      <c r="A9" s="4" t="s">
        <v>10</v>
      </c>
      <c r="B9" s="5" t="s">
        <v>19</v>
      </c>
      <c r="C9" s="6" t="s">
        <v>20</v>
      </c>
    </row>
    <row r="10" spans="1:3" x14ac:dyDescent="0.2">
      <c r="A10" s="4" t="s">
        <v>10</v>
      </c>
      <c r="B10" s="5" t="s">
        <v>21</v>
      </c>
      <c r="C10" s="6" t="s">
        <v>22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2:A10">
    <cfRule type="containsText" dxfId="2" priority="1" operator="containsText" text="ALMOST">
      <formula>NOT(ISERROR(SEARCH(("ALMOST"),(A2))))</formula>
    </cfRule>
  </conditionalFormatting>
  <conditionalFormatting sqref="A2:A10">
    <cfRule type="containsText" dxfId="1" priority="2" operator="containsText" text="N">
      <formula>NOT(ISERROR(SEARCH(("N"),(A2))))</formula>
    </cfRule>
  </conditionalFormatting>
  <conditionalFormatting sqref="A2:A10">
    <cfRule type="containsText" dxfId="0" priority="3" operator="containsText" text="Y">
      <formula>NOT(ISERROR(SEARCH(("Y"),(A2))))</formula>
    </cfRule>
  </conditionalFormatting>
  <hyperlinks>
    <hyperlink ref="C3" r:id="rId1" xr:uid="{00000000-0004-0000-0100-000000000000}"/>
    <hyperlink ref="C4" r:id="rId2" xr:uid="{00000000-0004-0000-0100-000001000000}"/>
    <hyperlink ref="C5" r:id="rId3" xr:uid="{00000000-0004-0000-0100-000002000000}"/>
    <hyperlink ref="C7" r:id="rId4" xr:uid="{00000000-0004-0000-0100-000003000000}"/>
    <hyperlink ref="C8" r:id="rId5" xr:uid="{00000000-0004-0000-0100-000004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000"/>
  <sheetViews>
    <sheetView workbookViewId="0">
      <pane xSplit="2" topLeftCell="C1" activePane="topRight" state="frozen"/>
      <selection pane="topRight" activeCell="A4" sqref="A3:XFD4"/>
    </sheetView>
  </sheetViews>
  <sheetFormatPr baseColWidth="10" defaultColWidth="12.6640625" defaultRowHeight="15" customHeight="1" x14ac:dyDescent="0.15"/>
  <cols>
    <col min="1" max="1" width="3.6640625" customWidth="1"/>
    <col min="2" max="2" width="31.83203125" customWidth="1"/>
    <col min="3" max="3" width="10" style="42" customWidth="1"/>
    <col min="4" max="4" width="9.6640625" customWidth="1"/>
    <col min="5" max="5" width="11.1640625" customWidth="1"/>
    <col min="6" max="6" width="3.83203125" customWidth="1"/>
    <col min="7" max="15" width="7.6640625" customWidth="1"/>
    <col min="16" max="16" width="3.6640625" customWidth="1"/>
    <col min="17" max="17" width="11.6640625" customWidth="1"/>
    <col min="18" max="18" width="11.1640625" style="42" customWidth="1"/>
    <col min="19" max="20" width="11.1640625" hidden="1" customWidth="1"/>
    <col min="21" max="21" width="10" hidden="1" customWidth="1"/>
    <col min="22" max="22" width="7.6640625" hidden="1" customWidth="1"/>
    <col min="23" max="23" width="7.6640625" customWidth="1"/>
    <col min="24" max="24" width="8" customWidth="1"/>
    <col min="25" max="28" width="4.33203125" customWidth="1"/>
    <col min="29" max="29" width="3.6640625" customWidth="1"/>
    <col min="30" max="32" width="11.6640625" customWidth="1"/>
    <col min="33" max="35" width="10.33203125" customWidth="1"/>
    <col min="36" max="42" width="14" customWidth="1"/>
    <col min="43" max="43" width="12.1640625" customWidth="1"/>
    <col min="44" max="44" width="7.6640625" customWidth="1"/>
    <col min="45" max="45" width="8.6640625" customWidth="1"/>
    <col min="46" max="47" width="6.1640625" customWidth="1"/>
    <col min="48" max="48" width="7.6640625" customWidth="1"/>
    <col min="49" max="49" width="10.1640625" customWidth="1"/>
    <col min="50" max="50" width="8.33203125" customWidth="1"/>
    <col min="51" max="51" width="7.5" customWidth="1"/>
    <col min="52" max="53" width="7.6640625" customWidth="1"/>
  </cols>
  <sheetData>
    <row r="1" spans="1:53" ht="35.25" customHeight="1" x14ac:dyDescent="0.2">
      <c r="A1" s="9"/>
      <c r="B1" s="73" t="s">
        <v>23</v>
      </c>
      <c r="C1" s="74" t="s">
        <v>24</v>
      </c>
      <c r="D1" s="73" t="s">
        <v>25</v>
      </c>
      <c r="E1" s="73" t="s">
        <v>26</v>
      </c>
      <c r="F1" s="9"/>
      <c r="G1" s="70" t="s">
        <v>27</v>
      </c>
      <c r="H1" s="69"/>
      <c r="I1" s="69"/>
      <c r="J1" s="69"/>
      <c r="K1" s="69"/>
      <c r="L1" s="69"/>
      <c r="M1" s="69"/>
      <c r="N1" s="69"/>
      <c r="O1" s="69"/>
      <c r="Q1" s="70" t="s">
        <v>28</v>
      </c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9"/>
      <c r="AD1" s="76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S1" s="68" t="s">
        <v>21</v>
      </c>
      <c r="AT1" s="69"/>
      <c r="AU1" s="69"/>
      <c r="AV1" s="69"/>
      <c r="AW1" s="69"/>
      <c r="AX1" s="69"/>
      <c r="AY1" s="69"/>
      <c r="AZ1" s="69"/>
      <c r="BA1" s="69"/>
    </row>
    <row r="2" spans="1:53" ht="45" customHeight="1" x14ac:dyDescent="0.2">
      <c r="A2" s="10"/>
      <c r="B2" s="69"/>
      <c r="C2" s="75"/>
      <c r="D2" s="69"/>
      <c r="E2" s="69"/>
      <c r="F2" s="10"/>
      <c r="G2" s="10" t="s">
        <v>29</v>
      </c>
      <c r="H2" s="12" t="s">
        <v>30</v>
      </c>
      <c r="I2" s="10" t="s">
        <v>31</v>
      </c>
      <c r="J2" s="10" t="s">
        <v>32</v>
      </c>
      <c r="K2" s="10" t="s">
        <v>33</v>
      </c>
      <c r="L2" s="10" t="s">
        <v>34</v>
      </c>
      <c r="M2" s="10" t="s">
        <v>35</v>
      </c>
      <c r="N2" s="10" t="s">
        <v>36</v>
      </c>
      <c r="O2" s="10" t="s">
        <v>37</v>
      </c>
      <c r="P2" s="10"/>
      <c r="Q2" s="11" t="s">
        <v>38</v>
      </c>
      <c r="R2" s="37" t="s">
        <v>39</v>
      </c>
      <c r="S2" s="11" t="s">
        <v>40</v>
      </c>
      <c r="T2" s="11" t="s">
        <v>41</v>
      </c>
      <c r="U2" s="10" t="s">
        <v>42</v>
      </c>
      <c r="V2" s="10" t="s">
        <v>43</v>
      </c>
      <c r="W2" s="10" t="s">
        <v>44</v>
      </c>
      <c r="X2" s="37" t="s">
        <v>45</v>
      </c>
      <c r="Y2" s="11" t="s">
        <v>46</v>
      </c>
      <c r="Z2" s="11" t="s">
        <v>47</v>
      </c>
      <c r="AA2" s="11" t="s">
        <v>48</v>
      </c>
      <c r="AB2" s="11" t="s">
        <v>49</v>
      </c>
      <c r="AC2" s="10"/>
      <c r="AD2" s="11" t="s">
        <v>50</v>
      </c>
      <c r="AE2" s="34" t="s">
        <v>51</v>
      </c>
      <c r="AF2" s="11" t="s">
        <v>21</v>
      </c>
      <c r="AG2" s="13" t="s">
        <v>52</v>
      </c>
      <c r="AH2" s="68" t="s">
        <v>53</v>
      </c>
      <c r="AI2" s="69"/>
      <c r="AJ2" s="69"/>
      <c r="AK2" s="68" t="s">
        <v>54</v>
      </c>
      <c r="AL2" s="69"/>
      <c r="AM2" s="69"/>
      <c r="AN2" s="69"/>
      <c r="AO2" s="11" t="s">
        <v>55</v>
      </c>
      <c r="AP2" s="11" t="s">
        <v>56</v>
      </c>
      <c r="AQ2" s="11" t="s">
        <v>57</v>
      </c>
      <c r="AR2" s="10"/>
      <c r="AS2" s="11" t="s">
        <v>58</v>
      </c>
      <c r="AT2" s="11" t="s">
        <v>59</v>
      </c>
      <c r="AU2" s="11" t="s">
        <v>60</v>
      </c>
      <c r="AV2" s="11" t="s">
        <v>61</v>
      </c>
      <c r="AW2" s="11" t="s">
        <v>62</v>
      </c>
      <c r="AX2" s="11" t="s">
        <v>63</v>
      </c>
      <c r="AY2" s="11" t="s">
        <v>64</v>
      </c>
      <c r="AZ2" s="11" t="s">
        <v>65</v>
      </c>
      <c r="BA2" s="11" t="s">
        <v>66</v>
      </c>
    </row>
    <row r="3" spans="1:53" x14ac:dyDescent="0.2">
      <c r="A3" s="9">
        <v>1</v>
      </c>
      <c r="B3" s="14" t="s">
        <v>67</v>
      </c>
      <c r="C3" s="40">
        <f>C4+C22+C30+C35+C41+C51+C58+C65+C72+C81+C89+C97+C103+C111+C118+C125+C132</f>
        <v>109947900</v>
      </c>
      <c r="D3" s="15">
        <v>366.49299999999999</v>
      </c>
      <c r="E3" s="15">
        <f t="shared" ref="E3:E137" si="0">D3/250000</f>
        <v>1.4659720000000001E-3</v>
      </c>
      <c r="G3" s="9"/>
      <c r="H3" s="9"/>
      <c r="I3" s="9"/>
      <c r="J3" s="9"/>
      <c r="K3" s="9"/>
      <c r="L3" s="9"/>
      <c r="M3" s="9"/>
      <c r="N3" s="9"/>
      <c r="O3" s="9"/>
      <c r="Q3" s="15">
        <v>1346457.2460043698</v>
      </c>
      <c r="R3" s="38"/>
      <c r="W3" s="9"/>
      <c r="X3" s="38"/>
      <c r="AD3" s="9">
        <v>0.99</v>
      </c>
      <c r="AE3" s="35">
        <v>2.62</v>
      </c>
      <c r="AF3" s="9"/>
      <c r="AG3" s="16"/>
      <c r="AH3" s="9"/>
      <c r="AI3" s="9"/>
      <c r="AK3" s="9"/>
      <c r="AL3" s="9"/>
      <c r="AM3" s="9"/>
      <c r="AO3" s="9"/>
    </row>
    <row r="4" spans="1:53" x14ac:dyDescent="0.2">
      <c r="A4" s="9">
        <v>2</v>
      </c>
      <c r="B4" s="17" t="s">
        <v>68</v>
      </c>
      <c r="C4" s="40">
        <f>SUM(C5:C21)</f>
        <v>14020961.554059252</v>
      </c>
      <c r="D4" s="15">
        <v>22631.245043192128</v>
      </c>
      <c r="E4" s="15">
        <f t="shared" si="0"/>
        <v>9.0524980172768513E-2</v>
      </c>
      <c r="G4" s="9"/>
      <c r="H4" s="9"/>
      <c r="I4" s="9"/>
      <c r="J4" s="9"/>
      <c r="K4" s="9"/>
      <c r="L4" s="9"/>
      <c r="M4" s="9"/>
      <c r="N4" s="9"/>
      <c r="O4" s="9"/>
      <c r="Q4" s="15">
        <v>1009698.8490182929</v>
      </c>
      <c r="R4" s="38"/>
      <c r="W4" s="9">
        <v>3568</v>
      </c>
      <c r="X4" s="38"/>
      <c r="AD4" s="9"/>
      <c r="AE4" s="36"/>
      <c r="AF4" s="9">
        <v>920</v>
      </c>
      <c r="AG4" s="16">
        <v>1.46E-2</v>
      </c>
      <c r="AH4" s="9">
        <v>185</v>
      </c>
      <c r="AI4" s="9">
        <v>387</v>
      </c>
      <c r="AJ4" s="15">
        <v>322</v>
      </c>
      <c r="AK4" s="9"/>
      <c r="AL4" s="9"/>
      <c r="AM4" s="9"/>
      <c r="AO4" s="9"/>
    </row>
    <row r="5" spans="1:53" x14ac:dyDescent="0.2">
      <c r="A5" s="9">
        <v>3</v>
      </c>
      <c r="B5" s="18" t="s">
        <v>69</v>
      </c>
      <c r="C5" s="40">
        <v>1938253.9636780815</v>
      </c>
      <c r="D5" s="15">
        <v>77592.232332989646</v>
      </c>
      <c r="E5" s="15">
        <f t="shared" si="0"/>
        <v>0.31036892933195859</v>
      </c>
      <c r="G5" s="19">
        <v>0.19388973199094442</v>
      </c>
      <c r="H5" s="19">
        <v>0.19277330659756273</v>
      </c>
      <c r="I5" s="19">
        <v>0.20490301891409674</v>
      </c>
      <c r="J5" s="19">
        <v>0.15174923892538272</v>
      </c>
      <c r="K5" s="19">
        <v>0.11514582621870859</v>
      </c>
      <c r="L5" s="19">
        <v>7.9299074779195525E-2</v>
      </c>
      <c r="M5" s="19">
        <v>3.9088889741122013E-2</v>
      </c>
      <c r="N5" s="19">
        <v>1.7311898452770761E-2</v>
      </c>
      <c r="O5" s="19">
        <v>5.8390143802165041E-3</v>
      </c>
      <c r="Q5" s="15">
        <v>360944.28448811464</v>
      </c>
      <c r="R5" s="38">
        <v>24810</v>
      </c>
      <c r="W5" s="9">
        <v>513</v>
      </c>
      <c r="X5" s="39">
        <f t="shared" ref="X5:X87" si="1">W5/R5</f>
        <v>2.0677146311970981E-2</v>
      </c>
      <c r="AD5" s="9">
        <v>0.96</v>
      </c>
      <c r="AE5" s="35">
        <v>2.54</v>
      </c>
      <c r="AF5" s="9"/>
      <c r="AG5" s="16"/>
      <c r="AH5" s="9"/>
      <c r="AI5" s="9"/>
      <c r="AK5" s="9"/>
      <c r="AL5" s="9"/>
      <c r="AM5" s="9"/>
      <c r="AO5" s="9"/>
    </row>
    <row r="6" spans="1:53" x14ac:dyDescent="0.2">
      <c r="A6" s="9">
        <v>4</v>
      </c>
      <c r="B6" s="18" t="s">
        <v>70</v>
      </c>
      <c r="C6" s="40">
        <v>3196890.6376428446</v>
      </c>
      <c r="D6" s="15">
        <v>18617.964228308454</v>
      </c>
      <c r="E6" s="15">
        <f t="shared" si="0"/>
        <v>7.4471856913233811E-2</v>
      </c>
      <c r="G6" s="19">
        <v>0.19641049739077091</v>
      </c>
      <c r="H6" s="19">
        <v>0.19608959074044394</v>
      </c>
      <c r="I6" s="19">
        <v>0.20201382551618544</v>
      </c>
      <c r="J6" s="19">
        <v>0.15755680647366477</v>
      </c>
      <c r="K6" s="19">
        <v>0.11701935506848976</v>
      </c>
      <c r="L6" s="19">
        <v>7.5681272462102669E-2</v>
      </c>
      <c r="M6" s="19">
        <v>3.4729513490254139E-2</v>
      </c>
      <c r="N6" s="19">
        <v>1.4924521520188954E-2</v>
      </c>
      <c r="O6" s="19">
        <v>5.5746173378994389E-3</v>
      </c>
      <c r="Q6" s="15">
        <v>142847.02928027682</v>
      </c>
      <c r="R6" s="38">
        <v>35950</v>
      </c>
      <c r="W6" s="9">
        <v>643</v>
      </c>
      <c r="X6" s="39">
        <f t="shared" si="1"/>
        <v>1.7885952712100139E-2</v>
      </c>
      <c r="AD6" s="9">
        <v>0.96</v>
      </c>
      <c r="AE6" s="35">
        <v>2.54</v>
      </c>
      <c r="AF6" s="9"/>
      <c r="AG6" s="16"/>
      <c r="AH6" s="9"/>
      <c r="AI6" s="9"/>
      <c r="AK6" s="9"/>
      <c r="AL6" s="9"/>
      <c r="AM6" s="9"/>
      <c r="AO6" s="9"/>
    </row>
    <row r="7" spans="1:53" x14ac:dyDescent="0.2">
      <c r="A7" s="9">
        <v>5</v>
      </c>
      <c r="B7" s="18" t="s">
        <v>71</v>
      </c>
      <c r="C7" s="40">
        <v>1724660.8916106303</v>
      </c>
      <c r="D7" s="15">
        <v>30907.901283344632</v>
      </c>
      <c r="E7" s="15">
        <f t="shared" si="0"/>
        <v>0.12363160513337852</v>
      </c>
      <c r="G7" s="19">
        <v>0.21235774872331056</v>
      </c>
      <c r="H7" s="19">
        <v>0.20503481269057888</v>
      </c>
      <c r="I7" s="19">
        <v>0.18696784995074786</v>
      </c>
      <c r="J7" s="19">
        <v>0.15155472030499345</v>
      </c>
      <c r="K7" s="19">
        <v>0.11711856486322025</v>
      </c>
      <c r="L7" s="19">
        <v>7.5097915945254487E-2</v>
      </c>
      <c r="M7" s="19">
        <v>3.4386399012940036E-2</v>
      </c>
      <c r="N7" s="19">
        <v>1.3565350698775252E-2</v>
      </c>
      <c r="O7" s="19">
        <v>3.9166378101792238E-3</v>
      </c>
      <c r="Q7" s="15">
        <v>127933.55660435159</v>
      </c>
      <c r="R7" s="38">
        <v>13773</v>
      </c>
      <c r="W7" s="9">
        <v>270</v>
      </c>
      <c r="X7" s="39">
        <f t="shared" si="1"/>
        <v>1.9603572206490959E-2</v>
      </c>
      <c r="AD7" s="9">
        <v>0.96</v>
      </c>
      <c r="AE7" s="35">
        <v>2.54</v>
      </c>
      <c r="AF7" s="9"/>
      <c r="AG7" s="16"/>
      <c r="AH7" s="9"/>
      <c r="AI7" s="9"/>
      <c r="AK7" s="9"/>
      <c r="AL7" s="9"/>
      <c r="AM7" s="9"/>
      <c r="AO7" s="9"/>
    </row>
    <row r="8" spans="1:53" x14ac:dyDescent="0.2">
      <c r="A8" s="9">
        <v>6</v>
      </c>
      <c r="B8" s="18" t="s">
        <v>72</v>
      </c>
      <c r="C8" s="40">
        <v>453515.89725074649</v>
      </c>
      <c r="D8" s="15">
        <v>32463.557426681924</v>
      </c>
      <c r="E8" s="15">
        <f t="shared" si="0"/>
        <v>0.12985422970672769</v>
      </c>
      <c r="G8" s="19">
        <v>0.18936227826371291</v>
      </c>
      <c r="H8" s="19">
        <v>0.18302440120984223</v>
      </c>
      <c r="I8" s="19">
        <v>0.21912807569688547</v>
      </c>
      <c r="J8" s="19">
        <v>0.16441439140031064</v>
      </c>
      <c r="K8" s="19">
        <v>0.11343803645875909</v>
      </c>
      <c r="L8" s="19">
        <v>7.2876645140194554E-2</v>
      </c>
      <c r="M8" s="19">
        <v>3.8024707757704571E-2</v>
      </c>
      <c r="N8" s="19">
        <v>1.5429575737758522E-2</v>
      </c>
      <c r="O8" s="19">
        <v>4.3018883348320122E-3</v>
      </c>
      <c r="Q8" s="15">
        <v>35334.574498350688</v>
      </c>
      <c r="R8" s="38">
        <v>9350</v>
      </c>
      <c r="W8" s="9">
        <v>143</v>
      </c>
      <c r="X8" s="39">
        <f t="shared" si="1"/>
        <v>1.5294117647058824E-2</v>
      </c>
      <c r="AD8" s="9">
        <v>0.96</v>
      </c>
      <c r="AE8" s="35">
        <v>2.54</v>
      </c>
      <c r="AF8" s="9"/>
      <c r="AG8" s="16"/>
      <c r="AH8" s="9"/>
      <c r="AI8" s="9"/>
      <c r="AK8" s="9"/>
      <c r="AL8" s="9"/>
      <c r="AM8" s="9"/>
      <c r="AO8" s="9"/>
    </row>
    <row r="9" spans="1:53" x14ac:dyDescent="0.2">
      <c r="A9" s="9">
        <v>7</v>
      </c>
      <c r="B9" s="18" t="s">
        <v>73</v>
      </c>
      <c r="C9" s="40">
        <v>641197.32161946094</v>
      </c>
      <c r="D9" s="15">
        <v>19614.479095119637</v>
      </c>
      <c r="E9" s="15">
        <f t="shared" si="0"/>
        <v>7.8457916380478554E-2</v>
      </c>
      <c r="G9" s="19">
        <v>0.19531026335148927</v>
      </c>
      <c r="H9" s="19">
        <v>0.19494424573190841</v>
      </c>
      <c r="I9" s="19">
        <v>0.19236037877387721</v>
      </c>
      <c r="J9" s="19">
        <v>0.15997869125145411</v>
      </c>
      <c r="K9" s="19">
        <v>0.11583914069209945</v>
      </c>
      <c r="L9" s="19">
        <v>7.9625139974559958E-2</v>
      </c>
      <c r="M9" s="19">
        <v>4.1196913855397671E-2</v>
      </c>
      <c r="N9" s="19">
        <v>1.5738757641976787E-2</v>
      </c>
      <c r="O9" s="19">
        <v>5.0064687272371464E-3</v>
      </c>
      <c r="Q9" s="15">
        <v>30184.203505803885</v>
      </c>
      <c r="R9" s="38">
        <v>6490</v>
      </c>
      <c r="W9" s="9">
        <v>99</v>
      </c>
      <c r="X9" s="39">
        <f t="shared" si="1"/>
        <v>1.5254237288135594E-2</v>
      </c>
      <c r="AD9" s="9">
        <v>0.96</v>
      </c>
      <c r="AE9" s="35">
        <v>2.54</v>
      </c>
      <c r="AF9" s="9"/>
      <c r="AG9" s="16"/>
      <c r="AH9" s="9"/>
      <c r="AI9" s="9"/>
      <c r="AK9" s="9"/>
      <c r="AL9" s="9"/>
      <c r="AM9" s="9"/>
      <c r="AO9" s="9"/>
    </row>
    <row r="10" spans="1:53" x14ac:dyDescent="0.2">
      <c r="A10" s="9">
        <v>8</v>
      </c>
      <c r="B10" s="18" t="s">
        <v>74</v>
      </c>
      <c r="C10" s="40">
        <v>634346.49014957051</v>
      </c>
      <c r="D10" s="15">
        <v>29408.738532664371</v>
      </c>
      <c r="E10" s="15">
        <f t="shared" si="0"/>
        <v>0.11763495413065748</v>
      </c>
      <c r="G10" s="19">
        <v>0.16320082284534454</v>
      </c>
      <c r="H10" s="19">
        <v>0.17022802835931924</v>
      </c>
      <c r="I10" s="19">
        <v>0.2181280268411544</v>
      </c>
      <c r="J10" s="19">
        <v>0.16945376428972658</v>
      </c>
      <c r="K10" s="19">
        <v>0.12313645265602939</v>
      </c>
      <c r="L10" s="19">
        <v>8.6108412151391395E-2</v>
      </c>
      <c r="M10" s="19">
        <v>4.2263811504653179E-2</v>
      </c>
      <c r="N10" s="19">
        <v>1.9377476506399066E-2</v>
      </c>
      <c r="O10" s="19">
        <v>8.1032048459821759E-3</v>
      </c>
      <c r="Q10" s="15">
        <v>44772.792163012971</v>
      </c>
      <c r="R10" s="38">
        <v>12728</v>
      </c>
      <c r="W10" s="9">
        <v>265</v>
      </c>
      <c r="X10" s="39">
        <f t="shared" si="1"/>
        <v>2.0820238843494657E-2</v>
      </c>
      <c r="AD10" s="9">
        <v>0.96</v>
      </c>
      <c r="AE10" s="35">
        <v>2.54</v>
      </c>
      <c r="AF10" s="9"/>
      <c r="AG10" s="16"/>
      <c r="AH10" s="9"/>
      <c r="AI10" s="9"/>
      <c r="AK10" s="9"/>
      <c r="AL10" s="9"/>
      <c r="AM10" s="9"/>
      <c r="AO10" s="9"/>
    </row>
    <row r="11" spans="1:53" x14ac:dyDescent="0.2">
      <c r="A11" s="9">
        <v>9</v>
      </c>
      <c r="B11" s="18" t="s">
        <v>75</v>
      </c>
      <c r="C11" s="40">
        <v>397989.53798977996</v>
      </c>
      <c r="D11" s="15">
        <v>25333.51610374156</v>
      </c>
      <c r="E11" s="15">
        <f t="shared" si="0"/>
        <v>0.10133406441496624</v>
      </c>
      <c r="G11" s="19">
        <v>0.20262688089773018</v>
      </c>
      <c r="H11" s="19">
        <v>0.19780951571311173</v>
      </c>
      <c r="I11" s="19">
        <v>0.18717163988778374</v>
      </c>
      <c r="J11" s="19">
        <v>0.15533735725013462</v>
      </c>
      <c r="K11" s="19">
        <v>0.11742752699141376</v>
      </c>
      <c r="L11" s="19">
        <v>7.9835076086032478E-2</v>
      </c>
      <c r="M11" s="19">
        <v>3.886763580719204E-2</v>
      </c>
      <c r="N11" s="19">
        <v>1.5735781688344809E-2</v>
      </c>
      <c r="O11" s="19">
        <v>5.1885856782566808E-3</v>
      </c>
      <c r="Q11" s="15">
        <v>24197.938487483407</v>
      </c>
      <c r="R11" s="38">
        <v>6323</v>
      </c>
      <c r="W11" s="9">
        <v>148</v>
      </c>
      <c r="X11" s="39">
        <f t="shared" si="1"/>
        <v>2.3406610786019296E-2</v>
      </c>
      <c r="AD11" s="9">
        <v>0.96</v>
      </c>
      <c r="AE11" s="35">
        <v>2.54</v>
      </c>
      <c r="AF11" s="9"/>
      <c r="AG11" s="16"/>
      <c r="AH11" s="9"/>
      <c r="AI11" s="9"/>
      <c r="AK11" s="9"/>
      <c r="AL11" s="9"/>
      <c r="AM11" s="9"/>
      <c r="AO11" s="9"/>
    </row>
    <row r="12" spans="1:53" x14ac:dyDescent="0.2">
      <c r="A12" s="9">
        <v>10</v>
      </c>
      <c r="B12" s="18" t="s">
        <v>76</v>
      </c>
      <c r="C12" s="40">
        <v>420583.56275641947</v>
      </c>
      <c r="D12" s="15">
        <v>45272.719349453124</v>
      </c>
      <c r="E12" s="15">
        <f t="shared" si="0"/>
        <v>0.18109087739781249</v>
      </c>
      <c r="G12" s="19">
        <v>0.17752000791657904</v>
      </c>
      <c r="H12" s="19">
        <v>0.18255754981878455</v>
      </c>
      <c r="I12" s="19">
        <v>0.21039545786277106</v>
      </c>
      <c r="J12" s="19">
        <v>0.16118897121581335</v>
      </c>
      <c r="K12" s="19">
        <v>0.11957436017960739</v>
      </c>
      <c r="L12" s="19">
        <v>8.3606496542681499E-2</v>
      </c>
      <c r="M12" s="19">
        <v>4.0077681431911233E-2</v>
      </c>
      <c r="N12" s="19">
        <v>1.711650977821209E-2</v>
      </c>
      <c r="O12" s="19">
        <v>7.9629652536397713E-3</v>
      </c>
      <c r="Q12" s="15">
        <v>45698.307839194757</v>
      </c>
      <c r="R12" s="38">
        <v>7242</v>
      </c>
      <c r="W12" s="9">
        <v>141</v>
      </c>
      <c r="X12" s="39">
        <f t="shared" si="1"/>
        <v>1.9469759734879868E-2</v>
      </c>
      <c r="AD12" s="9">
        <v>0.96</v>
      </c>
      <c r="AE12" s="35">
        <v>2.54</v>
      </c>
      <c r="AF12" s="9"/>
      <c r="AG12" s="16"/>
      <c r="AH12" s="9"/>
      <c r="AI12" s="9"/>
      <c r="AK12" s="9"/>
      <c r="AL12" s="9"/>
      <c r="AM12" s="9"/>
      <c r="AO12" s="9"/>
    </row>
    <row r="13" spans="1:53" x14ac:dyDescent="0.2">
      <c r="A13" s="9">
        <v>11</v>
      </c>
      <c r="B13" s="18" t="s">
        <v>77</v>
      </c>
      <c r="C13" s="40">
        <v>490774.09846946556</v>
      </c>
      <c r="D13" s="15">
        <v>22805.487847094126</v>
      </c>
      <c r="E13" s="15">
        <f t="shared" si="0"/>
        <v>9.1221951388376507E-2</v>
      </c>
      <c r="G13" s="19">
        <v>0.1804008016032064</v>
      </c>
      <c r="H13" s="19">
        <v>0.19763055522810327</v>
      </c>
      <c r="I13" s="19">
        <v>0.18975362489685252</v>
      </c>
      <c r="J13" s="19">
        <v>0.15490274666981022</v>
      </c>
      <c r="K13" s="19">
        <v>0.12251326181775316</v>
      </c>
      <c r="L13" s="19">
        <v>8.3866556642697154E-2</v>
      </c>
      <c r="M13" s="19">
        <v>4.3812330543439817E-2</v>
      </c>
      <c r="N13" s="19">
        <v>2.064364022161971E-2</v>
      </c>
      <c r="O13" s="19">
        <v>6.476482376517741E-3</v>
      </c>
      <c r="Q13" s="15">
        <v>26861.622571953536</v>
      </c>
      <c r="R13" s="38">
        <v>6315</v>
      </c>
      <c r="W13" s="9">
        <v>140</v>
      </c>
      <c r="X13" s="39">
        <f t="shared" si="1"/>
        <v>2.2169437846397466E-2</v>
      </c>
      <c r="AD13" s="9">
        <v>0.96</v>
      </c>
      <c r="AE13" s="35">
        <v>2.54</v>
      </c>
      <c r="AF13" s="9"/>
      <c r="AG13" s="16"/>
      <c r="AH13" s="9"/>
      <c r="AI13" s="9"/>
      <c r="AK13" s="9"/>
      <c r="AL13" s="9"/>
      <c r="AM13" s="9"/>
      <c r="AO13" s="9"/>
    </row>
    <row r="14" spans="1:53" x14ac:dyDescent="0.2">
      <c r="A14" s="9">
        <v>12</v>
      </c>
      <c r="B14" s="18" t="s">
        <v>78</v>
      </c>
      <c r="C14" s="40">
        <v>549317.56739398371</v>
      </c>
      <c r="D14" s="15">
        <v>13819.30987154676</v>
      </c>
      <c r="E14" s="15">
        <f t="shared" si="0"/>
        <v>5.5277239486187041E-2</v>
      </c>
      <c r="G14" s="19">
        <v>0.19394863311024671</v>
      </c>
      <c r="H14" s="19">
        <v>0.18837944321773389</v>
      </c>
      <c r="I14" s="19">
        <v>0.20271486613663656</v>
      </c>
      <c r="J14" s="19">
        <v>0.16331580998215764</v>
      </c>
      <c r="K14" s="19">
        <v>0.11567690495234059</v>
      </c>
      <c r="L14" s="19">
        <v>7.9698206420063672E-2</v>
      </c>
      <c r="M14" s="19">
        <v>3.7409734232971698E-2</v>
      </c>
      <c r="N14" s="19">
        <v>1.4308078287679193E-2</v>
      </c>
      <c r="O14" s="19">
        <v>4.5483236601700384E-3</v>
      </c>
      <c r="Q14" s="15">
        <v>18218.855236084157</v>
      </c>
      <c r="R14" s="38">
        <v>6218</v>
      </c>
      <c r="W14" s="9">
        <v>91</v>
      </c>
      <c r="X14" s="39">
        <f t="shared" si="1"/>
        <v>1.4634930845931168E-2</v>
      </c>
      <c r="AD14" s="9">
        <v>0.96</v>
      </c>
      <c r="AE14" s="35">
        <v>2.54</v>
      </c>
      <c r="AF14" s="9"/>
      <c r="AG14" s="16"/>
      <c r="AH14" s="9"/>
      <c r="AI14" s="9"/>
      <c r="AK14" s="9"/>
      <c r="AL14" s="9"/>
      <c r="AM14" s="9"/>
      <c r="AO14" s="9"/>
    </row>
    <row r="15" spans="1:53" x14ac:dyDescent="0.2">
      <c r="A15" s="9">
        <v>13</v>
      </c>
      <c r="B15" s="18" t="s">
        <v>79</v>
      </c>
      <c r="C15" s="40">
        <v>271619.35330153746</v>
      </c>
      <c r="D15" s="15">
        <v>30382.477997934839</v>
      </c>
      <c r="E15" s="15">
        <f t="shared" si="0"/>
        <v>0.12152991199173935</v>
      </c>
      <c r="G15" s="19">
        <v>0.22180114214064967</v>
      </c>
      <c r="H15" s="19">
        <v>0.20378489818390796</v>
      </c>
      <c r="I15" s="19">
        <v>0.18256165831427756</v>
      </c>
      <c r="J15" s="19">
        <v>0.14953924551201417</v>
      </c>
      <c r="K15" s="19">
        <v>0.11424219651088489</v>
      </c>
      <c r="L15" s="19">
        <v>7.4982618725158837E-2</v>
      </c>
      <c r="M15" s="19">
        <v>3.5622571142663095E-2</v>
      </c>
      <c r="N15" s="19">
        <v>1.3639779609453806E-2</v>
      </c>
      <c r="O15" s="19">
        <v>3.8258898609899892E-3</v>
      </c>
      <c r="Q15" s="15">
        <v>19805.9256611934</v>
      </c>
      <c r="R15" s="38">
        <v>5384</v>
      </c>
      <c r="W15" s="9">
        <v>90</v>
      </c>
      <c r="X15" s="39">
        <f t="shared" si="1"/>
        <v>1.6716196136701337E-2</v>
      </c>
      <c r="AD15" s="9">
        <v>0.96</v>
      </c>
      <c r="AE15" s="35">
        <v>2.54</v>
      </c>
      <c r="AF15" s="9"/>
      <c r="AG15" s="16"/>
      <c r="AH15" s="9"/>
      <c r="AI15" s="9"/>
      <c r="AK15" s="9"/>
      <c r="AL15" s="9"/>
      <c r="AM15" s="9"/>
      <c r="AO15" s="9"/>
    </row>
    <row r="16" spans="1:53" x14ac:dyDescent="0.2">
      <c r="A16" s="9">
        <v>14</v>
      </c>
      <c r="B16" s="18" t="s">
        <v>80</v>
      </c>
      <c r="C16" s="40">
        <v>724957.77351325145</v>
      </c>
      <c r="D16" s="15">
        <v>15567.055475912635</v>
      </c>
      <c r="E16" s="15">
        <f t="shared" si="0"/>
        <v>6.2268221903650542E-2</v>
      </c>
      <c r="G16" s="19">
        <v>0.18612810025890211</v>
      </c>
      <c r="H16" s="19">
        <v>0.18835725079393234</v>
      </c>
      <c r="I16" s="19">
        <v>0.20112839020197093</v>
      </c>
      <c r="J16" s="19">
        <v>0.16258983971264937</v>
      </c>
      <c r="K16" s="19">
        <v>0.12230821971544646</v>
      </c>
      <c r="L16" s="19">
        <v>8.0032814733201216E-2</v>
      </c>
      <c r="M16" s="19">
        <v>3.7617554858934171E-2</v>
      </c>
      <c r="N16" s="19">
        <v>1.637155010386784E-2</v>
      </c>
      <c r="O16" s="19">
        <v>5.4662796210955752E-3</v>
      </c>
      <c r="Q16" s="15">
        <v>27085.098907139745</v>
      </c>
      <c r="R16" s="38">
        <v>9956</v>
      </c>
      <c r="W16" s="9">
        <v>125</v>
      </c>
      <c r="X16" s="39">
        <f t="shared" si="1"/>
        <v>1.2555243069505825E-2</v>
      </c>
      <c r="AD16" s="9">
        <v>0.96</v>
      </c>
      <c r="AE16" s="35">
        <v>2.54</v>
      </c>
      <c r="AF16" s="9"/>
      <c r="AG16" s="16"/>
      <c r="AH16" s="9"/>
      <c r="AI16" s="9"/>
      <c r="AK16" s="9"/>
      <c r="AL16" s="9"/>
      <c r="AM16" s="9"/>
      <c r="AO16" s="9"/>
    </row>
    <row r="17" spans="1:53" x14ac:dyDescent="0.2">
      <c r="A17" s="9">
        <v>15</v>
      </c>
      <c r="B17" s="18" t="s">
        <v>81</v>
      </c>
      <c r="C17" s="40">
        <v>822382.86859634984</v>
      </c>
      <c r="D17" s="15">
        <v>16970.343966082331</v>
      </c>
      <c r="E17" s="15">
        <f t="shared" si="0"/>
        <v>6.7881375864329324E-2</v>
      </c>
      <c r="G17" s="19">
        <v>0.19297783774000887</v>
      </c>
      <c r="H17" s="19">
        <v>0.18690516610850938</v>
      </c>
      <c r="I17" s="19">
        <v>0.20052230958958611</v>
      </c>
      <c r="J17" s="19">
        <v>0.17016343862787536</v>
      </c>
      <c r="K17" s="19">
        <v>0.11650854287291215</v>
      </c>
      <c r="L17" s="19">
        <v>7.4885314754348467E-2</v>
      </c>
      <c r="M17" s="19">
        <v>3.7435178717529528E-2</v>
      </c>
      <c r="N17" s="19">
        <v>1.5578048039918094E-2</v>
      </c>
      <c r="O17" s="19">
        <v>5.0241635493120385E-3</v>
      </c>
      <c r="Q17" s="15">
        <v>33494.688364544505</v>
      </c>
      <c r="R17" s="38">
        <v>11299</v>
      </c>
      <c r="W17" s="9">
        <v>324</v>
      </c>
      <c r="X17" s="39">
        <f t="shared" si="1"/>
        <v>2.8675103991503671E-2</v>
      </c>
      <c r="AD17" s="9">
        <v>0.96</v>
      </c>
      <c r="AE17" s="35">
        <v>2.54</v>
      </c>
      <c r="AF17" s="9"/>
      <c r="AG17" s="16"/>
      <c r="AH17" s="9"/>
      <c r="AI17" s="9"/>
      <c r="AK17" s="9"/>
      <c r="AL17" s="9"/>
      <c r="AM17" s="9"/>
      <c r="AO17" s="9"/>
    </row>
    <row r="18" spans="1:53" x14ac:dyDescent="0.2">
      <c r="A18" s="9">
        <v>16</v>
      </c>
      <c r="B18" s="18" t="s">
        <v>82</v>
      </c>
      <c r="C18" s="40">
        <v>133031.56214100626</v>
      </c>
      <c r="D18" s="15">
        <v>22358.245737984245</v>
      </c>
      <c r="E18" s="15">
        <f t="shared" si="0"/>
        <v>8.9432982951936982E-2</v>
      </c>
      <c r="G18" s="19">
        <v>0.14954755248225776</v>
      </c>
      <c r="H18" s="19">
        <v>0.17611540306704826</v>
      </c>
      <c r="I18" s="19">
        <v>0.20531357011695811</v>
      </c>
      <c r="J18" s="19">
        <v>0.16312097801452463</v>
      </c>
      <c r="K18" s="19">
        <v>0.13307085311584974</v>
      </c>
      <c r="L18" s="19">
        <v>8.9546559910006776E-2</v>
      </c>
      <c r="M18" s="19">
        <v>4.742841072639746E-2</v>
      </c>
      <c r="N18" s="19">
        <v>2.3251004979404126E-2</v>
      </c>
      <c r="O18" s="19">
        <v>1.2605667587553144E-2</v>
      </c>
      <c r="Q18" s="15">
        <v>7138.4456574156948</v>
      </c>
      <c r="R18" s="38">
        <v>3564</v>
      </c>
      <c r="W18" s="9">
        <v>72</v>
      </c>
      <c r="X18" s="39">
        <f t="shared" si="1"/>
        <v>2.0202020202020204E-2</v>
      </c>
      <c r="AD18" s="9">
        <v>0.96</v>
      </c>
      <c r="AE18" s="35">
        <v>2.54</v>
      </c>
      <c r="AF18" s="9"/>
      <c r="AG18" s="16"/>
      <c r="AH18" s="9"/>
      <c r="AI18" s="9"/>
      <c r="AK18" s="9"/>
      <c r="AL18" s="9"/>
      <c r="AM18" s="9"/>
      <c r="AO18" s="9"/>
    </row>
    <row r="19" spans="1:53" x14ac:dyDescent="0.2">
      <c r="A19" s="9">
        <v>17</v>
      </c>
      <c r="B19" s="18" t="s">
        <v>83</v>
      </c>
      <c r="C19" s="40">
        <v>876404.48388220696</v>
      </c>
      <c r="D19" s="15">
        <v>19385.190972842443</v>
      </c>
      <c r="E19" s="15">
        <f t="shared" si="0"/>
        <v>7.7540763891369768E-2</v>
      </c>
      <c r="G19" s="19">
        <v>0.21366170670909904</v>
      </c>
      <c r="H19" s="19">
        <v>0.18817737518235902</v>
      </c>
      <c r="I19" s="19">
        <v>0.20160148969992697</v>
      </c>
      <c r="J19" s="19">
        <v>0.16876986097898569</v>
      </c>
      <c r="K19" s="19">
        <v>0.11472464372848475</v>
      </c>
      <c r="L19" s="19">
        <v>7.1120404436092216E-2</v>
      </c>
      <c r="M19" s="19">
        <v>2.8654303361322294E-2</v>
      </c>
      <c r="N19" s="19">
        <v>1.033977551741694E-2</v>
      </c>
      <c r="O19" s="19">
        <v>2.9504403863130704E-3</v>
      </c>
      <c r="Q19" s="15">
        <v>40774.243894828789</v>
      </c>
      <c r="R19" s="38">
        <v>12947</v>
      </c>
      <c r="W19" s="9">
        <v>162</v>
      </c>
      <c r="X19" s="39">
        <f t="shared" si="1"/>
        <v>1.2512551170155248E-2</v>
      </c>
      <c r="AD19" s="9">
        <v>0.96</v>
      </c>
      <c r="AE19" s="35">
        <v>2.54</v>
      </c>
      <c r="AF19" s="9"/>
      <c r="AG19" s="16"/>
      <c r="AH19" s="9"/>
      <c r="AI19" s="9"/>
      <c r="AK19" s="9"/>
      <c r="AL19" s="9"/>
      <c r="AM19" s="9"/>
      <c r="AO19" s="9"/>
    </row>
    <row r="20" spans="1:53" x14ac:dyDescent="0.2">
      <c r="A20" s="9">
        <v>18</v>
      </c>
      <c r="B20" s="18" t="s">
        <v>84</v>
      </c>
      <c r="C20" s="40">
        <v>675525.51846985915</v>
      </c>
      <c r="D20" s="15">
        <v>14366.769852612912</v>
      </c>
      <c r="E20" s="15">
        <f t="shared" si="0"/>
        <v>5.7467079410451649E-2</v>
      </c>
      <c r="G20" s="19">
        <v>0.20773606568784359</v>
      </c>
      <c r="H20" s="19">
        <v>0.19104098531765359</v>
      </c>
      <c r="I20" s="19">
        <v>0.20004522997703708</v>
      </c>
      <c r="J20" s="19">
        <v>0.16453447915941827</v>
      </c>
      <c r="K20" s="19">
        <v>0.11417089972862014</v>
      </c>
      <c r="L20" s="19">
        <v>7.2830700716721181E-2</v>
      </c>
      <c r="M20" s="19">
        <v>3.2953517500521882E-2</v>
      </c>
      <c r="N20" s="19">
        <v>1.30123164706701E-2</v>
      </c>
      <c r="O20" s="19">
        <v>3.6758054415141606E-3</v>
      </c>
      <c r="Q20" s="15">
        <v>23292.28716821635</v>
      </c>
      <c r="R20" s="38">
        <v>9017</v>
      </c>
      <c r="W20" s="9">
        <v>225</v>
      </c>
      <c r="X20" s="39">
        <f t="shared" si="1"/>
        <v>2.4952866807142066E-2</v>
      </c>
      <c r="AD20" s="9">
        <v>0.96</v>
      </c>
      <c r="AE20" s="35">
        <v>2.54</v>
      </c>
      <c r="AF20" s="9"/>
      <c r="AG20" s="16"/>
      <c r="AH20" s="9"/>
      <c r="AI20" s="9"/>
      <c r="AK20" s="9"/>
      <c r="AL20" s="9"/>
      <c r="AM20" s="9"/>
      <c r="AO20" s="9"/>
    </row>
    <row r="21" spans="1:53" ht="15.75" customHeight="1" x14ac:dyDescent="0.2">
      <c r="A21" s="9">
        <v>19</v>
      </c>
      <c r="B21" s="20" t="s">
        <v>85</v>
      </c>
      <c r="C21" s="40">
        <v>69510.025594056628</v>
      </c>
      <c r="D21" s="15">
        <v>6683.6563071208293</v>
      </c>
      <c r="E21" s="15">
        <f t="shared" si="0"/>
        <v>2.6734625228483317E-2</v>
      </c>
      <c r="G21" s="19">
        <v>0.19490784129959388</v>
      </c>
      <c r="H21" s="19">
        <v>0.19175257731958764</v>
      </c>
      <c r="I21" s="19">
        <v>0.1880974695407685</v>
      </c>
      <c r="J21" s="19">
        <v>0.15487347703842549</v>
      </c>
      <c r="K21" s="19">
        <v>0.12022805373320837</v>
      </c>
      <c r="L21" s="19">
        <v>7.9771946266791627E-2</v>
      </c>
      <c r="M21" s="19">
        <v>4.3783192752264916E-2</v>
      </c>
      <c r="N21" s="19">
        <v>1.9962511715089035E-2</v>
      </c>
      <c r="O21" s="19">
        <v>6.62293033427054E-3</v>
      </c>
      <c r="Q21" s="15">
        <v>1114.9946903276325</v>
      </c>
      <c r="R21" s="38">
        <v>1879</v>
      </c>
      <c r="W21" s="9">
        <v>23</v>
      </c>
      <c r="X21" s="39">
        <f t="shared" si="1"/>
        <v>1.2240553485896753E-2</v>
      </c>
      <c r="AD21" s="9">
        <v>0.96</v>
      </c>
      <c r="AE21" s="35">
        <v>2.54</v>
      </c>
      <c r="AF21" s="9"/>
      <c r="AG21" s="16"/>
      <c r="AH21" s="9"/>
      <c r="AI21" s="9"/>
      <c r="AK21" s="9"/>
      <c r="AL21" s="9"/>
      <c r="AM21" s="9"/>
      <c r="AO21" s="9"/>
    </row>
    <row r="22" spans="1:53" ht="15.75" customHeight="1" x14ac:dyDescent="0.2">
      <c r="A22" s="9">
        <v>20</v>
      </c>
      <c r="B22" s="21" t="s">
        <v>86</v>
      </c>
      <c r="C22" s="40">
        <f>SUM(C23:C29)</f>
        <v>1874948.0127368276</v>
      </c>
      <c r="D22" s="15">
        <v>94.607763639377879</v>
      </c>
      <c r="E22" s="15">
        <f t="shared" si="0"/>
        <v>3.7843105455751154E-4</v>
      </c>
      <c r="G22" s="19"/>
      <c r="H22" s="19"/>
      <c r="I22" s="19"/>
      <c r="J22" s="19"/>
      <c r="K22" s="19"/>
      <c r="L22" s="19"/>
      <c r="M22" s="19"/>
      <c r="N22" s="19"/>
      <c r="O22" s="19"/>
      <c r="R22" s="38">
        <v>5487</v>
      </c>
      <c r="W22" s="9">
        <f>SUM(W23:W29)</f>
        <v>54</v>
      </c>
      <c r="X22" s="39">
        <f t="shared" si="1"/>
        <v>9.8414434117003822E-3</v>
      </c>
      <c r="AD22" s="9"/>
      <c r="AE22" s="36"/>
      <c r="AF22" s="9">
        <v>1097</v>
      </c>
      <c r="AG22" s="16">
        <v>0.1193</v>
      </c>
      <c r="AH22" s="9">
        <v>53</v>
      </c>
      <c r="AI22" s="9">
        <v>85</v>
      </c>
      <c r="AJ22" s="15">
        <v>79</v>
      </c>
      <c r="AK22" s="9"/>
      <c r="AL22" s="9"/>
      <c r="AM22" s="9"/>
      <c r="AO22" s="9"/>
    </row>
    <row r="23" spans="1:53" ht="15.75" customHeight="1" x14ac:dyDescent="0.2">
      <c r="A23" s="9">
        <v>21</v>
      </c>
      <c r="B23" s="22" t="s">
        <v>87</v>
      </c>
      <c r="C23" s="40">
        <v>262578.91247278661</v>
      </c>
      <c r="D23" s="9">
        <v>62.522956881122219</v>
      </c>
      <c r="E23" s="9">
        <f t="shared" si="0"/>
        <v>2.500918275244889E-4</v>
      </c>
      <c r="G23" s="19">
        <v>0.21598290598290598</v>
      </c>
      <c r="H23" s="19">
        <v>0.20129059829059828</v>
      </c>
      <c r="I23" s="19">
        <v>0.16832478632478631</v>
      </c>
      <c r="J23" s="19">
        <v>0.12852136752136753</v>
      </c>
      <c r="K23" s="19">
        <v>0.10794444444444444</v>
      </c>
      <c r="L23" s="19">
        <v>8.2705128205128209E-2</v>
      </c>
      <c r="M23" s="19">
        <v>4.7564102564102567E-2</v>
      </c>
      <c r="N23" s="19">
        <v>3.2405982905982907E-2</v>
      </c>
      <c r="O23" s="19">
        <v>1.5260683760683761E-2</v>
      </c>
      <c r="Q23" s="15">
        <v>124.68574445753133</v>
      </c>
      <c r="R23" s="43">
        <v>121</v>
      </c>
      <c r="W23" s="9">
        <v>2</v>
      </c>
      <c r="X23" s="39">
        <f t="shared" si="1"/>
        <v>1.6528925619834711E-2</v>
      </c>
      <c r="AD23" s="9">
        <v>0.62</v>
      </c>
      <c r="AE23" s="35">
        <v>4.95</v>
      </c>
      <c r="AF23" s="9"/>
      <c r="AG23" s="16"/>
      <c r="AH23" s="9"/>
      <c r="AI23" s="9"/>
      <c r="AK23" s="9"/>
      <c r="AL23" s="9"/>
      <c r="AM23" s="9"/>
      <c r="AO23" s="9"/>
      <c r="AS23" s="9">
        <v>166</v>
      </c>
      <c r="AT23" s="9">
        <v>27</v>
      </c>
      <c r="AU23" s="9">
        <v>0</v>
      </c>
      <c r="AV23" s="9">
        <v>4</v>
      </c>
      <c r="AW23" s="9">
        <v>1</v>
      </c>
      <c r="AX23" s="9">
        <v>3</v>
      </c>
      <c r="AY23" s="9">
        <v>1</v>
      </c>
      <c r="AZ23" s="9">
        <v>9</v>
      </c>
      <c r="BA23" s="9">
        <v>203</v>
      </c>
    </row>
    <row r="24" spans="1:53" ht="15.75" customHeight="1" x14ac:dyDescent="0.2">
      <c r="A24" s="9">
        <v>22</v>
      </c>
      <c r="B24" s="22" t="s">
        <v>88</v>
      </c>
      <c r="C24" s="40">
        <v>129769.46883461851</v>
      </c>
      <c r="D24" s="15">
        <v>28.82273596884691</v>
      </c>
      <c r="E24" s="15">
        <f t="shared" si="0"/>
        <v>1.1529094387538764E-4</v>
      </c>
      <c r="G24" s="19">
        <v>0.22412306817272912</v>
      </c>
      <c r="H24" s="19">
        <v>0.22566053162464564</v>
      </c>
      <c r="I24" s="19">
        <v>0.16749464553913423</v>
      </c>
      <c r="J24" s="19">
        <v>0.13606995903059818</v>
      </c>
      <c r="K24" s="19">
        <v>0.10667152493268044</v>
      </c>
      <c r="L24" s="19">
        <v>7.1914186432995922E-2</v>
      </c>
      <c r="M24" s="19">
        <v>3.9085342552189331E-2</v>
      </c>
      <c r="N24" s="19">
        <v>2.1622246118571314E-2</v>
      </c>
      <c r="O24" s="19">
        <v>7.3584955964558357E-3</v>
      </c>
      <c r="Q24" s="15">
        <v>11.929448937555236</v>
      </c>
      <c r="R24" s="43">
        <v>68</v>
      </c>
      <c r="W24" s="23">
        <v>0</v>
      </c>
      <c r="X24" s="39">
        <f t="shared" si="1"/>
        <v>0</v>
      </c>
      <c r="AD24" s="9">
        <v>0.67</v>
      </c>
      <c r="AE24" s="35">
        <v>4.04</v>
      </c>
      <c r="AF24" s="9"/>
      <c r="AG24" s="16"/>
      <c r="AH24" s="9"/>
      <c r="AI24" s="9"/>
      <c r="AK24" s="9"/>
      <c r="AL24" s="9"/>
      <c r="AM24" s="9"/>
      <c r="AO24" s="9"/>
      <c r="AS24" s="9">
        <v>134</v>
      </c>
      <c r="AT24" s="9">
        <v>7</v>
      </c>
      <c r="AU24" s="9">
        <v>0</v>
      </c>
      <c r="AV24" s="9">
        <v>2</v>
      </c>
      <c r="AW24" s="9">
        <v>2</v>
      </c>
      <c r="AX24" s="9">
        <v>0</v>
      </c>
      <c r="AY24" s="9">
        <v>0</v>
      </c>
      <c r="AZ24" s="9">
        <v>11</v>
      </c>
      <c r="BA24" s="9">
        <v>153</v>
      </c>
    </row>
    <row r="25" spans="1:53" ht="15.75" customHeight="1" x14ac:dyDescent="0.2">
      <c r="A25" s="9">
        <v>23</v>
      </c>
      <c r="B25" s="22" t="s">
        <v>89</v>
      </c>
      <c r="C25" s="40">
        <v>485855.91573750513</v>
      </c>
      <c r="D25" s="15">
        <f>175.4575222592+D26</f>
        <v>6714.1480527381982</v>
      </c>
      <c r="E25" s="15">
        <f t="shared" si="0"/>
        <v>2.6856592210952792E-2</v>
      </c>
      <c r="F25" s="15" t="s">
        <v>90</v>
      </c>
      <c r="G25" s="19">
        <v>0.20551237941204925</v>
      </c>
      <c r="H25" s="19">
        <v>0.21464345159986009</v>
      </c>
      <c r="I25" s="19">
        <v>0.20277380193436839</v>
      </c>
      <c r="J25" s="19">
        <v>0.13306906722165857</v>
      </c>
      <c r="K25" s="19">
        <v>0.10960511399576811</v>
      </c>
      <c r="L25" s="19">
        <v>7.353973541967955E-2</v>
      </c>
      <c r="M25" s="19">
        <v>3.523685966526844E-2</v>
      </c>
      <c r="N25" s="19">
        <v>1.8974075295997064E-2</v>
      </c>
      <c r="O25" s="19">
        <v>6.6455154553505206E-3</v>
      </c>
      <c r="Q25" s="15">
        <v>815.23728119001089</v>
      </c>
      <c r="R25" s="43">
        <v>1910</v>
      </c>
      <c r="W25" s="9">
        <v>14</v>
      </c>
      <c r="X25" s="39">
        <f t="shared" si="1"/>
        <v>7.3298429319371729E-3</v>
      </c>
      <c r="AD25" s="9">
        <v>0.76</v>
      </c>
      <c r="AE25" s="35">
        <v>6.03</v>
      </c>
      <c r="AF25" s="9"/>
      <c r="AG25" s="16"/>
      <c r="AH25" s="9"/>
      <c r="AI25" s="9"/>
      <c r="AK25" s="9"/>
      <c r="AL25" s="9"/>
      <c r="AM25" s="9"/>
      <c r="AO25" s="9"/>
      <c r="AS25" s="9">
        <v>167</v>
      </c>
      <c r="AT25" s="9">
        <v>30</v>
      </c>
      <c r="AU25" s="9">
        <v>0</v>
      </c>
      <c r="AV25" s="9">
        <v>13</v>
      </c>
      <c r="AW25" s="9">
        <v>5</v>
      </c>
      <c r="AX25" s="9">
        <v>8</v>
      </c>
      <c r="AY25" s="9">
        <v>2</v>
      </c>
      <c r="AZ25" s="9">
        <v>19</v>
      </c>
      <c r="BA25" s="9">
        <v>218</v>
      </c>
    </row>
    <row r="26" spans="1:53" ht="15.75" customHeight="1" x14ac:dyDescent="0.2">
      <c r="A26" s="9">
        <v>24</v>
      </c>
      <c r="B26" s="18" t="s">
        <v>91</v>
      </c>
      <c r="C26" s="40">
        <v>376040.09240784717</v>
      </c>
      <c r="D26" s="15">
        <v>6538.690530478998</v>
      </c>
      <c r="E26" s="15">
        <f t="shared" si="0"/>
        <v>2.6154762121915993E-2</v>
      </c>
      <c r="G26" s="19">
        <v>0.18919886003799874</v>
      </c>
      <c r="H26" s="19">
        <v>0.2062982900569981</v>
      </c>
      <c r="I26" s="19">
        <v>0.21582647245091829</v>
      </c>
      <c r="J26" s="19">
        <v>0.14253008233058898</v>
      </c>
      <c r="K26" s="19">
        <v>0.11427169094363521</v>
      </c>
      <c r="L26" s="19">
        <v>7.4686510449651675E-2</v>
      </c>
      <c r="M26" s="19">
        <v>3.5449651678277391E-2</v>
      </c>
      <c r="N26" s="19">
        <v>1.5785307156428119E-2</v>
      </c>
      <c r="O26" s="19">
        <v>5.9531348955034835E-3</v>
      </c>
      <c r="Q26" s="15">
        <v>5901.1434991383303</v>
      </c>
      <c r="R26" s="43">
        <v>2940</v>
      </c>
      <c r="W26" s="9">
        <v>37</v>
      </c>
      <c r="X26" s="39">
        <f t="shared" si="1"/>
        <v>1.2585034013605442E-2</v>
      </c>
      <c r="AD26" s="9">
        <v>0.76</v>
      </c>
      <c r="AE26" s="35">
        <v>6.03</v>
      </c>
      <c r="AF26" s="9"/>
      <c r="AG26" s="16"/>
      <c r="AH26" s="9"/>
      <c r="AI26" s="9"/>
      <c r="AK26" s="9"/>
      <c r="AL26" s="9"/>
      <c r="AM26" s="9"/>
      <c r="AO26" s="9"/>
    </row>
    <row r="27" spans="1:53" ht="15.75" customHeight="1" x14ac:dyDescent="0.2">
      <c r="A27" s="9">
        <v>25</v>
      </c>
      <c r="B27" s="22" t="s">
        <v>92</v>
      </c>
      <c r="C27" s="40">
        <v>220814.10104207194</v>
      </c>
      <c r="D27" s="15">
        <v>84.34425423969806</v>
      </c>
      <c r="E27" s="15">
        <f t="shared" si="0"/>
        <v>3.3737701695879226E-4</v>
      </c>
      <c r="G27" s="19">
        <v>0.22983220562666276</v>
      </c>
      <c r="H27" s="19">
        <v>0.23249261579068647</v>
      </c>
      <c r="I27" s="19">
        <v>0.18528080943502942</v>
      </c>
      <c r="J27" s="19">
        <v>0.12425372352682405</v>
      </c>
      <c r="K27" s="19">
        <v>9.7183526405094575E-2</v>
      </c>
      <c r="L27" s="19">
        <v>6.6285061901669565E-2</v>
      </c>
      <c r="M27" s="19">
        <v>3.3862622284601046E-2</v>
      </c>
      <c r="N27" s="19">
        <v>2.3409514632255903E-2</v>
      </c>
      <c r="O27" s="19">
        <v>7.3999203971761946E-3</v>
      </c>
      <c r="Q27" s="15">
        <v>54.26676287912165</v>
      </c>
      <c r="R27" s="43">
        <v>115</v>
      </c>
      <c r="W27" s="23">
        <v>0</v>
      </c>
      <c r="X27" s="39">
        <f t="shared" si="1"/>
        <v>0</v>
      </c>
      <c r="AD27" s="9">
        <v>1.1399999999999999</v>
      </c>
      <c r="AE27" s="35">
        <v>8.51</v>
      </c>
      <c r="AF27" s="9"/>
      <c r="AG27" s="16"/>
      <c r="AH27" s="9"/>
      <c r="AI27" s="9"/>
      <c r="AK27" s="9"/>
      <c r="AL27" s="9"/>
      <c r="AM27" s="9"/>
      <c r="AO27" s="9"/>
      <c r="AS27" s="9">
        <v>191</v>
      </c>
      <c r="AT27" s="9">
        <v>11</v>
      </c>
      <c r="AU27" s="9">
        <v>0</v>
      </c>
      <c r="AV27" s="9">
        <v>3</v>
      </c>
      <c r="AW27" s="9">
        <v>3</v>
      </c>
      <c r="AX27" s="9">
        <v>0</v>
      </c>
      <c r="AY27" s="9">
        <v>1</v>
      </c>
      <c r="AZ27" s="9">
        <v>8</v>
      </c>
      <c r="BA27" s="9">
        <v>211</v>
      </c>
    </row>
    <row r="28" spans="1:53" ht="15.75" customHeight="1" x14ac:dyDescent="0.2">
      <c r="A28" s="9">
        <v>26</v>
      </c>
      <c r="B28" s="22" t="s">
        <v>93</v>
      </c>
      <c r="C28" s="40">
        <v>231569.42737067613</v>
      </c>
      <c r="D28" s="15">
        <v>70.556552440151904</v>
      </c>
      <c r="E28" s="15">
        <f t="shared" si="0"/>
        <v>2.822262097606076E-4</v>
      </c>
      <c r="G28" s="19">
        <v>0.23140960011132869</v>
      </c>
      <c r="H28" s="19">
        <v>0.23219983499498026</v>
      </c>
      <c r="I28" s="19">
        <v>0.17259922666322078</v>
      </c>
      <c r="J28" s="19">
        <v>0.1255827361013091</v>
      </c>
      <c r="K28" s="19">
        <v>0.10083695317237061</v>
      </c>
      <c r="L28" s="19">
        <v>7.013707344711391E-2</v>
      </c>
      <c r="M28" s="19">
        <v>3.9044561295388802E-2</v>
      </c>
      <c r="N28" s="19">
        <v>2.1162390783575041E-2</v>
      </c>
      <c r="O28" s="19">
        <v>7.0276234307128016E-3</v>
      </c>
      <c r="Q28" s="15">
        <v>62.208095798123935</v>
      </c>
      <c r="R28" s="43">
        <v>287</v>
      </c>
      <c r="W28" s="9">
        <v>1</v>
      </c>
      <c r="X28" s="39">
        <f t="shared" si="1"/>
        <v>3.4843205574912892E-3</v>
      </c>
      <c r="AD28" s="9">
        <v>0.67</v>
      </c>
      <c r="AE28" s="35">
        <v>7.6</v>
      </c>
      <c r="AF28" s="9"/>
      <c r="AG28" s="16"/>
      <c r="AH28" s="9"/>
      <c r="AI28" s="9"/>
      <c r="AK28" s="9"/>
      <c r="AL28" s="9"/>
      <c r="AM28" s="9"/>
      <c r="AO28" s="9"/>
      <c r="AS28" s="9">
        <v>132</v>
      </c>
      <c r="AT28" s="9">
        <v>12</v>
      </c>
      <c r="AU28" s="9">
        <v>0</v>
      </c>
      <c r="AV28" s="9">
        <v>6</v>
      </c>
      <c r="AW28" s="9">
        <v>2</v>
      </c>
      <c r="AX28" s="9">
        <v>4</v>
      </c>
      <c r="AY28" s="9">
        <v>1</v>
      </c>
      <c r="AZ28" s="9">
        <v>13</v>
      </c>
      <c r="BA28" s="9">
        <v>158</v>
      </c>
    </row>
    <row r="29" spans="1:53" ht="15.75" customHeight="1" x14ac:dyDescent="0.2">
      <c r="A29" s="9">
        <v>27</v>
      </c>
      <c r="B29" s="22" t="s">
        <v>94</v>
      </c>
      <c r="C29" s="40">
        <v>168320.0948713223</v>
      </c>
      <c r="D29" s="15">
        <v>70.443618298641226</v>
      </c>
      <c r="E29" s="15">
        <f t="shared" si="0"/>
        <v>2.817744731945649E-4</v>
      </c>
      <c r="G29" s="19">
        <v>0.225258498146862</v>
      </c>
      <c r="H29" s="19">
        <v>0.22605687283773521</v>
      </c>
      <c r="I29" s="19">
        <v>0.17526596262567912</v>
      </c>
      <c r="J29" s="19">
        <v>0.11996391086763207</v>
      </c>
      <c r="K29" s="19">
        <v>9.880373613391924E-2</v>
      </c>
      <c r="L29" s="19">
        <v>7.1009911529698891E-2</v>
      </c>
      <c r="M29" s="19">
        <v>4.1943880100997644E-2</v>
      </c>
      <c r="N29" s="19">
        <v>2.8942705256940343E-2</v>
      </c>
      <c r="O29" s="19">
        <v>1.2754522500535496E-2</v>
      </c>
      <c r="Q29" s="15">
        <v>41.016161523657665</v>
      </c>
      <c r="R29" s="43">
        <v>42</v>
      </c>
      <c r="W29" s="23">
        <v>0</v>
      </c>
      <c r="X29" s="39">
        <f t="shared" si="1"/>
        <v>0</v>
      </c>
      <c r="AD29" s="9">
        <v>1.01</v>
      </c>
      <c r="AE29" s="35">
        <v>6.25</v>
      </c>
      <c r="AF29" s="9"/>
      <c r="AG29" s="16"/>
      <c r="AH29" s="9"/>
      <c r="AI29" s="9"/>
      <c r="AK29" s="9"/>
      <c r="AL29" s="9"/>
      <c r="AM29" s="9"/>
      <c r="AO29" s="9"/>
      <c r="AS29" s="9">
        <v>131</v>
      </c>
      <c r="AT29" s="9">
        <v>11</v>
      </c>
      <c r="AU29" s="9">
        <v>0</v>
      </c>
      <c r="AV29" s="9">
        <v>5</v>
      </c>
      <c r="AW29" s="9">
        <v>4</v>
      </c>
      <c r="AX29" s="9">
        <v>1</v>
      </c>
      <c r="AY29" s="9">
        <v>0</v>
      </c>
      <c r="AZ29" s="9">
        <v>7</v>
      </c>
      <c r="BA29" s="9">
        <v>149</v>
      </c>
    </row>
    <row r="30" spans="1:53" ht="15.75" customHeight="1" x14ac:dyDescent="0.2">
      <c r="A30" s="9">
        <v>28</v>
      </c>
      <c r="B30" s="21" t="s">
        <v>95</v>
      </c>
      <c r="C30" s="40">
        <f>SUM(C31:C34)</f>
        <v>5472529.5413377928</v>
      </c>
      <c r="D30" s="15">
        <v>422.11260656600757</v>
      </c>
      <c r="E30" s="15">
        <f t="shared" si="0"/>
        <v>1.6884504262640303E-3</v>
      </c>
      <c r="G30" s="19"/>
      <c r="H30" s="19"/>
      <c r="I30" s="19"/>
      <c r="J30" s="19"/>
      <c r="K30" s="19"/>
      <c r="L30" s="19"/>
      <c r="M30" s="19"/>
      <c r="N30" s="19"/>
      <c r="O30" s="19"/>
      <c r="R30" s="38">
        <v>3964</v>
      </c>
      <c r="W30" s="9">
        <v>110</v>
      </c>
      <c r="X30" s="39">
        <f t="shared" si="1"/>
        <v>2.7749747729566093E-2</v>
      </c>
      <c r="AD30" s="9"/>
      <c r="AE30" s="36"/>
      <c r="AF30" s="9">
        <v>2225</v>
      </c>
      <c r="AG30" s="16">
        <v>5.16E-2</v>
      </c>
      <c r="AH30" s="9">
        <v>19</v>
      </c>
      <c r="AI30" s="9">
        <v>197</v>
      </c>
      <c r="AJ30" s="15">
        <v>107</v>
      </c>
      <c r="AK30" s="9"/>
      <c r="AL30" s="9"/>
      <c r="AM30" s="9"/>
      <c r="AO30" s="9"/>
    </row>
    <row r="31" spans="1:53" ht="15.75" customHeight="1" x14ac:dyDescent="0.2">
      <c r="A31" s="9">
        <v>29</v>
      </c>
      <c r="B31" s="22" t="s">
        <v>96</v>
      </c>
      <c r="C31" s="40">
        <v>645756.19500859501</v>
      </c>
      <c r="D31" s="15">
        <v>188.88663839373896</v>
      </c>
      <c r="E31" s="15">
        <f t="shared" si="0"/>
        <v>7.555465535749559E-4</v>
      </c>
      <c r="G31" s="19">
        <v>0.19316374077170259</v>
      </c>
      <c r="H31" s="19">
        <v>0.18592572212639724</v>
      </c>
      <c r="I31" s="19">
        <v>0.17041618607210507</v>
      </c>
      <c r="J31" s="19">
        <v>0.1423388817755015</v>
      </c>
      <c r="K31" s="19">
        <v>0.11873772058849466</v>
      </c>
      <c r="L31" s="19">
        <v>8.5226611358609955E-2</v>
      </c>
      <c r="M31" s="19">
        <v>5.349326109423886E-2</v>
      </c>
      <c r="N31" s="19">
        <v>3.2703357636427129E-2</v>
      </c>
      <c r="O31" s="19">
        <v>1.7994518576523E-2</v>
      </c>
      <c r="Q31" s="15">
        <v>731.44236727680209</v>
      </c>
      <c r="R31" s="43">
        <v>297</v>
      </c>
      <c r="W31" s="9">
        <v>2</v>
      </c>
      <c r="X31" s="39">
        <f t="shared" si="1"/>
        <v>6.7340067340067337E-3</v>
      </c>
      <c r="AD31" s="9">
        <v>0.85</v>
      </c>
      <c r="AE31" s="35">
        <v>4.25</v>
      </c>
      <c r="AF31" s="9"/>
      <c r="AG31" s="16"/>
      <c r="AH31" s="9"/>
      <c r="AI31" s="9"/>
      <c r="AK31" s="9"/>
      <c r="AL31" s="9"/>
      <c r="AM31" s="9"/>
      <c r="AO31" s="9"/>
      <c r="AS31" s="9">
        <v>115</v>
      </c>
      <c r="AT31" s="9">
        <v>26</v>
      </c>
      <c r="AU31" s="9">
        <v>0</v>
      </c>
      <c r="AV31" s="9">
        <v>9</v>
      </c>
      <c r="AW31" s="9">
        <v>4</v>
      </c>
      <c r="AX31" s="9">
        <v>5</v>
      </c>
      <c r="AY31" s="9">
        <v>0</v>
      </c>
      <c r="AZ31" s="9">
        <v>36</v>
      </c>
      <c r="BA31" s="9">
        <v>177</v>
      </c>
    </row>
    <row r="32" spans="1:53" ht="15.75" customHeight="1" x14ac:dyDescent="0.2">
      <c r="A32" s="9">
        <v>30</v>
      </c>
      <c r="B32" s="22" t="s">
        <v>97</v>
      </c>
      <c r="C32" s="40">
        <v>750921.68438912672</v>
      </c>
      <c r="D32" s="15">
        <v>289.26104945652031</v>
      </c>
      <c r="E32" s="15">
        <f t="shared" si="0"/>
        <v>1.1570441978260813E-3</v>
      </c>
      <c r="G32" s="19">
        <v>0.19593495687807608</v>
      </c>
      <c r="H32" s="19">
        <v>0.1910755705257014</v>
      </c>
      <c r="I32" s="19">
        <v>0.16964988706524681</v>
      </c>
      <c r="J32" s="19">
        <v>0.1406577271386924</v>
      </c>
      <c r="K32" s="19">
        <v>0.1168806296378488</v>
      </c>
      <c r="L32" s="19">
        <v>8.4234430051892226E-2</v>
      </c>
      <c r="M32" s="19">
        <v>5.19651863043432E-2</v>
      </c>
      <c r="N32" s="19">
        <v>3.2235804116722548E-2</v>
      </c>
      <c r="O32" s="19">
        <v>1.7365808281476571E-2</v>
      </c>
      <c r="Q32" s="15">
        <v>1111.0554368587777</v>
      </c>
      <c r="R32" s="43">
        <v>215</v>
      </c>
      <c r="W32" s="9">
        <v>1</v>
      </c>
      <c r="X32" s="39">
        <f t="shared" si="1"/>
        <v>4.6511627906976744E-3</v>
      </c>
      <c r="AD32" s="9">
        <v>1.2</v>
      </c>
      <c r="AE32" s="35">
        <v>4.28</v>
      </c>
      <c r="AF32" s="9"/>
      <c r="AG32" s="16"/>
      <c r="AH32" s="9"/>
      <c r="AI32" s="9"/>
      <c r="AK32" s="9"/>
      <c r="AL32" s="9"/>
      <c r="AM32" s="9"/>
      <c r="AO32" s="9"/>
      <c r="AS32" s="9">
        <v>409</v>
      </c>
      <c r="AT32" s="9">
        <v>35</v>
      </c>
      <c r="AU32" s="9">
        <v>0</v>
      </c>
      <c r="AV32" s="9">
        <v>20</v>
      </c>
      <c r="AW32" s="9">
        <v>8</v>
      </c>
      <c r="AX32" s="9">
        <v>12</v>
      </c>
      <c r="AY32" s="9">
        <v>0</v>
      </c>
      <c r="AZ32" s="9">
        <v>57</v>
      </c>
      <c r="BA32" s="9">
        <v>501</v>
      </c>
    </row>
    <row r="33" spans="1:53" ht="15.75" customHeight="1" x14ac:dyDescent="0.2">
      <c r="A33" s="9">
        <v>31</v>
      </c>
      <c r="B33" s="22" t="s">
        <v>98</v>
      </c>
      <c r="C33" s="40">
        <v>856520.52261343098</v>
      </c>
      <c r="D33" s="15">
        <v>571.28789993425573</v>
      </c>
      <c r="E33" s="15">
        <f t="shared" si="0"/>
        <v>2.2851515997370231E-3</v>
      </c>
      <c r="G33" s="19">
        <v>0.19855273993870745</v>
      </c>
      <c r="H33" s="19">
        <v>0.20099229118008397</v>
      </c>
      <c r="I33" s="19">
        <v>0.17084283997785907</v>
      </c>
      <c r="J33" s="19">
        <v>0.13829568927110475</v>
      </c>
      <c r="K33" s="19">
        <v>0.11669614288992994</v>
      </c>
      <c r="L33" s="19">
        <v>8.484562109327537E-2</v>
      </c>
      <c r="M33" s="19">
        <v>4.9055635808886069E-2</v>
      </c>
      <c r="N33" s="19">
        <v>2.7607295702771664E-2</v>
      </c>
      <c r="O33" s="19">
        <v>1.3111744137381701E-2</v>
      </c>
      <c r="Q33" s="15">
        <v>1692.2877035302356</v>
      </c>
      <c r="R33" s="43">
        <v>768</v>
      </c>
      <c r="W33" s="9">
        <v>19</v>
      </c>
      <c r="X33" s="39">
        <f t="shared" si="1"/>
        <v>2.4739583333333332E-2</v>
      </c>
      <c r="AD33" s="9">
        <v>1.5</v>
      </c>
      <c r="AE33" s="35">
        <v>11.83</v>
      </c>
      <c r="AF33" s="9"/>
      <c r="AG33" s="16"/>
      <c r="AH33" s="9"/>
      <c r="AI33" s="9"/>
      <c r="AK33" s="9"/>
      <c r="AL33" s="9"/>
      <c r="AM33" s="9"/>
      <c r="AO33" s="9"/>
      <c r="AS33" s="9">
        <v>291</v>
      </c>
      <c r="AT33" s="9">
        <v>20</v>
      </c>
      <c r="AU33" s="9">
        <v>0</v>
      </c>
      <c r="AV33" s="9">
        <v>11</v>
      </c>
      <c r="AW33" s="9">
        <v>7</v>
      </c>
      <c r="AX33" s="9">
        <v>4</v>
      </c>
      <c r="AY33" s="9">
        <v>0</v>
      </c>
      <c r="AZ33" s="9">
        <v>33</v>
      </c>
      <c r="BA33" s="9">
        <v>344</v>
      </c>
    </row>
    <row r="34" spans="1:53" ht="15.75" customHeight="1" x14ac:dyDescent="0.2">
      <c r="A34" s="9">
        <v>32</v>
      </c>
      <c r="B34" s="22" t="s">
        <v>99</v>
      </c>
      <c r="C34" s="40">
        <v>3219331.1393266399</v>
      </c>
      <c r="D34" s="15">
        <v>590.63902060632711</v>
      </c>
      <c r="E34" s="15">
        <f t="shared" si="0"/>
        <v>2.3625560824253084E-3</v>
      </c>
      <c r="G34" s="19">
        <v>0.22020782379802473</v>
      </c>
      <c r="H34" s="19">
        <v>0.21238301765396952</v>
      </c>
      <c r="I34" s="19">
        <v>0.16305321897899835</v>
      </c>
      <c r="J34" s="19">
        <v>0.13428545402633857</v>
      </c>
      <c r="K34" s="19">
        <v>0.10921316647038344</v>
      </c>
      <c r="L34" s="19">
        <v>7.7211138710377755E-2</v>
      </c>
      <c r="M34" s="19">
        <v>4.8287475305577171E-2</v>
      </c>
      <c r="N34" s="19">
        <v>2.4523582611237865E-2</v>
      </c>
      <c r="O34" s="19">
        <v>1.0835122445092601E-2</v>
      </c>
      <c r="Q34" s="15">
        <v>9169.6519526663251</v>
      </c>
      <c r="R34" s="43">
        <v>2675</v>
      </c>
      <c r="W34" s="9">
        <v>88</v>
      </c>
      <c r="X34" s="39">
        <f t="shared" si="1"/>
        <v>3.2897196261682242E-2</v>
      </c>
      <c r="AD34" s="9">
        <v>0.7</v>
      </c>
      <c r="AE34" s="35">
        <v>6.03</v>
      </c>
      <c r="AF34" s="9"/>
      <c r="AG34" s="16"/>
      <c r="AH34" s="9"/>
      <c r="AI34" s="9"/>
      <c r="AK34" s="9"/>
      <c r="AL34" s="9"/>
      <c r="AM34" s="9"/>
      <c r="AO34" s="9"/>
      <c r="AS34" s="9">
        <v>979</v>
      </c>
      <c r="AT34" s="9">
        <v>71</v>
      </c>
      <c r="AU34" s="9">
        <v>0</v>
      </c>
      <c r="AV34" s="9">
        <v>39</v>
      </c>
      <c r="AW34" s="9">
        <v>15</v>
      </c>
      <c r="AX34" s="9">
        <v>24</v>
      </c>
      <c r="AY34" s="9">
        <v>0</v>
      </c>
      <c r="AZ34" s="9">
        <v>140</v>
      </c>
      <c r="BA34" s="9">
        <v>1190</v>
      </c>
    </row>
    <row r="35" spans="1:53" ht="15.75" customHeight="1" x14ac:dyDescent="0.2">
      <c r="A35" s="9">
        <v>33</v>
      </c>
      <c r="B35" s="24" t="s">
        <v>100</v>
      </c>
      <c r="C35" s="40">
        <f>SUM(C36:C40)</f>
        <v>3757951.0876501095</v>
      </c>
      <c r="D35" s="15">
        <v>125.9498676688082</v>
      </c>
      <c r="E35" s="15">
        <f t="shared" si="0"/>
        <v>5.0379947067523282E-4</v>
      </c>
      <c r="G35" s="19"/>
      <c r="H35" s="19"/>
      <c r="I35" s="19"/>
      <c r="J35" s="19"/>
      <c r="K35" s="19"/>
      <c r="L35" s="19"/>
      <c r="M35" s="19"/>
      <c r="N35" s="19"/>
      <c r="O35" s="19"/>
      <c r="R35" s="43">
        <v>3916</v>
      </c>
      <c r="W35" s="9">
        <v>46</v>
      </c>
      <c r="X35" s="39">
        <f t="shared" si="1"/>
        <v>1.1746680286006129E-2</v>
      </c>
      <c r="AD35" s="9"/>
      <c r="AE35" s="36"/>
      <c r="AF35" s="9">
        <v>1901</v>
      </c>
      <c r="AG35" s="16">
        <v>0.1047</v>
      </c>
      <c r="AH35" s="9">
        <v>17</v>
      </c>
      <c r="AI35" s="9">
        <v>173</v>
      </c>
      <c r="AJ35" s="15">
        <v>125</v>
      </c>
      <c r="AK35" s="9"/>
      <c r="AL35" s="9"/>
      <c r="AM35" s="9"/>
      <c r="AO35" s="9"/>
    </row>
    <row r="36" spans="1:53" ht="15.75" customHeight="1" x14ac:dyDescent="0.2">
      <c r="A36" s="9">
        <v>34</v>
      </c>
      <c r="B36" s="25" t="s">
        <v>101</v>
      </c>
      <c r="C36" s="40">
        <v>18777.724019346817</v>
      </c>
      <c r="D36" s="15">
        <v>92.400964567202138</v>
      </c>
      <c r="E36" s="15">
        <f t="shared" si="0"/>
        <v>3.6960385826880854E-4</v>
      </c>
      <c r="G36" s="19">
        <v>0.20229885057471264</v>
      </c>
      <c r="H36" s="19">
        <v>0.20683605565638233</v>
      </c>
      <c r="I36" s="19">
        <v>0.14162129461584996</v>
      </c>
      <c r="J36" s="19">
        <v>0.13914095583787053</v>
      </c>
      <c r="K36" s="19">
        <v>0.11524500907441017</v>
      </c>
      <c r="L36" s="19">
        <v>7.7192982456140355E-2</v>
      </c>
      <c r="M36" s="19">
        <v>5.7168784029038112E-2</v>
      </c>
      <c r="N36" s="19">
        <v>3.9261947973381728E-2</v>
      </c>
      <c r="O36" s="19">
        <v>2.1234119782214157E-2</v>
      </c>
      <c r="Q36" s="15">
        <v>7.814696849767361</v>
      </c>
      <c r="R36" s="43">
        <v>3</v>
      </c>
      <c r="W36" s="23">
        <v>0</v>
      </c>
      <c r="X36" s="39">
        <f t="shared" si="1"/>
        <v>0</v>
      </c>
      <c r="AD36" s="23">
        <v>0</v>
      </c>
      <c r="AE36" s="26">
        <v>0</v>
      </c>
      <c r="AF36" s="9"/>
      <c r="AG36" s="16"/>
      <c r="AH36" s="9"/>
      <c r="AI36" s="9"/>
      <c r="AK36" s="9"/>
      <c r="AL36" s="9"/>
      <c r="AM36" s="9"/>
      <c r="AO36" s="9"/>
      <c r="AS36" s="9">
        <v>6</v>
      </c>
      <c r="AT36" s="9">
        <v>6</v>
      </c>
      <c r="AU36" s="9">
        <v>0</v>
      </c>
      <c r="AV36" s="9">
        <v>2</v>
      </c>
      <c r="AW36" s="9">
        <v>2</v>
      </c>
      <c r="AX36" s="9">
        <v>0</v>
      </c>
      <c r="AY36" s="9">
        <v>1</v>
      </c>
      <c r="AZ36" s="9">
        <v>3</v>
      </c>
      <c r="BA36" s="9">
        <v>16</v>
      </c>
    </row>
    <row r="37" spans="1:53" ht="15.75" customHeight="1" x14ac:dyDescent="0.2">
      <c r="A37" s="9">
        <v>35</v>
      </c>
      <c r="B37" s="25" t="s">
        <v>102</v>
      </c>
      <c r="C37" s="41">
        <v>1305839.0334502507</v>
      </c>
      <c r="D37" s="27">
        <v>138.9475747095149</v>
      </c>
      <c r="E37" s="15">
        <f t="shared" si="0"/>
        <v>5.5579029883805957E-4</v>
      </c>
      <c r="G37" s="19">
        <v>0.20648735726300987</v>
      </c>
      <c r="H37" s="19">
        <v>0.21331025214272364</v>
      </c>
      <c r="I37" s="19">
        <v>0.1661427414402307</v>
      </c>
      <c r="J37" s="19">
        <v>0.13533914219852791</v>
      </c>
      <c r="K37" s="19">
        <v>0.11438450652829819</v>
      </c>
      <c r="L37" s="19">
        <v>8.4425536459677639E-2</v>
      </c>
      <c r="M37" s="19">
        <v>4.3259431989106152E-2</v>
      </c>
      <c r="N37" s="19">
        <v>2.6353498224409695E-2</v>
      </c>
      <c r="O37" s="19">
        <v>1.0297533754016217E-2</v>
      </c>
      <c r="Q37" s="15">
        <v>962.73546181307154</v>
      </c>
      <c r="R37" s="43">
        <v>1088</v>
      </c>
      <c r="W37" s="9">
        <v>11</v>
      </c>
      <c r="X37" s="39">
        <f t="shared" si="1"/>
        <v>1.0110294117647059E-2</v>
      </c>
      <c r="AD37" s="9">
        <v>0.53</v>
      </c>
      <c r="AE37" s="35">
        <v>4.7699999999999996</v>
      </c>
      <c r="AF37" s="9"/>
      <c r="AG37" s="16"/>
      <c r="AH37" s="9"/>
      <c r="AI37" s="9"/>
      <c r="AK37" s="9"/>
      <c r="AL37" s="9"/>
      <c r="AM37" s="9"/>
      <c r="AO37" s="9"/>
      <c r="AS37" s="9">
        <v>366</v>
      </c>
      <c r="AT37" s="9">
        <v>31</v>
      </c>
      <c r="AU37" s="9">
        <v>0</v>
      </c>
      <c r="AV37" s="9">
        <v>20</v>
      </c>
      <c r="AW37" s="9">
        <v>9</v>
      </c>
      <c r="AX37" s="9">
        <v>11</v>
      </c>
      <c r="AY37" s="9">
        <v>0</v>
      </c>
      <c r="AZ37" s="9">
        <v>66</v>
      </c>
      <c r="BA37" s="9">
        <v>463</v>
      </c>
    </row>
    <row r="38" spans="1:53" ht="15.75" customHeight="1" x14ac:dyDescent="0.2">
      <c r="A38" s="9">
        <v>36</v>
      </c>
      <c r="B38" s="25" t="s">
        <v>103</v>
      </c>
      <c r="C38" s="40">
        <v>1735100.4612440234</v>
      </c>
      <c r="D38" s="15">
        <v>132.42969315824803</v>
      </c>
      <c r="E38" s="15">
        <f t="shared" si="0"/>
        <v>5.2971877263299208E-4</v>
      </c>
      <c r="G38" s="19">
        <v>0.21205319653507718</v>
      </c>
      <c r="H38" s="19">
        <v>0.20939887861618064</v>
      </c>
      <c r="I38" s="19">
        <v>0.17049172398318327</v>
      </c>
      <c r="J38" s="19">
        <v>0.14247258010988109</v>
      </c>
      <c r="K38" s="19">
        <v>0.11684843582677536</v>
      </c>
      <c r="L38" s="19">
        <v>8.0241555694993277E-2</v>
      </c>
      <c r="M38" s="19">
        <v>4.0633704127192284E-2</v>
      </c>
      <c r="N38" s="19">
        <v>2.0718593930338765E-2</v>
      </c>
      <c r="O38" s="19">
        <v>7.141331176378116E-3</v>
      </c>
      <c r="Q38" s="15">
        <v>1192.5503480138386</v>
      </c>
      <c r="R38" s="43">
        <v>2093</v>
      </c>
      <c r="W38" s="9">
        <v>15</v>
      </c>
      <c r="X38" s="39">
        <f t="shared" si="1"/>
        <v>7.16674629718108E-3</v>
      </c>
      <c r="AD38" s="9">
        <v>0.53</v>
      </c>
      <c r="AE38" s="35">
        <v>3.51</v>
      </c>
      <c r="AF38" s="9"/>
      <c r="AG38" s="16"/>
      <c r="AH38" s="9"/>
      <c r="AI38" s="9"/>
      <c r="AK38" s="9"/>
      <c r="AL38" s="9"/>
      <c r="AM38" s="9"/>
      <c r="AO38" s="9"/>
      <c r="AS38" s="9">
        <v>754</v>
      </c>
      <c r="AT38" s="9">
        <v>39</v>
      </c>
      <c r="AU38" s="9">
        <v>0</v>
      </c>
      <c r="AV38" s="9">
        <v>36</v>
      </c>
      <c r="AW38" s="9">
        <v>8</v>
      </c>
      <c r="AX38" s="9">
        <v>28</v>
      </c>
      <c r="AY38" s="9">
        <v>3</v>
      </c>
      <c r="AZ38" s="9">
        <v>112</v>
      </c>
      <c r="BA38" s="9">
        <v>908</v>
      </c>
    </row>
    <row r="39" spans="1:53" ht="15.75" customHeight="1" x14ac:dyDescent="0.2">
      <c r="A39" s="9">
        <v>37</v>
      </c>
      <c r="B39" s="25" t="s">
        <v>104</v>
      </c>
      <c r="C39" s="40">
        <v>492457.4082997978</v>
      </c>
      <c r="D39" s="15">
        <v>102.29947740695607</v>
      </c>
      <c r="E39" s="15">
        <f t="shared" si="0"/>
        <v>4.0919790962782427E-4</v>
      </c>
      <c r="G39" s="19">
        <v>0.21658711217183771</v>
      </c>
      <c r="H39" s="19">
        <v>0.21044224058420258</v>
      </c>
      <c r="I39" s="19">
        <v>0.17195894227386396</v>
      </c>
      <c r="J39" s="19">
        <v>0.13816333710504045</v>
      </c>
      <c r="K39" s="19">
        <v>0.1134745029428824</v>
      </c>
      <c r="L39" s="19">
        <v>7.9847673744164155E-2</v>
      </c>
      <c r="M39" s="19">
        <v>3.9895311356007948E-2</v>
      </c>
      <c r="N39" s="19">
        <v>2.152963325694834E-2</v>
      </c>
      <c r="O39" s="19">
        <v>8.10124656505244E-3</v>
      </c>
      <c r="Q39" s="15">
        <v>247.86372594061109</v>
      </c>
      <c r="R39" s="43">
        <v>688</v>
      </c>
      <c r="W39" s="9">
        <v>20</v>
      </c>
      <c r="X39" s="39">
        <f t="shared" si="1"/>
        <v>2.9069767441860465E-2</v>
      </c>
      <c r="AD39" s="9">
        <v>0.35</v>
      </c>
      <c r="AE39" s="35">
        <v>4.1100000000000003</v>
      </c>
      <c r="AF39" s="9"/>
      <c r="AG39" s="16"/>
      <c r="AH39" s="9"/>
      <c r="AI39" s="9"/>
      <c r="AK39" s="9"/>
      <c r="AL39" s="9"/>
      <c r="AM39" s="9"/>
      <c r="AO39" s="9"/>
      <c r="AS39" s="9">
        <v>215</v>
      </c>
      <c r="AT39" s="9">
        <v>15</v>
      </c>
      <c r="AU39" s="9">
        <v>0</v>
      </c>
      <c r="AV39" s="9">
        <v>9</v>
      </c>
      <c r="AW39" s="9">
        <v>4</v>
      </c>
      <c r="AX39" s="9">
        <v>5</v>
      </c>
      <c r="AY39" s="9">
        <v>1</v>
      </c>
      <c r="AZ39" s="9">
        <v>27</v>
      </c>
      <c r="BA39" s="9">
        <v>258</v>
      </c>
    </row>
    <row r="40" spans="1:53" ht="15.75" customHeight="1" x14ac:dyDescent="0.2">
      <c r="A40" s="9">
        <v>38</v>
      </c>
      <c r="B40" s="25" t="s">
        <v>105</v>
      </c>
      <c r="C40" s="40">
        <v>205776.46063669104</v>
      </c>
      <c r="D40" s="15">
        <v>88.709750841369427</v>
      </c>
      <c r="E40" s="15">
        <f t="shared" si="0"/>
        <v>3.5483900336547773E-4</v>
      </c>
      <c r="G40" s="19">
        <v>0.22216618404574226</v>
      </c>
      <c r="H40" s="19">
        <v>0.21529804439356934</v>
      </c>
      <c r="I40" s="19">
        <v>0.16995812248182379</v>
      </c>
      <c r="J40" s="19">
        <v>0.14118220403814877</v>
      </c>
      <c r="K40" s="19">
        <v>0.11030390951282676</v>
      </c>
      <c r="L40" s="19">
        <v>7.7340239251531454E-2</v>
      </c>
      <c r="M40" s="19">
        <v>3.7485762210498277E-2</v>
      </c>
      <c r="N40" s="19">
        <v>1.920472382938453E-2</v>
      </c>
      <c r="O40" s="19">
        <v>7.0608102364748083E-3</v>
      </c>
      <c r="Q40" s="15">
        <v>69.766049364317809</v>
      </c>
      <c r="R40" s="43">
        <v>36</v>
      </c>
      <c r="W40" s="23">
        <v>0</v>
      </c>
      <c r="X40" s="39">
        <f t="shared" si="1"/>
        <v>0</v>
      </c>
      <c r="AD40" s="9">
        <v>1.98</v>
      </c>
      <c r="AE40" s="35">
        <v>2.92</v>
      </c>
      <c r="AF40" s="9"/>
      <c r="AG40" s="16"/>
      <c r="AH40" s="9"/>
      <c r="AI40" s="9"/>
      <c r="AK40" s="9"/>
      <c r="AL40" s="9"/>
      <c r="AM40" s="9"/>
      <c r="AO40" s="9"/>
      <c r="AS40" s="9">
        <v>128</v>
      </c>
      <c r="AT40" s="9">
        <v>6</v>
      </c>
      <c r="AU40" s="9">
        <v>0</v>
      </c>
      <c r="AV40" s="9">
        <v>2</v>
      </c>
      <c r="AW40" s="9">
        <v>2</v>
      </c>
      <c r="AX40" s="9">
        <v>0</v>
      </c>
      <c r="AY40" s="9">
        <v>0</v>
      </c>
      <c r="AZ40" s="9">
        <v>22</v>
      </c>
      <c r="BA40" s="9">
        <v>156</v>
      </c>
    </row>
    <row r="41" spans="1:53" ht="15.75" customHeight="1" x14ac:dyDescent="0.2">
      <c r="A41" s="9">
        <v>39</v>
      </c>
      <c r="B41" s="21" t="s">
        <v>106</v>
      </c>
      <c r="C41" s="40">
        <f>SUM(C42:C50)</f>
        <v>12214532.744183231</v>
      </c>
      <c r="D41" s="15">
        <v>557.58362107619951</v>
      </c>
      <c r="E41" s="15">
        <f t="shared" si="0"/>
        <v>2.2303344843047981E-3</v>
      </c>
      <c r="G41" s="19"/>
      <c r="H41" s="19"/>
      <c r="I41" s="19"/>
      <c r="J41" s="19"/>
      <c r="K41" s="19"/>
      <c r="L41" s="19"/>
      <c r="M41" s="19"/>
      <c r="N41" s="19"/>
      <c r="O41" s="19"/>
      <c r="R41" s="43">
        <v>26978</v>
      </c>
      <c r="W41" s="9">
        <v>432</v>
      </c>
      <c r="X41" s="39">
        <f t="shared" si="1"/>
        <v>1.6013047668470604E-2</v>
      </c>
      <c r="AD41" s="9"/>
      <c r="AE41" s="36"/>
      <c r="AF41" s="9">
        <v>2897</v>
      </c>
      <c r="AG41" s="16">
        <v>6.7599999999999993E-2</v>
      </c>
      <c r="AH41" s="9">
        <v>36</v>
      </c>
      <c r="AI41" s="9">
        <v>202</v>
      </c>
      <c r="AJ41" s="15">
        <v>127</v>
      </c>
      <c r="AK41" s="9"/>
      <c r="AL41" s="9"/>
      <c r="AM41" s="9"/>
      <c r="AO41" s="9"/>
    </row>
    <row r="42" spans="1:53" ht="15.75" customHeight="1" x14ac:dyDescent="0.2">
      <c r="A42" s="9">
        <v>40</v>
      </c>
      <c r="B42" s="22" t="s">
        <v>107</v>
      </c>
      <c r="C42" s="40">
        <v>233372.50698195054</v>
      </c>
      <c r="D42" s="15">
        <v>74.479002675033698</v>
      </c>
      <c r="E42" s="15">
        <f t="shared" si="0"/>
        <v>2.979160107001348E-4</v>
      </c>
      <c r="G42" s="19">
        <v>0.23975219000094622</v>
      </c>
      <c r="H42" s="19">
        <v>0.23153501760466935</v>
      </c>
      <c r="I42" s="19">
        <v>0.1534419992131435</v>
      </c>
      <c r="J42" s="19">
        <v>0.12929347257705467</v>
      </c>
      <c r="K42" s="19">
        <v>0.10766985891364</v>
      </c>
      <c r="L42" s="19">
        <v>7.2326057400684263E-2</v>
      </c>
      <c r="M42" s="19">
        <v>3.9696412830741191E-2</v>
      </c>
      <c r="N42" s="19">
        <v>1.9397506959696015E-2</v>
      </c>
      <c r="O42" s="19">
        <v>6.8874844994247977E-3</v>
      </c>
      <c r="Q42" s="15">
        <v>81.542180119871432</v>
      </c>
      <c r="R42" s="43">
        <v>94</v>
      </c>
      <c r="W42" s="23">
        <v>0</v>
      </c>
      <c r="X42" s="39">
        <f t="shared" si="1"/>
        <v>0</v>
      </c>
      <c r="AD42" s="9">
        <v>1.55</v>
      </c>
      <c r="AE42" s="35">
        <v>2.02</v>
      </c>
      <c r="AF42" s="9"/>
      <c r="AG42" s="16"/>
      <c r="AH42" s="9"/>
      <c r="AI42" s="9"/>
      <c r="AK42" s="9"/>
      <c r="AL42" s="9"/>
      <c r="AM42" s="9"/>
      <c r="AO42" s="9"/>
      <c r="AS42" s="9">
        <v>110</v>
      </c>
      <c r="AT42" s="9">
        <v>8</v>
      </c>
      <c r="AU42" s="9">
        <v>0</v>
      </c>
      <c r="AV42" s="9">
        <v>2</v>
      </c>
      <c r="AW42" s="9">
        <v>1</v>
      </c>
      <c r="AX42" s="9">
        <v>1</v>
      </c>
      <c r="AY42" s="9">
        <v>0</v>
      </c>
      <c r="AZ42" s="9">
        <v>3</v>
      </c>
      <c r="BA42" s="9">
        <v>121</v>
      </c>
    </row>
    <row r="43" spans="1:53" ht="15.75" customHeight="1" x14ac:dyDescent="0.2">
      <c r="A43" s="9">
        <v>41</v>
      </c>
      <c r="B43" s="22" t="s">
        <v>108</v>
      </c>
      <c r="C43" s="40">
        <v>828208.03521489946</v>
      </c>
      <c r="D43" s="15">
        <v>603.21930051049503</v>
      </c>
      <c r="E43" s="15">
        <f t="shared" si="0"/>
        <v>2.4128772020419803E-3</v>
      </c>
      <c r="G43" s="19">
        <v>0.21420179313948279</v>
      </c>
      <c r="H43" s="19">
        <v>0.20381454448331573</v>
      </c>
      <c r="I43" s="19">
        <v>0.17657738916205831</v>
      </c>
      <c r="J43" s="19">
        <v>0.14306877009546579</v>
      </c>
      <c r="K43" s="19">
        <v>0.11575426136985581</v>
      </c>
      <c r="L43" s="19">
        <v>8.2268994274388579E-2</v>
      </c>
      <c r="M43" s="19">
        <v>3.9650187472543189E-2</v>
      </c>
      <c r="N43" s="19">
        <v>1.7814634972203858E-2</v>
      </c>
      <c r="O43" s="19">
        <v>6.8494250306859496E-3</v>
      </c>
      <c r="Q43" s="15">
        <v>1695.0525378839957</v>
      </c>
      <c r="R43" s="43">
        <v>3380</v>
      </c>
      <c r="W43" s="9">
        <v>48</v>
      </c>
      <c r="X43" s="39">
        <f t="shared" si="1"/>
        <v>1.4201183431952662E-2</v>
      </c>
      <c r="AD43" s="9">
        <v>1.45</v>
      </c>
      <c r="AE43" s="35">
        <v>8.09</v>
      </c>
      <c r="AF43" s="9"/>
      <c r="AG43" s="16"/>
      <c r="AH43" s="9"/>
      <c r="AI43" s="9"/>
      <c r="AK43" s="9"/>
      <c r="AL43" s="9"/>
      <c r="AM43" s="9"/>
      <c r="AO43" s="9"/>
      <c r="AS43" s="9">
        <v>205</v>
      </c>
      <c r="AT43" s="9">
        <v>20</v>
      </c>
      <c r="AU43" s="9">
        <v>0</v>
      </c>
      <c r="AV43" s="9">
        <v>13</v>
      </c>
      <c r="AW43" s="9">
        <v>5</v>
      </c>
      <c r="AX43" s="9">
        <v>8</v>
      </c>
      <c r="AY43" s="9">
        <v>0</v>
      </c>
      <c r="AZ43" s="9">
        <v>23</v>
      </c>
      <c r="BA43" s="9">
        <v>248</v>
      </c>
    </row>
    <row r="44" spans="1:53" ht="15.75" customHeight="1" x14ac:dyDescent="0.2">
      <c r="A44" s="9">
        <v>42</v>
      </c>
      <c r="B44" s="22" t="s">
        <v>109</v>
      </c>
      <c r="C44" s="40">
        <v>3584460.204690658</v>
      </c>
      <c r="D44" s="15">
        <v>1287.6650074867021</v>
      </c>
      <c r="E44" s="15">
        <f t="shared" si="0"/>
        <v>5.1506600299468085E-3</v>
      </c>
      <c r="G44" s="19">
        <v>0.20954007200183603</v>
      </c>
      <c r="H44" s="19">
        <v>0.20455749014342137</v>
      </c>
      <c r="I44" s="19">
        <v>0.17308939942521845</v>
      </c>
      <c r="J44" s="19">
        <v>0.15085138231878795</v>
      </c>
      <c r="K44" s="19">
        <v>0.11895648718730412</v>
      </c>
      <c r="L44" s="19">
        <v>7.7322504512959994E-2</v>
      </c>
      <c r="M44" s="19">
        <v>4.0833810034356731E-2</v>
      </c>
      <c r="N44" s="19">
        <v>1.8294015489643312E-2</v>
      </c>
      <c r="O44" s="19">
        <v>6.554838886472081E-3</v>
      </c>
      <c r="Q44" s="15">
        <v>31168.73805410105</v>
      </c>
      <c r="R44" s="43">
        <v>12016</v>
      </c>
      <c r="W44" s="9">
        <v>196</v>
      </c>
      <c r="X44" s="39">
        <f t="shared" si="1"/>
        <v>1.6311584553928095E-2</v>
      </c>
      <c r="AD44" s="9">
        <v>0.91</v>
      </c>
      <c r="AE44" s="35">
        <v>2.66</v>
      </c>
      <c r="AF44" s="9"/>
      <c r="AG44" s="16"/>
      <c r="AH44" s="9"/>
      <c r="AI44" s="9"/>
      <c r="AK44" s="9"/>
      <c r="AL44" s="9"/>
      <c r="AM44" s="9"/>
      <c r="AO44" s="9"/>
      <c r="AS44" s="9">
        <v>509</v>
      </c>
      <c r="AT44" s="9">
        <v>74</v>
      </c>
      <c r="AU44" s="9">
        <v>0</v>
      </c>
      <c r="AV44" s="9">
        <v>66</v>
      </c>
      <c r="AW44" s="9">
        <v>10</v>
      </c>
      <c r="AX44" s="9">
        <v>56</v>
      </c>
      <c r="AY44" s="9">
        <v>6</v>
      </c>
      <c r="AZ44" s="9">
        <v>182</v>
      </c>
      <c r="BA44" s="9">
        <v>773</v>
      </c>
    </row>
    <row r="45" spans="1:53" ht="15.75" customHeight="1" x14ac:dyDescent="0.2">
      <c r="A45" s="9">
        <v>43</v>
      </c>
      <c r="B45" s="22" t="s">
        <v>110</v>
      </c>
      <c r="C45" s="40">
        <v>2342545.5697777988</v>
      </c>
      <c r="D45" s="15">
        <v>411.71761023496873</v>
      </c>
      <c r="E45" s="15">
        <f t="shared" si="0"/>
        <v>1.6468704409398748E-3</v>
      </c>
      <c r="G45" s="19">
        <v>0.2135141443280395</v>
      </c>
      <c r="H45" s="19">
        <v>0.20571055363215535</v>
      </c>
      <c r="I45" s="19">
        <v>0.1684083049941752</v>
      </c>
      <c r="J45" s="19">
        <v>0.14190035808684578</v>
      </c>
      <c r="K45" s="19">
        <v>0.11753090008988</v>
      </c>
      <c r="L45" s="19">
        <v>7.8722291264441704E-2</v>
      </c>
      <c r="M45" s="19">
        <v>4.3408560916735082E-2</v>
      </c>
      <c r="N45" s="19">
        <v>2.2148050177200781E-2</v>
      </c>
      <c r="O45" s="19">
        <v>8.6568365105266065E-3</v>
      </c>
      <c r="Q45" s="15">
        <v>3716.3840461116556</v>
      </c>
      <c r="R45" s="43">
        <v>1958</v>
      </c>
      <c r="W45" s="9">
        <v>33</v>
      </c>
      <c r="X45" s="39">
        <f t="shared" si="1"/>
        <v>1.6853932584269662E-2</v>
      </c>
      <c r="AD45" s="9">
        <v>0.84</v>
      </c>
      <c r="AE45" s="35">
        <v>3.27</v>
      </c>
      <c r="AF45" s="9"/>
      <c r="AG45" s="16"/>
      <c r="AH45" s="9"/>
      <c r="AI45" s="9"/>
      <c r="AK45" s="9"/>
      <c r="AL45" s="9"/>
      <c r="AM45" s="9"/>
      <c r="AO45" s="9"/>
      <c r="AS45" s="9">
        <v>365</v>
      </c>
      <c r="AT45" s="9">
        <v>64</v>
      </c>
      <c r="AU45" s="9">
        <v>1</v>
      </c>
      <c r="AV45" s="9">
        <v>24</v>
      </c>
      <c r="AW45" s="9">
        <v>11</v>
      </c>
      <c r="AX45" s="9">
        <v>13</v>
      </c>
      <c r="AY45" s="9">
        <v>1</v>
      </c>
      <c r="AZ45" s="9">
        <v>78</v>
      </c>
      <c r="BA45" s="9">
        <v>509</v>
      </c>
    </row>
    <row r="46" spans="1:53" ht="15.75" customHeight="1" x14ac:dyDescent="0.2">
      <c r="A46" s="9">
        <v>44</v>
      </c>
      <c r="B46" s="22" t="s">
        <v>111</v>
      </c>
      <c r="C46" s="40">
        <v>2393337.7562429798</v>
      </c>
      <c r="D46" s="15">
        <v>1195.9393551148701</v>
      </c>
      <c r="E46" s="15">
        <f t="shared" si="0"/>
        <v>4.7837574204594802E-3</v>
      </c>
      <c r="G46" s="19">
        <v>0.21162370866059868</v>
      </c>
      <c r="H46" s="19">
        <v>0.20702371234178962</v>
      </c>
      <c r="I46" s="19">
        <v>0.17389448612315375</v>
      </c>
      <c r="J46" s="19">
        <v>0.14659248569434474</v>
      </c>
      <c r="K46" s="19">
        <v>0.11540832118291589</v>
      </c>
      <c r="L46" s="19">
        <v>7.5073412399345549E-2</v>
      </c>
      <c r="M46" s="19">
        <v>4.2197889881649714E-2</v>
      </c>
      <c r="N46" s="19">
        <v>2.0721622867956178E-2</v>
      </c>
      <c r="O46" s="19">
        <v>7.4643608482458873E-3</v>
      </c>
      <c r="Q46" s="15">
        <v>11322.747981099683</v>
      </c>
      <c r="R46" s="43">
        <v>4598</v>
      </c>
      <c r="W46" s="9">
        <v>94</v>
      </c>
      <c r="X46" s="39">
        <f t="shared" si="1"/>
        <v>2.0443671161374511E-2</v>
      </c>
      <c r="AD46" s="9">
        <v>1.06</v>
      </c>
      <c r="AE46" s="35">
        <v>3.37</v>
      </c>
      <c r="AF46" s="9"/>
      <c r="AG46" s="16"/>
      <c r="AH46" s="9"/>
      <c r="AI46" s="9"/>
      <c r="AK46" s="9"/>
      <c r="AL46" s="9"/>
      <c r="AM46" s="9"/>
      <c r="AO46" s="9"/>
      <c r="AS46" s="9">
        <v>453</v>
      </c>
      <c r="AT46" s="9">
        <v>54</v>
      </c>
      <c r="AU46" s="9">
        <v>1</v>
      </c>
      <c r="AV46" s="9">
        <v>56</v>
      </c>
      <c r="AW46" s="9">
        <v>16</v>
      </c>
      <c r="AX46" s="9">
        <v>40</v>
      </c>
      <c r="AY46" s="9">
        <v>9</v>
      </c>
      <c r="AZ46" s="9">
        <v>125</v>
      </c>
      <c r="BA46" s="9">
        <v>642</v>
      </c>
    </row>
    <row r="47" spans="1:53" ht="15.75" customHeight="1" x14ac:dyDescent="0.2">
      <c r="A47" s="9">
        <v>45</v>
      </c>
      <c r="B47" s="18" t="s">
        <v>112</v>
      </c>
      <c r="C47" s="40">
        <v>448193.76371215394</v>
      </c>
      <c r="D47" s="15">
        <v>7072.6489460652356</v>
      </c>
      <c r="E47" s="15">
        <f t="shared" si="0"/>
        <v>2.8290595784260943E-2</v>
      </c>
      <c r="G47" s="19">
        <v>0.21162370866059868</v>
      </c>
      <c r="H47" s="19">
        <v>0.20702371234178962</v>
      </c>
      <c r="I47" s="19">
        <v>0.17389448612315375</v>
      </c>
      <c r="J47" s="19">
        <v>0.14659248569434474</v>
      </c>
      <c r="K47" s="19">
        <v>0.11540832118291589</v>
      </c>
      <c r="L47" s="19">
        <v>7.5073412399345549E-2</v>
      </c>
      <c r="M47" s="19">
        <v>4.2197889881649714E-2</v>
      </c>
      <c r="N47" s="19">
        <v>2.0721622867956178E-2</v>
      </c>
      <c r="O47" s="19">
        <v>7.4643608482458873E-3</v>
      </c>
      <c r="Q47" s="15">
        <v>7607.8011613242634</v>
      </c>
      <c r="R47" s="43">
        <v>1532</v>
      </c>
      <c r="W47" s="9">
        <v>18</v>
      </c>
      <c r="X47" s="39">
        <f t="shared" si="1"/>
        <v>1.1749347258485639E-2</v>
      </c>
      <c r="AD47" s="9">
        <v>1.06</v>
      </c>
      <c r="AE47" s="35">
        <v>3.37</v>
      </c>
      <c r="AF47" s="9"/>
      <c r="AG47" s="16"/>
      <c r="AH47" s="9"/>
      <c r="AI47" s="9"/>
      <c r="AK47" s="9"/>
      <c r="AL47" s="9"/>
      <c r="AM47" s="9"/>
      <c r="AO47" s="9"/>
    </row>
    <row r="48" spans="1:53" ht="15.75" customHeight="1" x14ac:dyDescent="0.2">
      <c r="A48" s="9">
        <v>46</v>
      </c>
      <c r="B48" s="22" t="s">
        <v>113</v>
      </c>
      <c r="C48" s="40">
        <v>1487352.3141004448</v>
      </c>
      <c r="D48" s="15">
        <v>488.21834770520979</v>
      </c>
      <c r="E48" s="15">
        <f t="shared" si="0"/>
        <v>1.9528733908208392E-3</v>
      </c>
      <c r="G48" s="19">
        <v>0.21594457370710907</v>
      </c>
      <c r="H48" s="19">
        <v>0.20680829381408036</v>
      </c>
      <c r="I48" s="19">
        <v>0.16688356059361051</v>
      </c>
      <c r="J48" s="19">
        <v>0.14097345139701969</v>
      </c>
      <c r="K48" s="19">
        <v>0.11475117221010848</v>
      </c>
      <c r="L48" s="19">
        <v>7.8097540147655617E-2</v>
      </c>
      <c r="M48" s="19">
        <v>4.5167930942022094E-2</v>
      </c>
      <c r="N48" s="19">
        <v>2.253285451541703E-2</v>
      </c>
      <c r="O48" s="19">
        <v>8.8406226729771664E-3</v>
      </c>
      <c r="Q48" s="15">
        <v>2797.3713628711021</v>
      </c>
      <c r="R48" s="43">
        <v>1410</v>
      </c>
      <c r="W48" s="9">
        <v>20</v>
      </c>
      <c r="X48" s="39">
        <f t="shared" si="1"/>
        <v>1.4184397163120567E-2</v>
      </c>
      <c r="AD48" s="9">
        <v>5.6</v>
      </c>
      <c r="AE48" s="35">
        <v>5.63</v>
      </c>
      <c r="AF48" s="9"/>
      <c r="AG48" s="16"/>
      <c r="AH48" s="9"/>
      <c r="AI48" s="9"/>
      <c r="AK48" s="9"/>
      <c r="AL48" s="9"/>
      <c r="AM48" s="9"/>
      <c r="AO48" s="9"/>
      <c r="AS48" s="9">
        <v>203</v>
      </c>
      <c r="AT48" s="9">
        <v>40</v>
      </c>
      <c r="AU48" s="9">
        <v>1</v>
      </c>
      <c r="AV48" s="9">
        <v>22</v>
      </c>
      <c r="AW48" s="9">
        <v>7</v>
      </c>
      <c r="AX48" s="9">
        <v>15</v>
      </c>
      <c r="AY48" s="9">
        <v>0</v>
      </c>
      <c r="AZ48" s="9">
        <v>60</v>
      </c>
      <c r="BA48" s="9">
        <v>304</v>
      </c>
    </row>
    <row r="49" spans="1:53" ht="15.75" customHeight="1" x14ac:dyDescent="0.2">
      <c r="A49" s="9">
        <v>47</v>
      </c>
      <c r="B49" s="22" t="s">
        <v>114</v>
      </c>
      <c r="C49" s="40">
        <v>643324.86845546949</v>
      </c>
      <c r="D49" s="15">
        <v>177.2073955556543</v>
      </c>
      <c r="E49" s="15">
        <f t="shared" si="0"/>
        <v>7.0882958222261724E-4</v>
      </c>
      <c r="G49" s="19">
        <v>0.220172811146394</v>
      </c>
      <c r="H49" s="19">
        <v>0.20347724252865798</v>
      </c>
      <c r="I49" s="19">
        <v>0.16828067172638486</v>
      </c>
      <c r="J49" s="19">
        <v>0.13388359645369308</v>
      </c>
      <c r="K49" s="19">
        <v>0.11559279027693324</v>
      </c>
      <c r="L49" s="19">
        <v>8.139277376153263E-2</v>
      </c>
      <c r="M49" s="19">
        <v>4.5768303943427249E-2</v>
      </c>
      <c r="N49" s="19">
        <v>2.2530384583624229E-2</v>
      </c>
      <c r="O49" s="19">
        <v>8.9014255793527456E-3</v>
      </c>
      <c r="Q49" s="15">
        <v>439.40939553584911</v>
      </c>
      <c r="R49" s="43">
        <v>794</v>
      </c>
      <c r="W49" s="9">
        <v>6</v>
      </c>
      <c r="X49" s="39">
        <f t="shared" si="1"/>
        <v>7.556675062972292E-3</v>
      </c>
      <c r="AD49" s="9">
        <v>0.54</v>
      </c>
      <c r="AE49" s="35">
        <v>6.38</v>
      </c>
      <c r="AF49" s="9"/>
      <c r="AG49" s="16"/>
      <c r="AH49" s="9"/>
      <c r="AI49" s="9"/>
      <c r="AK49" s="9"/>
      <c r="AL49" s="9"/>
      <c r="AM49" s="9"/>
      <c r="AO49" s="9"/>
      <c r="AS49" s="9">
        <v>223</v>
      </c>
      <c r="AT49" s="9">
        <v>23</v>
      </c>
      <c r="AU49" s="9">
        <v>1</v>
      </c>
      <c r="AV49" s="9">
        <v>11</v>
      </c>
      <c r="AW49" s="9">
        <v>4</v>
      </c>
      <c r="AX49" s="9">
        <v>7</v>
      </c>
      <c r="AY49" s="9">
        <v>3</v>
      </c>
      <c r="AZ49" s="9">
        <v>22</v>
      </c>
      <c r="BA49" s="9">
        <v>272</v>
      </c>
    </row>
    <row r="50" spans="1:53" ht="15.75" customHeight="1" x14ac:dyDescent="0.2">
      <c r="A50" s="9">
        <v>48</v>
      </c>
      <c r="B50" s="18" t="s">
        <v>115</v>
      </c>
      <c r="C50" s="40">
        <v>253737.7250068759</v>
      </c>
      <c r="D50" s="15">
        <v>1371.5552703074372</v>
      </c>
      <c r="E50" s="15">
        <f t="shared" si="0"/>
        <v>5.4862210812297489E-3</v>
      </c>
      <c r="G50" s="19">
        <v>0.220172811146394</v>
      </c>
      <c r="H50" s="19">
        <v>0.20347724252865798</v>
      </c>
      <c r="I50" s="19">
        <v>0.16828067172638486</v>
      </c>
      <c r="J50" s="19">
        <v>0.13388359645369308</v>
      </c>
      <c r="K50" s="19">
        <v>0.11559279027693324</v>
      </c>
      <c r="L50" s="19">
        <v>8.139277376153263E-2</v>
      </c>
      <c r="M50" s="19">
        <v>4.5768303943427249E-2</v>
      </c>
      <c r="N50" s="19">
        <v>2.2530384583624229E-2</v>
      </c>
      <c r="O50" s="19">
        <v>8.9014255793527456E-3</v>
      </c>
      <c r="Q50" s="15">
        <v>835.23675362159963</v>
      </c>
      <c r="R50" s="43">
        <v>1030</v>
      </c>
      <c r="W50" s="9">
        <v>14</v>
      </c>
      <c r="X50" s="39">
        <f t="shared" si="1"/>
        <v>1.3592233009708738E-2</v>
      </c>
      <c r="AD50" s="9">
        <v>0.54</v>
      </c>
      <c r="AE50" s="35">
        <v>6.38</v>
      </c>
      <c r="AF50" s="9"/>
      <c r="AG50" s="16"/>
      <c r="AH50" s="9"/>
      <c r="AI50" s="9"/>
      <c r="AK50" s="9"/>
      <c r="AL50" s="9"/>
      <c r="AM50" s="9"/>
      <c r="AO50" s="9"/>
    </row>
    <row r="51" spans="1:53" ht="15.75" customHeight="1" x14ac:dyDescent="0.2">
      <c r="A51" s="9">
        <v>49</v>
      </c>
      <c r="B51" s="21" t="s">
        <v>116</v>
      </c>
      <c r="C51" s="40">
        <f>SUM(C52:C57)</f>
        <v>15695039.311913252</v>
      </c>
      <c r="D51" s="15">
        <v>946.83838887138927</v>
      </c>
      <c r="E51" s="15">
        <f t="shared" si="0"/>
        <v>3.7873535554855571E-3</v>
      </c>
      <c r="G51" s="19"/>
      <c r="H51" s="19"/>
      <c r="I51" s="19"/>
      <c r="J51" s="19"/>
      <c r="K51" s="19"/>
      <c r="L51" s="19"/>
      <c r="M51" s="19"/>
      <c r="N51" s="19"/>
      <c r="O51" s="19"/>
      <c r="R51" s="43">
        <v>78803</v>
      </c>
      <c r="W51" s="9">
        <v>992</v>
      </c>
      <c r="X51" s="39">
        <f t="shared" si="1"/>
        <v>1.258835323528292E-2</v>
      </c>
      <c r="AD51" s="9"/>
      <c r="AE51" s="36"/>
      <c r="AF51" s="9">
        <v>3677</v>
      </c>
      <c r="AG51" s="16">
        <v>5.4899999999999997E-2</v>
      </c>
      <c r="AH51" s="9">
        <v>29</v>
      </c>
      <c r="AI51" s="9">
        <v>232</v>
      </c>
      <c r="AJ51" s="15">
        <v>243</v>
      </c>
      <c r="AK51" s="9"/>
      <c r="AL51" s="9"/>
      <c r="AM51" s="9"/>
      <c r="AO51" s="9"/>
    </row>
    <row r="52" spans="1:53" ht="15.75" customHeight="1" x14ac:dyDescent="0.2">
      <c r="A52" s="9">
        <v>50</v>
      </c>
      <c r="B52" s="22" t="s">
        <v>117</v>
      </c>
      <c r="C52" s="40">
        <v>2933635.5703158299</v>
      </c>
      <c r="D52" s="15">
        <v>941.76195255801019</v>
      </c>
      <c r="E52" s="15">
        <f t="shared" si="0"/>
        <v>3.7670478102320407E-3</v>
      </c>
      <c r="G52" s="19">
        <v>0.2145542715893809</v>
      </c>
      <c r="H52" s="19">
        <v>0.20663076315941317</v>
      </c>
      <c r="I52" s="19">
        <v>0.17277359015839014</v>
      </c>
      <c r="J52" s="19">
        <v>0.14542226070798167</v>
      </c>
      <c r="K52" s="19">
        <v>0.1105268987801596</v>
      </c>
      <c r="L52" s="19">
        <v>7.5925936065251332E-2</v>
      </c>
      <c r="M52" s="19">
        <v>4.3388294872610214E-2</v>
      </c>
      <c r="N52" s="19">
        <v>2.1853350444146911E-2</v>
      </c>
      <c r="O52" s="19">
        <v>8.9246342226660443E-3</v>
      </c>
      <c r="Q52" s="15">
        <v>8656.2464745294728</v>
      </c>
      <c r="R52" s="43">
        <v>11665</v>
      </c>
      <c r="W52" s="9">
        <v>188</v>
      </c>
      <c r="X52" s="39">
        <f t="shared" si="1"/>
        <v>1.6116588084012003E-2</v>
      </c>
      <c r="AD52" s="9">
        <v>1.1200000000000001</v>
      </c>
      <c r="AE52" s="35">
        <v>2.52</v>
      </c>
      <c r="AF52" s="9"/>
      <c r="AG52" s="16"/>
      <c r="AH52" s="9"/>
      <c r="AI52" s="9"/>
      <c r="AK52" s="9"/>
      <c r="AL52" s="9"/>
      <c r="AM52" s="9"/>
      <c r="AO52" s="9"/>
      <c r="AS52" s="9">
        <v>706</v>
      </c>
      <c r="AT52" s="9">
        <v>51</v>
      </c>
      <c r="AU52" s="9">
        <v>0</v>
      </c>
      <c r="AV52" s="9">
        <v>55</v>
      </c>
      <c r="AW52" s="9">
        <v>15</v>
      </c>
      <c r="AX52" s="9">
        <v>40</v>
      </c>
      <c r="AY52" s="9">
        <v>2</v>
      </c>
      <c r="AZ52" s="9">
        <v>102</v>
      </c>
      <c r="BA52" s="9">
        <v>862</v>
      </c>
    </row>
    <row r="53" spans="1:53" ht="15.75" customHeight="1" x14ac:dyDescent="0.2">
      <c r="A53" s="9">
        <v>51</v>
      </c>
      <c r="B53" s="22" t="s">
        <v>118</v>
      </c>
      <c r="C53" s="40">
        <v>4004993.6819023201</v>
      </c>
      <c r="D53" s="15">
        <v>2624.0229066110542</v>
      </c>
      <c r="E53" s="15">
        <f t="shared" si="0"/>
        <v>1.0496091626444217E-2</v>
      </c>
      <c r="G53" s="19">
        <v>0.21118761098337072</v>
      </c>
      <c r="H53" s="19">
        <v>0.1976566938218296</v>
      </c>
      <c r="I53" s="19">
        <v>0.18239129354437728</v>
      </c>
      <c r="J53" s="19">
        <v>0.1581228215428</v>
      </c>
      <c r="K53" s="19">
        <v>0.11886568701934273</v>
      </c>
      <c r="L53" s="19">
        <v>7.3932505220501848E-2</v>
      </c>
      <c r="M53" s="19">
        <v>3.6070103000363458E-2</v>
      </c>
      <c r="N53" s="19">
        <v>1.6327852388341026E-2</v>
      </c>
      <c r="O53" s="19">
        <v>5.4454324790733314E-3</v>
      </c>
      <c r="Q53" s="15">
        <v>64160.395453268902</v>
      </c>
      <c r="R53" s="43">
        <v>22526</v>
      </c>
      <c r="W53" s="9">
        <v>209</v>
      </c>
      <c r="X53" s="39">
        <f t="shared" si="1"/>
        <v>9.2781674509455746E-3</v>
      </c>
      <c r="AD53" s="9">
        <v>0.93</v>
      </c>
      <c r="AE53" s="35">
        <v>2.93</v>
      </c>
      <c r="AF53" s="9"/>
      <c r="AG53" s="16"/>
      <c r="AH53" s="9"/>
      <c r="AI53" s="9"/>
      <c r="AK53" s="9"/>
      <c r="AL53" s="9"/>
      <c r="AM53" s="9"/>
      <c r="AO53" s="9"/>
      <c r="AS53" s="9">
        <v>666</v>
      </c>
      <c r="AT53" s="9">
        <v>41</v>
      </c>
      <c r="AU53" s="9">
        <v>0</v>
      </c>
      <c r="AV53" s="9">
        <v>53</v>
      </c>
      <c r="AW53" s="9">
        <v>9</v>
      </c>
      <c r="AX53" s="9">
        <v>44</v>
      </c>
      <c r="AY53" s="9">
        <v>1</v>
      </c>
      <c r="AZ53" s="9">
        <v>211</v>
      </c>
      <c r="BA53" s="9">
        <v>919</v>
      </c>
    </row>
    <row r="54" spans="1:53" ht="15.75" customHeight="1" x14ac:dyDescent="0.2">
      <c r="A54" s="9">
        <v>52</v>
      </c>
      <c r="B54" s="22" t="s">
        <v>119</v>
      </c>
      <c r="C54" s="40">
        <v>3304645.3319241074</v>
      </c>
      <c r="D54" s="15">
        <v>1713.8232119218701</v>
      </c>
      <c r="E54" s="15">
        <f t="shared" si="0"/>
        <v>6.8552928476874808E-3</v>
      </c>
      <c r="G54" s="19">
        <v>0.21188476561034641</v>
      </c>
      <c r="H54" s="19">
        <v>0.19560706027462627</v>
      </c>
      <c r="I54" s="19">
        <v>0.18620889121637133</v>
      </c>
      <c r="J54" s="19">
        <v>0.15562854780600602</v>
      </c>
      <c r="K54" s="19">
        <v>0.11492265539071445</v>
      </c>
      <c r="L54" s="19">
        <v>7.7208436557013232E-2</v>
      </c>
      <c r="M54" s="19">
        <v>3.6771513415452116E-2</v>
      </c>
      <c r="N54" s="19">
        <v>1.6174544177734295E-2</v>
      </c>
      <c r="O54" s="19">
        <v>5.5935855517358834E-3</v>
      </c>
      <c r="Q54" s="15">
        <v>41690.891707874776</v>
      </c>
      <c r="R54" s="43">
        <v>21082</v>
      </c>
      <c r="W54" s="9">
        <v>168</v>
      </c>
      <c r="X54" s="39">
        <f t="shared" si="1"/>
        <v>7.9688834076463329E-3</v>
      </c>
      <c r="AD54" s="9">
        <v>1.2</v>
      </c>
      <c r="AE54" s="35">
        <v>2.4</v>
      </c>
      <c r="AF54" s="9"/>
      <c r="AG54" s="16"/>
      <c r="AH54" s="9"/>
      <c r="AI54" s="9"/>
      <c r="AK54" s="9"/>
      <c r="AL54" s="9"/>
      <c r="AM54" s="9"/>
      <c r="AO54" s="9"/>
      <c r="AS54" s="9">
        <v>435</v>
      </c>
      <c r="AT54" s="9">
        <v>41</v>
      </c>
      <c r="AU54" s="9">
        <v>1</v>
      </c>
      <c r="AV54" s="9">
        <v>56</v>
      </c>
      <c r="AW54" s="9">
        <v>14</v>
      </c>
      <c r="AX54" s="9">
        <v>42</v>
      </c>
      <c r="AY54" s="9">
        <v>0</v>
      </c>
      <c r="AZ54" s="9">
        <v>114</v>
      </c>
      <c r="BA54" s="9">
        <v>596</v>
      </c>
    </row>
    <row r="55" spans="1:53" ht="15.75" customHeight="1" x14ac:dyDescent="0.2">
      <c r="A55" s="9">
        <v>53</v>
      </c>
      <c r="B55" s="22" t="s">
        <v>120</v>
      </c>
      <c r="C55" s="40">
        <v>2021476.5403738229</v>
      </c>
      <c r="D55" s="15">
        <v>231.18864713602071</v>
      </c>
      <c r="E55" s="15">
        <f t="shared" si="0"/>
        <v>9.2475458854408279E-4</v>
      </c>
      <c r="G55" s="19">
        <v>0.23273734691587816</v>
      </c>
      <c r="H55" s="19">
        <v>0.22567354136759465</v>
      </c>
      <c r="I55" s="19">
        <v>0.15626735097222982</v>
      </c>
      <c r="J55" s="19">
        <v>0.1301409941801423</v>
      </c>
      <c r="K55" s="19">
        <v>0.10956579776354058</v>
      </c>
      <c r="L55" s="19">
        <v>7.6779544480341078E-2</v>
      </c>
      <c r="M55" s="19">
        <v>4.1055456943697263E-2</v>
      </c>
      <c r="N55" s="19">
        <v>2.0821454360290332E-2</v>
      </c>
      <c r="O55" s="19">
        <v>6.9585130162858203E-3</v>
      </c>
      <c r="Q55" s="15">
        <v>1871.8615774893997</v>
      </c>
      <c r="R55" s="43">
        <v>4354</v>
      </c>
      <c r="W55" s="9">
        <v>53</v>
      </c>
      <c r="X55" s="39">
        <f t="shared" si="1"/>
        <v>1.2172714745062011E-2</v>
      </c>
      <c r="AD55" s="9">
        <v>1.04</v>
      </c>
      <c r="AE55" s="35">
        <v>3.88</v>
      </c>
      <c r="AF55" s="9"/>
      <c r="AG55" s="16"/>
      <c r="AH55" s="9"/>
      <c r="AI55" s="9"/>
      <c r="AK55" s="9"/>
      <c r="AL55" s="9"/>
      <c r="AM55" s="9"/>
      <c r="AO55" s="9"/>
      <c r="AS55" s="9">
        <v>730</v>
      </c>
      <c r="AT55" s="9">
        <v>48</v>
      </c>
      <c r="AU55" s="9">
        <v>0</v>
      </c>
      <c r="AV55" s="9">
        <v>28</v>
      </c>
      <c r="AW55" s="9">
        <v>13</v>
      </c>
      <c r="AX55" s="9">
        <v>15</v>
      </c>
      <c r="AY55" s="9">
        <v>1</v>
      </c>
      <c r="AZ55" s="9">
        <v>88</v>
      </c>
      <c r="BA55" s="9">
        <v>867</v>
      </c>
    </row>
    <row r="56" spans="1:53" ht="15.75" customHeight="1" x14ac:dyDescent="0.2">
      <c r="A56" s="9">
        <v>54</v>
      </c>
      <c r="B56" s="20" t="s">
        <v>121</v>
      </c>
      <c r="C56" s="40">
        <v>289895.13305711764</v>
      </c>
      <c r="D56" s="15">
        <v>3614.2018832703861</v>
      </c>
      <c r="E56" s="15">
        <f t="shared" si="0"/>
        <v>1.4456807533081545E-2</v>
      </c>
      <c r="G56" s="19">
        <v>0.23273734691587816</v>
      </c>
      <c r="H56" s="19">
        <v>0.22567354136759465</v>
      </c>
      <c r="I56" s="19">
        <v>0.15626735097222982</v>
      </c>
      <c r="J56" s="19">
        <v>0.1301409941801423</v>
      </c>
      <c r="K56" s="19">
        <v>0.10956579776354058</v>
      </c>
      <c r="L56" s="19">
        <v>7.6779544480341078E-2</v>
      </c>
      <c r="M56" s="19">
        <v>4.1055456943697263E-2</v>
      </c>
      <c r="N56" s="19">
        <v>2.0821454360290332E-2</v>
      </c>
      <c r="O56" s="19">
        <v>6.9585130162858203E-3</v>
      </c>
      <c r="Q56" s="15">
        <v>2514.5748860302888</v>
      </c>
      <c r="R56" s="43">
        <v>1493</v>
      </c>
      <c r="W56" s="9">
        <v>30</v>
      </c>
      <c r="X56" s="39">
        <f t="shared" si="1"/>
        <v>2.0093770931011386E-2</v>
      </c>
      <c r="AD56" s="9">
        <v>1.04</v>
      </c>
      <c r="AE56" s="35">
        <v>3.88</v>
      </c>
      <c r="AF56" s="9"/>
      <c r="AG56" s="16"/>
      <c r="AH56" s="9"/>
      <c r="AI56" s="9"/>
      <c r="AK56" s="9"/>
      <c r="AL56" s="9"/>
      <c r="AM56" s="9"/>
      <c r="AO56" s="9"/>
    </row>
    <row r="57" spans="1:53" ht="15.75" customHeight="1" x14ac:dyDescent="0.2">
      <c r="A57" s="9">
        <v>55</v>
      </c>
      <c r="B57" s="22" t="s">
        <v>122</v>
      </c>
      <c r="C57" s="40">
        <v>3140393.0543400561</v>
      </c>
      <c r="D57" s="15">
        <v>2655.3866776646141</v>
      </c>
      <c r="E57" s="15">
        <f t="shared" si="0"/>
        <v>1.0621546710658456E-2</v>
      </c>
      <c r="G57" s="19">
        <v>0.21735283756407786</v>
      </c>
      <c r="H57" s="19">
        <v>0.20638654459593561</v>
      </c>
      <c r="I57" s="19">
        <v>0.17712697392870358</v>
      </c>
      <c r="J57" s="19">
        <v>0.15400694729391698</v>
      </c>
      <c r="K57" s="19">
        <v>0.11602899838208182</v>
      </c>
      <c r="L57" s="19">
        <v>7.5965974543786577E-2</v>
      </c>
      <c r="M57" s="19">
        <v>3.5264892787728652E-2</v>
      </c>
      <c r="N57" s="19">
        <v>1.3791805288746399E-2</v>
      </c>
      <c r="O57" s="19">
        <v>4.0750256150225359E-3</v>
      </c>
      <c r="Q57" s="15">
        <v>32009.664925838704</v>
      </c>
      <c r="R57" s="43">
        <v>17056</v>
      </c>
      <c r="W57" s="9">
        <v>338</v>
      </c>
      <c r="X57" s="39">
        <f t="shared" si="1"/>
        <v>1.9817073170731708E-2</v>
      </c>
      <c r="AD57" s="9">
        <v>0.9</v>
      </c>
      <c r="AE57" s="35">
        <v>2.2999999999999998</v>
      </c>
      <c r="AF57" s="9"/>
      <c r="AG57" s="16"/>
      <c r="AH57" s="9"/>
      <c r="AI57" s="9"/>
      <c r="AK57" s="9"/>
      <c r="AL57" s="9"/>
      <c r="AM57" s="9"/>
      <c r="AO57" s="9"/>
      <c r="AS57" s="9">
        <v>255</v>
      </c>
      <c r="AT57" s="9">
        <v>45</v>
      </c>
      <c r="AU57" s="9">
        <v>0</v>
      </c>
      <c r="AV57" s="9">
        <v>35</v>
      </c>
      <c r="AW57" s="9">
        <v>9</v>
      </c>
      <c r="AX57" s="9">
        <v>26</v>
      </c>
      <c r="AY57" s="9">
        <v>1</v>
      </c>
      <c r="AZ57" s="9">
        <v>91</v>
      </c>
      <c r="BA57" s="9">
        <v>392</v>
      </c>
    </row>
    <row r="58" spans="1:53" ht="15.75" customHeight="1" x14ac:dyDescent="0.2">
      <c r="A58" s="9">
        <v>56</v>
      </c>
      <c r="B58" s="21" t="s">
        <v>123</v>
      </c>
      <c r="C58" s="40">
        <f>SUM(C59:C64)</f>
        <v>3226554.3459336408</v>
      </c>
      <c r="D58" s="15">
        <v>108.9822029447715</v>
      </c>
      <c r="E58" s="15">
        <f t="shared" si="0"/>
        <v>4.3592881177908599E-4</v>
      </c>
      <c r="G58" s="19"/>
      <c r="H58" s="19"/>
      <c r="I58" s="19"/>
      <c r="J58" s="19"/>
      <c r="K58" s="19"/>
      <c r="L58" s="19"/>
      <c r="M58" s="19"/>
      <c r="N58" s="19"/>
      <c r="O58" s="19"/>
      <c r="R58" s="43">
        <v>2625</v>
      </c>
      <c r="W58" s="9">
        <v>37</v>
      </c>
      <c r="X58" s="39">
        <f t="shared" si="1"/>
        <v>1.4095238095238095E-2</v>
      </c>
      <c r="AD58" s="9"/>
      <c r="AE58" s="36"/>
      <c r="AF58" s="9">
        <v>1314</v>
      </c>
      <c r="AG58" s="16">
        <v>0.12230000000000001</v>
      </c>
      <c r="AH58" s="9">
        <v>1</v>
      </c>
      <c r="AI58" s="9">
        <v>9</v>
      </c>
      <c r="AJ58" s="15">
        <v>22</v>
      </c>
      <c r="AK58" s="9"/>
      <c r="AL58" s="9"/>
      <c r="AM58" s="9"/>
      <c r="AO58" s="9"/>
    </row>
    <row r="59" spans="1:53" ht="15.75" customHeight="1" x14ac:dyDescent="0.2">
      <c r="A59" s="9">
        <v>57</v>
      </c>
      <c r="B59" s="22" t="s">
        <v>124</v>
      </c>
      <c r="C59" s="40">
        <v>255350.26178483327</v>
      </c>
      <c r="D59" s="15">
        <v>268.06174996833158</v>
      </c>
      <c r="E59" s="15">
        <f t="shared" si="0"/>
        <v>1.0722469998733263E-3</v>
      </c>
      <c r="G59" s="19">
        <v>0.22751359949380884</v>
      </c>
      <c r="H59" s="19">
        <v>0.23214929124447453</v>
      </c>
      <c r="I59" s="19">
        <v>0.12984330922480689</v>
      </c>
      <c r="J59" s="19">
        <v>0.11914386902303345</v>
      </c>
      <c r="K59" s="19">
        <v>0.10743819810002549</v>
      </c>
      <c r="L59" s="19">
        <v>8.6351293160267503E-2</v>
      </c>
      <c r="M59" s="19">
        <v>5.7113479976448049E-2</v>
      </c>
      <c r="N59" s="19">
        <v>2.9795853802146041E-2</v>
      </c>
      <c r="O59" s="19">
        <v>1.0651105974989234E-2</v>
      </c>
      <c r="Q59" s="15">
        <v>173.1968404603673</v>
      </c>
      <c r="R59" s="43">
        <v>157</v>
      </c>
      <c r="W59" s="9">
        <v>4</v>
      </c>
      <c r="X59" s="39">
        <f t="shared" si="1"/>
        <v>2.5477707006369428E-2</v>
      </c>
      <c r="AD59" s="9">
        <v>1.64</v>
      </c>
      <c r="AE59" s="35">
        <v>3.16</v>
      </c>
      <c r="AF59" s="9"/>
      <c r="AG59" s="16"/>
      <c r="AH59" s="9"/>
      <c r="AI59" s="9"/>
      <c r="AK59" s="9"/>
      <c r="AL59" s="9"/>
      <c r="AM59" s="9"/>
      <c r="AO59" s="9"/>
      <c r="AS59" s="9">
        <v>37</v>
      </c>
      <c r="AT59" s="9">
        <v>8</v>
      </c>
      <c r="AU59" s="9">
        <v>0</v>
      </c>
      <c r="AV59" s="9">
        <v>1</v>
      </c>
      <c r="AW59" s="9">
        <v>1</v>
      </c>
      <c r="AX59" s="9">
        <v>0</v>
      </c>
      <c r="AY59" s="9">
        <v>0</v>
      </c>
      <c r="AZ59" s="9">
        <v>3</v>
      </c>
      <c r="BA59" s="9">
        <v>48</v>
      </c>
    </row>
    <row r="60" spans="1:53" ht="15.75" customHeight="1" x14ac:dyDescent="0.2">
      <c r="A60" s="9">
        <v>58</v>
      </c>
      <c r="B60" s="22" t="s">
        <v>125</v>
      </c>
      <c r="C60" s="40">
        <v>530704.25461938477</v>
      </c>
      <c r="D60" s="15">
        <v>90.701776014278508</v>
      </c>
      <c r="E60" s="15">
        <f t="shared" si="0"/>
        <v>3.6280710405711404E-4</v>
      </c>
      <c r="G60" s="19">
        <v>0.25844815308610208</v>
      </c>
      <c r="H60" s="19">
        <v>0.23133730719487819</v>
      </c>
      <c r="I60" s="19">
        <v>0.15746740642310311</v>
      </c>
      <c r="J60" s="19">
        <v>0.12735730812659862</v>
      </c>
      <c r="K60" s="19">
        <v>9.9889302740367225E-2</v>
      </c>
      <c r="L60" s="19">
        <v>6.577058824834342E-2</v>
      </c>
      <c r="M60" s="19">
        <v>3.6075327377717244E-2</v>
      </c>
      <c r="N60" s="19">
        <v>1.7840227694724022E-2</v>
      </c>
      <c r="O60" s="19">
        <v>5.8143791081660861E-3</v>
      </c>
      <c r="Q60" s="15">
        <v>218.9210557970149</v>
      </c>
      <c r="R60" s="43">
        <v>286</v>
      </c>
      <c r="W60" s="9">
        <v>7</v>
      </c>
      <c r="X60" s="39">
        <f t="shared" si="1"/>
        <v>2.4475524475524476E-2</v>
      </c>
      <c r="AD60" s="9">
        <v>1.65</v>
      </c>
      <c r="AE60" s="35">
        <v>5.72</v>
      </c>
      <c r="AF60" s="9"/>
      <c r="AG60" s="16"/>
      <c r="AH60" s="9"/>
      <c r="AI60" s="9"/>
      <c r="AK60" s="9"/>
      <c r="AL60" s="9"/>
      <c r="AM60" s="9"/>
      <c r="AO60" s="9"/>
      <c r="AS60" s="9">
        <v>126</v>
      </c>
      <c r="AT60" s="9">
        <v>14</v>
      </c>
      <c r="AU60" s="9">
        <v>0</v>
      </c>
      <c r="AV60" s="9">
        <v>3</v>
      </c>
      <c r="AW60" s="9">
        <v>3</v>
      </c>
      <c r="AX60" s="9">
        <v>0</v>
      </c>
      <c r="AY60" s="9">
        <v>0</v>
      </c>
      <c r="AZ60" s="9">
        <v>11</v>
      </c>
      <c r="BA60" s="9">
        <v>151</v>
      </c>
    </row>
    <row r="61" spans="1:53" ht="15.75" customHeight="1" x14ac:dyDescent="0.2">
      <c r="A61" s="9">
        <v>59</v>
      </c>
      <c r="B61" s="22" t="s">
        <v>126</v>
      </c>
      <c r="C61" s="40">
        <v>919025.10483856278</v>
      </c>
      <c r="D61" s="15">
        <v>216.83405094365361</v>
      </c>
      <c r="E61" s="15">
        <f t="shared" si="0"/>
        <v>8.6733620377461439E-4</v>
      </c>
      <c r="G61" s="19">
        <v>0.23800478087649402</v>
      </c>
      <c r="H61" s="19">
        <v>0.23437641434262949</v>
      </c>
      <c r="I61" s="19">
        <v>0.15556589641434262</v>
      </c>
      <c r="J61" s="19">
        <v>0.12977083665338646</v>
      </c>
      <c r="K61" s="19">
        <v>0.10395155378486055</v>
      </c>
      <c r="L61" s="19">
        <v>7.2356972111553786E-2</v>
      </c>
      <c r="M61" s="19">
        <v>3.9286055776892433E-2</v>
      </c>
      <c r="N61" s="19">
        <v>1.967426294820717E-2</v>
      </c>
      <c r="O61" s="19">
        <v>7.0132270916334659E-3</v>
      </c>
      <c r="Q61" s="15">
        <v>668.99886667344367</v>
      </c>
      <c r="R61" s="43">
        <v>1136</v>
      </c>
      <c r="W61" s="9">
        <v>19</v>
      </c>
      <c r="X61" s="39">
        <f t="shared" si="1"/>
        <v>1.6725352112676055E-2</v>
      </c>
      <c r="AD61" s="9">
        <v>1.1499999999999999</v>
      </c>
      <c r="AE61" s="35">
        <v>5.03</v>
      </c>
      <c r="AF61" s="9"/>
      <c r="AG61" s="16"/>
      <c r="AH61" s="9"/>
      <c r="AI61" s="9"/>
      <c r="AK61" s="9"/>
      <c r="AL61" s="9"/>
      <c r="AM61" s="9"/>
      <c r="AO61" s="9"/>
      <c r="AS61" s="9">
        <v>421</v>
      </c>
      <c r="AT61" s="9">
        <v>19</v>
      </c>
      <c r="AU61" s="9">
        <v>0</v>
      </c>
      <c r="AV61" s="9">
        <v>10</v>
      </c>
      <c r="AW61" s="9">
        <v>3</v>
      </c>
      <c r="AX61" s="9">
        <v>7</v>
      </c>
      <c r="AY61" s="9">
        <v>1</v>
      </c>
      <c r="AZ61" s="9">
        <v>23</v>
      </c>
      <c r="BA61" s="9">
        <v>464</v>
      </c>
    </row>
    <row r="62" spans="1:53" ht="15.75" customHeight="1" x14ac:dyDescent="0.2">
      <c r="A62" s="9">
        <v>60</v>
      </c>
      <c r="B62" s="22" t="s">
        <v>127</v>
      </c>
      <c r="C62" s="40">
        <v>924915.60042853537</v>
      </c>
      <c r="D62" s="15">
        <v>63.135334264081003</v>
      </c>
      <c r="E62" s="15">
        <f t="shared" si="0"/>
        <v>2.5254133705632399E-4</v>
      </c>
      <c r="G62" s="19">
        <v>0.26229968782518209</v>
      </c>
      <c r="H62" s="19">
        <v>0.23779136316337149</v>
      </c>
      <c r="I62" s="19">
        <v>0.16010796045785641</v>
      </c>
      <c r="J62" s="19">
        <v>0.12466571279916754</v>
      </c>
      <c r="K62" s="19">
        <v>9.5654266389177942E-2</v>
      </c>
      <c r="L62" s="19">
        <v>6.3061914672216446E-2</v>
      </c>
      <c r="M62" s="19">
        <v>3.475936524453694E-2</v>
      </c>
      <c r="N62" s="19">
        <v>1.6380072840790842E-2</v>
      </c>
      <c r="O62" s="19">
        <v>5.2796566077003126E-3</v>
      </c>
      <c r="Q62" s="15">
        <v>185.03744417024549</v>
      </c>
      <c r="R62" s="43">
        <v>402</v>
      </c>
      <c r="W62" s="9">
        <v>3</v>
      </c>
      <c r="X62" s="39">
        <f t="shared" si="1"/>
        <v>7.462686567164179E-3</v>
      </c>
      <c r="AD62" s="9">
        <v>0.8</v>
      </c>
      <c r="AE62" s="35">
        <v>3.62</v>
      </c>
      <c r="AF62" s="9"/>
      <c r="AG62" s="16"/>
      <c r="AH62" s="9"/>
      <c r="AI62" s="9"/>
      <c r="AK62" s="9"/>
      <c r="AL62" s="9"/>
      <c r="AM62" s="9"/>
      <c r="AO62" s="9"/>
      <c r="AS62" s="9">
        <v>381</v>
      </c>
      <c r="AT62" s="9">
        <v>23</v>
      </c>
      <c r="AU62" s="9">
        <v>0</v>
      </c>
      <c r="AV62" s="9">
        <v>14</v>
      </c>
      <c r="AW62" s="9">
        <v>8</v>
      </c>
      <c r="AX62" s="9">
        <v>6</v>
      </c>
      <c r="AY62" s="9">
        <v>0</v>
      </c>
      <c r="AZ62" s="9">
        <v>23</v>
      </c>
      <c r="BA62" s="9">
        <v>427</v>
      </c>
    </row>
    <row r="63" spans="1:53" ht="15.75" customHeight="1" x14ac:dyDescent="0.2">
      <c r="A63" s="9">
        <v>61</v>
      </c>
      <c r="B63" s="20" t="s">
        <v>128</v>
      </c>
      <c r="C63" s="40">
        <v>277774.43122577306</v>
      </c>
      <c r="D63" s="15">
        <v>116.66194791550389</v>
      </c>
      <c r="E63" s="15">
        <f t="shared" si="0"/>
        <v>4.6664779166201556E-4</v>
      </c>
      <c r="G63" s="19">
        <v>0.26229968782518209</v>
      </c>
      <c r="H63" s="19">
        <v>0.23779136316337149</v>
      </c>
      <c r="I63" s="19">
        <v>0.16010796045785641</v>
      </c>
      <c r="J63" s="19">
        <v>0.12466571279916754</v>
      </c>
      <c r="K63" s="19">
        <v>9.5654266389177942E-2</v>
      </c>
      <c r="L63" s="19">
        <v>6.3061914672216446E-2</v>
      </c>
      <c r="M63" s="19">
        <v>3.475936524453694E-2</v>
      </c>
      <c r="N63" s="19">
        <v>1.6380072840790842E-2</v>
      </c>
      <c r="O63" s="19">
        <v>5.2796566077003126E-3</v>
      </c>
      <c r="Q63" s="15">
        <v>77.773694947007641</v>
      </c>
      <c r="R63" s="43">
        <v>174</v>
      </c>
      <c r="W63" s="9">
        <v>1</v>
      </c>
      <c r="X63" s="39">
        <f t="shared" si="1"/>
        <v>5.7471264367816091E-3</v>
      </c>
      <c r="AD63" s="9">
        <v>0.8</v>
      </c>
      <c r="AE63" s="35">
        <v>3.62</v>
      </c>
      <c r="AF63" s="9"/>
      <c r="AG63" s="16"/>
      <c r="AH63" s="9"/>
      <c r="AI63" s="9"/>
      <c r="AK63" s="9"/>
      <c r="AL63" s="9"/>
      <c r="AM63" s="9"/>
      <c r="AO63" s="9"/>
    </row>
    <row r="64" spans="1:53" ht="15.75" customHeight="1" x14ac:dyDescent="0.2">
      <c r="A64" s="9">
        <v>62</v>
      </c>
      <c r="B64" s="22" t="s">
        <v>129</v>
      </c>
      <c r="C64" s="40">
        <v>318784.69303655223</v>
      </c>
      <c r="D64" s="15">
        <v>207.88724316837997</v>
      </c>
      <c r="E64" s="15">
        <f t="shared" si="0"/>
        <v>8.3154897267351984E-4</v>
      </c>
      <c r="G64" s="19">
        <v>0.2337820390712638</v>
      </c>
      <c r="H64" s="19">
        <v>0.240290388807755</v>
      </c>
      <c r="I64" s="19">
        <v>0.13844970756520697</v>
      </c>
      <c r="J64" s="19">
        <v>0.11397196294650101</v>
      </c>
      <c r="K64" s="19">
        <v>0.1062571874051968</v>
      </c>
      <c r="L64" s="19">
        <v>7.6184731305691367E-2</v>
      </c>
      <c r="M64" s="19">
        <v>5.0521726247169135E-2</v>
      </c>
      <c r="N64" s="19">
        <v>2.9603290508744825E-2</v>
      </c>
      <c r="O64" s="19">
        <v>1.0938966142471127E-2</v>
      </c>
      <c r="Q64" s="15">
        <v>197.51097722629234</v>
      </c>
      <c r="R64" s="43">
        <v>92</v>
      </c>
      <c r="W64" s="9">
        <v>1</v>
      </c>
      <c r="X64" s="39">
        <f t="shared" si="1"/>
        <v>1.0869565217391304E-2</v>
      </c>
      <c r="AD64" s="9">
        <v>2.1800000000000002</v>
      </c>
      <c r="AE64" s="35">
        <v>4.5</v>
      </c>
      <c r="AF64" s="9"/>
      <c r="AG64" s="16"/>
      <c r="AH64" s="9"/>
      <c r="AI64" s="9"/>
      <c r="AK64" s="9"/>
      <c r="AL64" s="9"/>
      <c r="AM64" s="9"/>
      <c r="AO64" s="9"/>
      <c r="AS64" s="9">
        <v>193</v>
      </c>
      <c r="AT64" s="9">
        <v>17</v>
      </c>
      <c r="AU64" s="9">
        <v>0</v>
      </c>
      <c r="AV64" s="9">
        <v>3</v>
      </c>
      <c r="AW64" s="9">
        <v>2</v>
      </c>
      <c r="AX64" s="9">
        <v>1</v>
      </c>
      <c r="AY64" s="9">
        <v>0</v>
      </c>
      <c r="AZ64" s="9">
        <v>11</v>
      </c>
      <c r="BA64" s="9">
        <v>221</v>
      </c>
    </row>
    <row r="65" spans="1:53" ht="15.75" customHeight="1" x14ac:dyDescent="0.2">
      <c r="A65" s="9">
        <v>63</v>
      </c>
      <c r="B65" s="21" t="s">
        <v>130</v>
      </c>
      <c r="C65" s="40">
        <f>SUM(C66:C71)</f>
        <v>6311855.4786726935</v>
      </c>
      <c r="D65" s="15">
        <v>348.44273548564729</v>
      </c>
      <c r="E65" s="15">
        <f t="shared" si="0"/>
        <v>1.3937709419425892E-3</v>
      </c>
      <c r="G65" s="19"/>
      <c r="H65" s="19"/>
      <c r="I65" s="19"/>
      <c r="J65" s="19"/>
      <c r="K65" s="19"/>
      <c r="L65" s="19"/>
      <c r="M65" s="19"/>
      <c r="N65" s="19"/>
      <c r="O65" s="19"/>
      <c r="R65" s="43">
        <v>4051</v>
      </c>
      <c r="W65" s="9">
        <v>118</v>
      </c>
      <c r="X65" s="39">
        <f t="shared" si="1"/>
        <v>2.9128610219698838E-2</v>
      </c>
      <c r="AD65" s="9"/>
      <c r="AE65" s="36"/>
      <c r="AF65" s="9">
        <v>2387</v>
      </c>
      <c r="AG65" s="16">
        <v>0.1958</v>
      </c>
      <c r="AH65" s="9">
        <v>10</v>
      </c>
      <c r="AI65" s="9">
        <v>83</v>
      </c>
      <c r="AJ65" s="15">
        <v>76</v>
      </c>
      <c r="AK65" s="9"/>
      <c r="AL65" s="9"/>
      <c r="AM65" s="9"/>
      <c r="AO65" s="9"/>
    </row>
    <row r="66" spans="1:53" ht="15.75" customHeight="1" x14ac:dyDescent="0.2">
      <c r="A66" s="9">
        <v>64</v>
      </c>
      <c r="B66" s="22" t="s">
        <v>131</v>
      </c>
      <c r="C66" s="40">
        <v>1431603.8363366402</v>
      </c>
      <c r="D66" s="15">
        <v>555.98208727164831</v>
      </c>
      <c r="E66" s="15">
        <f t="shared" si="0"/>
        <v>2.2239283490865934E-3</v>
      </c>
      <c r="G66" s="19">
        <v>0.23546147431770037</v>
      </c>
      <c r="H66" s="19">
        <v>0.23111024864262708</v>
      </c>
      <c r="I66" s="19">
        <v>0.15416118940538662</v>
      </c>
      <c r="J66" s="19">
        <v>0.12337295906892377</v>
      </c>
      <c r="K66" s="19">
        <v>0.10364020340904201</v>
      </c>
      <c r="L66" s="19">
        <v>7.4384929608227304E-2</v>
      </c>
      <c r="M66" s="19">
        <v>4.6000063331890773E-2</v>
      </c>
      <c r="N66" s="19">
        <v>2.3157549445561774E-2</v>
      </c>
      <c r="O66" s="19">
        <v>8.7113827706403104E-3</v>
      </c>
      <c r="Q66" s="15">
        <v>2613.4143358878036</v>
      </c>
      <c r="R66" s="43">
        <v>1060</v>
      </c>
      <c r="W66" s="9">
        <v>46</v>
      </c>
      <c r="X66" s="39">
        <f t="shared" si="1"/>
        <v>4.3396226415094337E-2</v>
      </c>
      <c r="AD66" s="9">
        <v>1.02</v>
      </c>
      <c r="AE66" s="35">
        <v>3.68</v>
      </c>
      <c r="AF66" s="9"/>
      <c r="AG66" s="16"/>
      <c r="AH66" s="9"/>
      <c r="AI66" s="9"/>
      <c r="AK66" s="9"/>
      <c r="AL66" s="9"/>
      <c r="AM66" s="9"/>
      <c r="AO66" s="9"/>
      <c r="AS66" s="9">
        <v>205</v>
      </c>
      <c r="AT66" s="9">
        <v>18</v>
      </c>
      <c r="AU66" s="9">
        <v>0</v>
      </c>
      <c r="AV66" s="9">
        <v>18</v>
      </c>
      <c r="AW66" s="9">
        <v>5</v>
      </c>
      <c r="AX66" s="9">
        <v>13</v>
      </c>
      <c r="AY66" s="9">
        <v>1</v>
      </c>
      <c r="AZ66" s="9">
        <v>92</v>
      </c>
      <c r="BA66" s="9">
        <v>316</v>
      </c>
    </row>
    <row r="67" spans="1:53" ht="15.75" customHeight="1" x14ac:dyDescent="0.2">
      <c r="A67" s="9">
        <v>65</v>
      </c>
      <c r="B67" s="22" t="s">
        <v>132</v>
      </c>
      <c r="C67" s="40">
        <v>635120.63846093288</v>
      </c>
      <c r="D67" s="15">
        <v>278.81481804135018</v>
      </c>
      <c r="E67" s="15">
        <f t="shared" si="0"/>
        <v>1.1152592721654006E-3</v>
      </c>
      <c r="G67" s="19">
        <v>0.24783935535620441</v>
      </c>
      <c r="H67" s="19">
        <v>0.23113504144270397</v>
      </c>
      <c r="I67" s="19">
        <v>0.1507389616735661</v>
      </c>
      <c r="J67" s="19">
        <v>0.12268699925320155</v>
      </c>
      <c r="K67" s="19">
        <v>0.10633303522860331</v>
      </c>
      <c r="L67" s="19">
        <v>7.2564837778781699E-2</v>
      </c>
      <c r="M67" s="19">
        <v>4.1831776734923429E-2</v>
      </c>
      <c r="N67" s="19">
        <v>2.0148806505444254E-2</v>
      </c>
      <c r="O67" s="19">
        <v>6.7211860265712735E-3</v>
      </c>
      <c r="Q67" s="15">
        <v>1046.8180125835447</v>
      </c>
      <c r="R67" s="43">
        <v>243</v>
      </c>
      <c r="W67" s="9">
        <v>5</v>
      </c>
      <c r="X67" s="39">
        <f t="shared" si="1"/>
        <v>2.0576131687242798E-2</v>
      </c>
      <c r="AD67" s="9">
        <v>2.1800000000000002</v>
      </c>
      <c r="AE67" s="35">
        <v>3.97</v>
      </c>
      <c r="AF67" s="9"/>
      <c r="AG67" s="16"/>
      <c r="AH67" s="9"/>
      <c r="AI67" s="9"/>
      <c r="AK67" s="9"/>
      <c r="AL67" s="9"/>
      <c r="AM67" s="9"/>
      <c r="AO67" s="9"/>
      <c r="AS67" s="9">
        <v>187</v>
      </c>
      <c r="AT67" s="9">
        <v>16</v>
      </c>
      <c r="AU67" s="9">
        <v>0</v>
      </c>
      <c r="AV67" s="9">
        <v>7</v>
      </c>
      <c r="AW67" s="9">
        <v>2</v>
      </c>
      <c r="AX67" s="9">
        <v>5</v>
      </c>
      <c r="AY67" s="9">
        <v>0</v>
      </c>
      <c r="AZ67" s="9">
        <v>38</v>
      </c>
      <c r="BA67" s="9">
        <v>241</v>
      </c>
    </row>
    <row r="68" spans="1:53" ht="15.75" customHeight="1" x14ac:dyDescent="0.2">
      <c r="A68" s="9">
        <v>66</v>
      </c>
      <c r="B68" s="22" t="s">
        <v>133</v>
      </c>
      <c r="C68" s="40">
        <v>2125961.5196353653</v>
      </c>
      <c r="D68" s="15">
        <v>385.70393505603607</v>
      </c>
      <c r="E68" s="15">
        <f t="shared" si="0"/>
        <v>1.5428157402241442E-3</v>
      </c>
      <c r="G68" s="19">
        <v>0.25378801000055534</v>
      </c>
      <c r="H68" s="19">
        <v>0.23493387305980815</v>
      </c>
      <c r="I68" s="19">
        <v>0.15162926905441748</v>
      </c>
      <c r="J68" s="19">
        <v>0.11904553749685902</v>
      </c>
      <c r="K68" s="19">
        <v>9.8562763821830879E-2</v>
      </c>
      <c r="L68" s="19">
        <v>7.0695590639242661E-2</v>
      </c>
      <c r="M68" s="19">
        <v>4.2400639138197138E-2</v>
      </c>
      <c r="N68" s="19">
        <v>2.1292693293392694E-2</v>
      </c>
      <c r="O68" s="19">
        <v>7.6516234956966493E-3</v>
      </c>
      <c r="Q68" s="15">
        <v>3996.9493600221722</v>
      </c>
      <c r="R68" s="43">
        <v>1710</v>
      </c>
      <c r="W68" s="9">
        <v>45</v>
      </c>
      <c r="X68" s="39">
        <f t="shared" si="1"/>
        <v>2.6315789473684209E-2</v>
      </c>
      <c r="AD68" s="9">
        <v>0.83</v>
      </c>
      <c r="AE68" s="35">
        <v>6.04</v>
      </c>
      <c r="AF68" s="9"/>
      <c r="AG68" s="16"/>
      <c r="AH68" s="9"/>
      <c r="AI68" s="9"/>
      <c r="AK68" s="9"/>
      <c r="AL68" s="9"/>
      <c r="AM68" s="9"/>
      <c r="AO68" s="9"/>
      <c r="AS68" s="9">
        <v>697</v>
      </c>
      <c r="AT68" s="9">
        <v>46</v>
      </c>
      <c r="AU68" s="9">
        <v>2</v>
      </c>
      <c r="AV68" s="9">
        <v>16</v>
      </c>
      <c r="AW68" s="9">
        <v>4</v>
      </c>
      <c r="AX68" s="9">
        <v>12</v>
      </c>
      <c r="AY68" s="9">
        <v>0</v>
      </c>
      <c r="AZ68" s="9">
        <v>114</v>
      </c>
      <c r="BA68" s="9">
        <v>859</v>
      </c>
    </row>
    <row r="69" spans="1:53" ht="15.75" customHeight="1" x14ac:dyDescent="0.2">
      <c r="A69" s="9">
        <v>67</v>
      </c>
      <c r="B69" s="22" t="s">
        <v>134</v>
      </c>
      <c r="C69" s="40">
        <v>284141.8283071334</v>
      </c>
      <c r="D69" s="15">
        <v>190.42316394162378</v>
      </c>
      <c r="E69" s="15">
        <f t="shared" si="0"/>
        <v>7.6169265576649515E-4</v>
      </c>
      <c r="G69" s="19">
        <v>0.24215104204842533</v>
      </c>
      <c r="H69" s="19">
        <v>0.24057514231962668</v>
      </c>
      <c r="I69" s="19">
        <v>0.14347610089015939</v>
      </c>
      <c r="J69" s="19">
        <v>0.11386791761342813</v>
      </c>
      <c r="K69" s="19">
        <v>0.10071098731950451</v>
      </c>
      <c r="L69" s="19">
        <v>6.9465822929137444E-2</v>
      </c>
      <c r="M69" s="19">
        <v>4.770048946549716E-2</v>
      </c>
      <c r="N69" s="19">
        <v>2.9775139061952813E-2</v>
      </c>
      <c r="O69" s="19">
        <v>1.2277358352268562E-2</v>
      </c>
      <c r="Q69" s="15">
        <v>196.99995016962288</v>
      </c>
      <c r="R69" s="43">
        <v>139</v>
      </c>
      <c r="W69" s="9">
        <v>2</v>
      </c>
      <c r="X69" s="39">
        <f t="shared" si="1"/>
        <v>1.4388489208633094E-2</v>
      </c>
      <c r="AD69" s="9">
        <v>1.98</v>
      </c>
      <c r="AE69" s="35">
        <v>2.04</v>
      </c>
      <c r="AF69" s="9"/>
      <c r="AG69" s="16"/>
      <c r="AH69" s="9"/>
      <c r="AI69" s="9"/>
      <c r="AK69" s="9"/>
      <c r="AL69" s="9"/>
      <c r="AM69" s="9"/>
      <c r="AO69" s="9"/>
      <c r="AS69" s="9">
        <v>102</v>
      </c>
      <c r="AT69" s="9">
        <v>11</v>
      </c>
      <c r="AU69" s="9">
        <v>0</v>
      </c>
      <c r="AV69" s="9">
        <v>6</v>
      </c>
      <c r="AW69" s="9">
        <v>4</v>
      </c>
      <c r="AX69" s="9">
        <v>2</v>
      </c>
      <c r="AY69" s="9">
        <v>0</v>
      </c>
      <c r="AZ69" s="9">
        <v>21</v>
      </c>
      <c r="BA69" s="9">
        <v>134</v>
      </c>
    </row>
    <row r="70" spans="1:53" ht="15.75" customHeight="1" x14ac:dyDescent="0.2">
      <c r="A70" s="9">
        <v>68</v>
      </c>
      <c r="B70" s="22" t="s">
        <v>135</v>
      </c>
      <c r="C70" s="40">
        <v>971651.94658453914</v>
      </c>
      <c r="D70" s="15">
        <v>234.78020050078754</v>
      </c>
      <c r="E70" s="15">
        <f t="shared" si="0"/>
        <v>9.3912080200315019E-4</v>
      </c>
      <c r="G70" s="19">
        <v>0.2823815613011883</v>
      </c>
      <c r="H70" s="19">
        <v>0.2485683234209573</v>
      </c>
      <c r="I70" s="19">
        <v>0.13201413563201295</v>
      </c>
      <c r="J70" s="19">
        <v>0.11137448148956741</v>
      </c>
      <c r="K70" s="19">
        <v>9.2543765999150707E-2</v>
      </c>
      <c r="L70" s="19">
        <v>6.5439675254726867E-2</v>
      </c>
      <c r="M70" s="19">
        <v>3.9449977088376491E-2</v>
      </c>
      <c r="N70" s="19">
        <v>2.1836816459902261E-2</v>
      </c>
      <c r="O70" s="19">
        <v>6.3912633541177346E-3</v>
      </c>
      <c r="Q70" s="15">
        <v>646.65568650005832</v>
      </c>
      <c r="R70" s="43">
        <v>371</v>
      </c>
      <c r="W70" s="9">
        <v>1</v>
      </c>
      <c r="X70" s="39">
        <f t="shared" si="1"/>
        <v>2.6954177897574125E-3</v>
      </c>
      <c r="AD70" s="9">
        <v>2.12</v>
      </c>
      <c r="AE70" s="35">
        <v>5.8</v>
      </c>
      <c r="AF70" s="9"/>
      <c r="AG70" s="16"/>
      <c r="AH70" s="9"/>
      <c r="AI70" s="9"/>
      <c r="AK70" s="9"/>
      <c r="AL70" s="9"/>
      <c r="AM70" s="9"/>
      <c r="AO70" s="9"/>
      <c r="AS70" s="9">
        <v>335</v>
      </c>
      <c r="AT70" s="9">
        <v>21</v>
      </c>
      <c r="AU70" s="9">
        <v>0</v>
      </c>
      <c r="AV70" s="9">
        <v>3</v>
      </c>
      <c r="AW70" s="9">
        <v>2</v>
      </c>
      <c r="AX70" s="9">
        <v>1</v>
      </c>
      <c r="AY70" s="9">
        <v>0</v>
      </c>
      <c r="AZ70" s="9">
        <v>23</v>
      </c>
      <c r="BA70" s="9">
        <v>380</v>
      </c>
    </row>
    <row r="71" spans="1:53" ht="15.75" customHeight="1" x14ac:dyDescent="0.2">
      <c r="A71" s="9">
        <v>69</v>
      </c>
      <c r="B71" s="22" t="s">
        <v>136</v>
      </c>
      <c r="C71" s="40">
        <v>863375.70934808289</v>
      </c>
      <c r="D71" s="15">
        <v>407.44296126402566</v>
      </c>
      <c r="E71" s="15">
        <f t="shared" si="0"/>
        <v>1.6297718450561027E-3</v>
      </c>
      <c r="G71" s="19">
        <v>0.24499789100269304</v>
      </c>
      <c r="H71" s="19">
        <v>0.24377710602308</v>
      </c>
      <c r="I71" s="19">
        <v>0.13920463763100119</v>
      </c>
      <c r="J71" s="19">
        <v>0.11978293550794389</v>
      </c>
      <c r="K71" s="19">
        <v>0.10292853202972065</v>
      </c>
      <c r="L71" s="19">
        <v>7.0237721850293644E-2</v>
      </c>
      <c r="M71" s="19">
        <v>4.5863931819902448E-2</v>
      </c>
      <c r="N71" s="19">
        <v>2.4335936232573734E-2</v>
      </c>
      <c r="O71" s="19">
        <v>8.8713079027914477E-3</v>
      </c>
      <c r="Q71" s="15">
        <v>930.7409476462816</v>
      </c>
      <c r="R71" s="43">
        <v>510</v>
      </c>
      <c r="W71" s="9">
        <v>19</v>
      </c>
      <c r="X71" s="39">
        <f t="shared" si="1"/>
        <v>3.7254901960784313E-2</v>
      </c>
      <c r="AD71" s="9">
        <v>0.74</v>
      </c>
      <c r="AE71" s="35">
        <v>2.25</v>
      </c>
      <c r="AF71" s="9"/>
      <c r="AG71" s="16"/>
      <c r="AH71" s="9"/>
      <c r="AI71" s="9"/>
      <c r="AK71" s="9"/>
      <c r="AL71" s="9"/>
      <c r="AM71" s="9"/>
      <c r="AO71" s="9"/>
      <c r="AS71" s="9">
        <v>383</v>
      </c>
      <c r="AT71" s="9">
        <v>17</v>
      </c>
      <c r="AU71" s="9">
        <v>0</v>
      </c>
      <c r="AV71" s="9">
        <v>9</v>
      </c>
      <c r="AW71" s="9">
        <v>5</v>
      </c>
      <c r="AX71" s="9">
        <v>4</v>
      </c>
      <c r="AY71" s="9">
        <v>0</v>
      </c>
      <c r="AZ71" s="9">
        <v>42</v>
      </c>
      <c r="BA71" s="9">
        <v>442</v>
      </c>
    </row>
    <row r="72" spans="1:53" ht="15.75" customHeight="1" x14ac:dyDescent="0.2">
      <c r="A72" s="9">
        <v>70</v>
      </c>
      <c r="B72" s="21" t="s">
        <v>137</v>
      </c>
      <c r="C72" s="40">
        <f>SUM(C73:C80)</f>
        <v>8205735.8273279034</v>
      </c>
      <c r="D72" s="15">
        <v>381.64279857956495</v>
      </c>
      <c r="E72" s="15">
        <f t="shared" si="0"/>
        <v>1.5265711943182598E-3</v>
      </c>
      <c r="G72" s="19"/>
      <c r="H72" s="19"/>
      <c r="I72" s="19"/>
      <c r="J72" s="19"/>
      <c r="K72" s="19"/>
      <c r="L72" s="19"/>
      <c r="M72" s="19"/>
      <c r="N72" s="19"/>
      <c r="O72" s="19"/>
      <c r="R72" s="43">
        <v>20482</v>
      </c>
      <c r="W72" s="9">
        <v>519</v>
      </c>
      <c r="X72" s="39">
        <f t="shared" si="1"/>
        <v>2.5339322331803533E-2</v>
      </c>
      <c r="AD72" s="9"/>
      <c r="AE72" s="36"/>
      <c r="AF72" s="9">
        <v>2301</v>
      </c>
      <c r="AG72" s="16">
        <v>9.8799999999999999E-2</v>
      </c>
      <c r="AH72" s="9">
        <v>83</v>
      </c>
      <c r="AI72" s="9">
        <v>607</v>
      </c>
      <c r="AJ72" s="15">
        <v>174</v>
      </c>
      <c r="AK72" s="9"/>
      <c r="AL72" s="9"/>
      <c r="AM72" s="9"/>
      <c r="AO72" s="9"/>
    </row>
    <row r="73" spans="1:53" ht="15.75" customHeight="1" x14ac:dyDescent="0.2">
      <c r="A73" s="9">
        <v>71</v>
      </c>
      <c r="B73" s="22" t="s">
        <v>138</v>
      </c>
      <c r="C73" s="40">
        <v>625876.5890045804</v>
      </c>
      <c r="D73" s="15">
        <v>355.55109299811414</v>
      </c>
      <c r="E73" s="15">
        <f t="shared" si="0"/>
        <v>1.4222043719924566E-3</v>
      </c>
      <c r="G73" s="19">
        <v>0.20888238347892416</v>
      </c>
      <c r="H73" s="19">
        <v>0.21556937851053182</v>
      </c>
      <c r="I73" s="19">
        <v>0.17115933527371138</v>
      </c>
      <c r="J73" s="19">
        <v>0.12807432160173021</v>
      </c>
      <c r="K73" s="19">
        <v>0.10591053145492745</v>
      </c>
      <c r="L73" s="19">
        <v>7.79612161784798E-2</v>
      </c>
      <c r="M73" s="19">
        <v>5.0885258436989877E-2</v>
      </c>
      <c r="N73" s="19">
        <v>2.8665243556176941E-2</v>
      </c>
      <c r="O73" s="19">
        <v>1.2892331508528355E-2</v>
      </c>
      <c r="Q73" s="15">
        <v>1618.0293272344165</v>
      </c>
      <c r="R73" s="43">
        <v>337</v>
      </c>
      <c r="W73" s="9">
        <v>9</v>
      </c>
      <c r="X73" s="39">
        <f t="shared" si="1"/>
        <v>2.6706231454005934E-2</v>
      </c>
      <c r="AD73" s="9">
        <v>1.82</v>
      </c>
      <c r="AE73" s="35">
        <v>4.01</v>
      </c>
      <c r="AF73" s="9"/>
      <c r="AG73" s="16"/>
      <c r="AH73" s="9"/>
      <c r="AI73" s="9"/>
      <c r="AK73" s="9"/>
      <c r="AL73" s="9"/>
      <c r="AM73" s="9"/>
      <c r="AO73" s="9"/>
      <c r="AS73" s="9">
        <v>139</v>
      </c>
      <c r="AT73" s="9">
        <v>20</v>
      </c>
      <c r="AU73" s="9">
        <v>0</v>
      </c>
      <c r="AV73" s="9">
        <v>6</v>
      </c>
      <c r="AW73" s="9">
        <v>1</v>
      </c>
      <c r="AX73" s="9">
        <v>5</v>
      </c>
      <c r="AY73" s="9">
        <v>0</v>
      </c>
      <c r="AZ73" s="9">
        <v>15</v>
      </c>
      <c r="BA73" s="9">
        <v>174</v>
      </c>
    </row>
    <row r="74" spans="1:53" ht="15.75" customHeight="1" x14ac:dyDescent="0.2">
      <c r="A74" s="9">
        <v>72</v>
      </c>
      <c r="B74" s="20" t="s">
        <v>139</v>
      </c>
      <c r="C74" s="40">
        <v>633704.08859724447</v>
      </c>
      <c r="D74" s="15">
        <v>232.06908509532255</v>
      </c>
      <c r="E74" s="15">
        <f t="shared" si="0"/>
        <v>9.2827634038129023E-4</v>
      </c>
      <c r="G74" s="19">
        <v>0.2191106448228553</v>
      </c>
      <c r="H74" s="19">
        <v>0.22138502285383085</v>
      </c>
      <c r="I74" s="19">
        <v>0.15752635710669768</v>
      </c>
      <c r="J74" s="19">
        <v>0.12328596268552688</v>
      </c>
      <c r="K74" s="19">
        <v>0.10676554097181973</v>
      </c>
      <c r="L74" s="19">
        <v>7.8220262507244995E-2</v>
      </c>
      <c r="M74" s="19">
        <v>5.0463679650185986E-2</v>
      </c>
      <c r="N74" s="19">
        <v>3.0911365287121885E-2</v>
      </c>
      <c r="O74" s="19">
        <v>1.2331164114716693E-2</v>
      </c>
      <c r="Q74" s="15">
        <v>603.22999067253181</v>
      </c>
      <c r="R74" s="43">
        <v>185</v>
      </c>
      <c r="W74" s="9">
        <v>1</v>
      </c>
      <c r="X74" s="39">
        <f t="shared" si="1"/>
        <v>5.4054054054054057E-3</v>
      </c>
      <c r="AD74" s="9">
        <v>0.91</v>
      </c>
      <c r="AE74" s="35">
        <v>4.13</v>
      </c>
      <c r="AF74" s="9"/>
      <c r="AG74" s="16"/>
      <c r="AH74" s="9"/>
      <c r="AI74" s="9"/>
      <c r="AK74" s="9"/>
      <c r="AL74" s="9"/>
      <c r="AM74" s="9"/>
      <c r="AO74" s="9"/>
      <c r="AS74" s="9">
        <v>160</v>
      </c>
      <c r="AT74" s="9">
        <v>20</v>
      </c>
      <c r="AU74" s="9">
        <v>0</v>
      </c>
      <c r="AV74" s="9">
        <v>5</v>
      </c>
      <c r="AW74" s="9">
        <v>3</v>
      </c>
      <c r="AX74" s="9">
        <v>2</v>
      </c>
      <c r="AY74" s="9">
        <v>0</v>
      </c>
      <c r="AZ74" s="9">
        <v>21</v>
      </c>
      <c r="BA74" s="9">
        <v>201</v>
      </c>
    </row>
    <row r="75" spans="1:53" ht="15.75" customHeight="1" x14ac:dyDescent="0.2">
      <c r="A75" s="9">
        <v>73</v>
      </c>
      <c r="B75" s="22" t="s">
        <v>140</v>
      </c>
      <c r="C75" s="40">
        <v>829007.2262986406</v>
      </c>
      <c r="D75" s="15">
        <v>319.50761041941871</v>
      </c>
      <c r="E75" s="15">
        <f t="shared" si="0"/>
        <v>1.2780304416776748E-3</v>
      </c>
      <c r="G75" s="19">
        <v>0.20368003271387461</v>
      </c>
      <c r="H75" s="19">
        <v>0.22513738575527742</v>
      </c>
      <c r="I75" s="19">
        <v>0.16096561565926384</v>
      </c>
      <c r="J75" s="19">
        <v>0.12657710223503083</v>
      </c>
      <c r="K75" s="19">
        <v>0.11117849229652234</v>
      </c>
      <c r="L75" s="19">
        <v>8.3254863615689859E-2</v>
      </c>
      <c r="M75" s="19">
        <v>4.9823286659498915E-2</v>
      </c>
      <c r="N75" s="19">
        <v>2.8256052831794772E-2</v>
      </c>
      <c r="O75" s="19">
        <v>1.1127168233047411E-2</v>
      </c>
      <c r="Q75" s="15">
        <v>1368.2429944748592</v>
      </c>
      <c r="R75" s="43">
        <v>1181</v>
      </c>
      <c r="W75" s="9">
        <v>40</v>
      </c>
      <c r="X75" s="39">
        <f t="shared" si="1"/>
        <v>3.3869602032176122E-2</v>
      </c>
      <c r="AD75" s="9">
        <v>1.57</v>
      </c>
      <c r="AE75" s="35">
        <v>2.19</v>
      </c>
      <c r="AF75" s="9"/>
      <c r="AG75" s="16"/>
      <c r="AH75" s="9"/>
      <c r="AI75" s="9"/>
      <c r="AK75" s="9"/>
      <c r="AL75" s="9"/>
      <c r="AM75" s="9"/>
      <c r="AO75" s="9"/>
      <c r="AS75" s="9">
        <v>374</v>
      </c>
      <c r="AT75" s="9">
        <v>17</v>
      </c>
      <c r="AU75" s="9">
        <v>0</v>
      </c>
      <c r="AV75" s="9">
        <v>8</v>
      </c>
      <c r="AW75" s="9">
        <v>4</v>
      </c>
      <c r="AX75" s="9">
        <v>4</v>
      </c>
      <c r="AY75" s="9">
        <v>1</v>
      </c>
      <c r="AZ75" s="9">
        <v>15</v>
      </c>
      <c r="BA75" s="9">
        <v>407</v>
      </c>
    </row>
    <row r="76" spans="1:53" ht="15.75" customHeight="1" x14ac:dyDescent="0.2">
      <c r="A76" s="9">
        <v>74</v>
      </c>
      <c r="B76" s="22" t="s">
        <v>141</v>
      </c>
      <c r="C76" s="40">
        <v>190121.46145136296</v>
      </c>
      <c r="D76" s="15">
        <v>310.72198579986429</v>
      </c>
      <c r="E76" s="15">
        <f t="shared" si="0"/>
        <v>1.2428879431994572E-3</v>
      </c>
      <c r="G76" s="19">
        <v>0.20505241682746075</v>
      </c>
      <c r="H76" s="19">
        <v>0.21016505462902652</v>
      </c>
      <c r="I76" s="19">
        <v>0.17160519620976564</v>
      </c>
      <c r="J76" s="19">
        <v>0.13275037791733749</v>
      </c>
      <c r="K76" s="19">
        <v>0.11050548748264039</v>
      </c>
      <c r="L76" s="19">
        <v>8.114469010778326E-2</v>
      </c>
      <c r="M76" s="19">
        <v>4.7396364619563217E-2</v>
      </c>
      <c r="N76" s="19">
        <v>2.9575872282374918E-2</v>
      </c>
      <c r="O76" s="19">
        <v>1.1804539924047832E-2</v>
      </c>
      <c r="Q76" s="15">
        <v>154.17233188353975</v>
      </c>
      <c r="R76" s="43">
        <v>234</v>
      </c>
      <c r="W76" s="9">
        <v>3</v>
      </c>
      <c r="X76" s="39">
        <f t="shared" si="1"/>
        <v>1.282051282051282E-2</v>
      </c>
      <c r="AD76" s="9">
        <v>0.69</v>
      </c>
      <c r="AE76" s="35">
        <v>2.59</v>
      </c>
      <c r="AF76" s="9"/>
      <c r="AG76" s="16"/>
      <c r="AH76" s="9"/>
      <c r="AI76" s="9"/>
      <c r="AK76" s="9"/>
      <c r="AL76" s="9"/>
      <c r="AM76" s="9"/>
      <c r="AO76" s="9"/>
      <c r="AS76" s="9">
        <v>87</v>
      </c>
      <c r="AT76" s="9">
        <v>5</v>
      </c>
      <c r="AU76" s="9">
        <v>0</v>
      </c>
      <c r="AV76" s="9">
        <v>1</v>
      </c>
      <c r="AW76" s="9">
        <v>1</v>
      </c>
      <c r="AX76" s="9">
        <v>0</v>
      </c>
      <c r="AY76" s="9">
        <v>0</v>
      </c>
      <c r="AZ76" s="9">
        <v>3</v>
      </c>
      <c r="BA76" s="9">
        <v>95</v>
      </c>
    </row>
    <row r="77" spans="1:53" ht="15.75" customHeight="1" x14ac:dyDescent="0.2">
      <c r="A77" s="9">
        <v>75</v>
      </c>
      <c r="B77" s="22" t="s">
        <v>142</v>
      </c>
      <c r="C77" s="40">
        <v>2108408.7138301996</v>
      </c>
      <c r="D77" s="15">
        <v>421.88087053693317</v>
      </c>
      <c r="E77" s="15">
        <f t="shared" si="0"/>
        <v>1.6875234821477328E-3</v>
      </c>
      <c r="G77" s="19">
        <v>0.2089970117147435</v>
      </c>
      <c r="H77" s="19">
        <v>0.20787210804397602</v>
      </c>
      <c r="I77" s="19">
        <v>0.16739220828181914</v>
      </c>
      <c r="J77" s="19">
        <v>0.12912663343885658</v>
      </c>
      <c r="K77" s="19">
        <v>0.10974546906099096</v>
      </c>
      <c r="L77" s="19">
        <v>8.1632856723087413E-2</v>
      </c>
      <c r="M77" s="19">
        <v>5.1527684605618421E-2</v>
      </c>
      <c r="N77" s="19">
        <v>3.0509893497291694E-2</v>
      </c>
      <c r="O77" s="19">
        <v>1.3196134633616269E-2</v>
      </c>
      <c r="Q77" s="15">
        <v>2965.8220104126053</v>
      </c>
      <c r="R77" s="43">
        <v>2997</v>
      </c>
      <c r="W77" s="9">
        <v>92</v>
      </c>
      <c r="X77" s="39">
        <f t="shared" si="1"/>
        <v>3.0697364030697363E-2</v>
      </c>
      <c r="AD77" s="9">
        <v>0.95</v>
      </c>
      <c r="AE77" s="35">
        <v>4.0199999999999996</v>
      </c>
      <c r="AF77" s="9"/>
      <c r="AG77" s="16"/>
      <c r="AH77" s="9"/>
      <c r="AI77" s="9"/>
      <c r="AK77" s="9"/>
      <c r="AL77" s="9"/>
      <c r="AM77" s="9"/>
      <c r="AO77" s="9"/>
      <c r="AS77" s="9">
        <v>562</v>
      </c>
      <c r="AT77" s="9">
        <v>52</v>
      </c>
      <c r="AU77" s="9">
        <v>0</v>
      </c>
      <c r="AV77" s="9">
        <v>25</v>
      </c>
      <c r="AW77" s="9">
        <v>15</v>
      </c>
      <c r="AX77" s="9">
        <v>10</v>
      </c>
      <c r="AY77" s="9">
        <v>0</v>
      </c>
      <c r="AZ77" s="9">
        <v>39</v>
      </c>
      <c r="BA77" s="9">
        <v>653</v>
      </c>
    </row>
    <row r="78" spans="1:53" ht="15.75" customHeight="1" x14ac:dyDescent="0.2">
      <c r="A78" s="9">
        <v>76</v>
      </c>
      <c r="B78" s="20" t="s">
        <v>143</v>
      </c>
      <c r="C78" s="40">
        <v>487780.94276210241</v>
      </c>
      <c r="D78" s="15">
        <v>6226.4608471036809</v>
      </c>
      <c r="E78" s="15">
        <f t="shared" si="0"/>
        <v>2.4905843388414724E-2</v>
      </c>
      <c r="G78" s="19">
        <v>0.208997011714743</v>
      </c>
      <c r="H78" s="19">
        <v>0.20787210804397599</v>
      </c>
      <c r="I78" s="19">
        <v>0.167392208281819</v>
      </c>
      <c r="J78" s="19">
        <v>0.129126633438857</v>
      </c>
      <c r="K78" s="19">
        <v>0.109745469060991</v>
      </c>
      <c r="L78" s="19">
        <v>8.1632856723087399E-2</v>
      </c>
      <c r="M78" s="19">
        <v>5.15276846056184E-2</v>
      </c>
      <c r="N78" s="19">
        <v>3.0509893497291701E-2</v>
      </c>
      <c r="O78" s="19">
        <v>1.31961346336163E-2</v>
      </c>
      <c r="Q78" s="15">
        <v>7289.1574609717245</v>
      </c>
      <c r="R78" s="43">
        <v>4372</v>
      </c>
      <c r="W78" s="9">
        <v>107</v>
      </c>
      <c r="X78" s="39">
        <f t="shared" si="1"/>
        <v>2.4473924977127172E-2</v>
      </c>
      <c r="AD78" s="9">
        <v>0.95</v>
      </c>
      <c r="AE78" s="35">
        <v>4.0199999999999996</v>
      </c>
      <c r="AF78" s="9"/>
      <c r="AG78" s="16"/>
      <c r="AH78" s="9"/>
      <c r="AI78" s="9"/>
      <c r="AK78" s="9"/>
      <c r="AL78" s="9"/>
      <c r="AM78" s="9"/>
      <c r="AO78" s="9"/>
    </row>
    <row r="79" spans="1:53" ht="15.75" customHeight="1" x14ac:dyDescent="0.2">
      <c r="A79" s="9">
        <v>77</v>
      </c>
      <c r="B79" s="22" t="s">
        <v>144</v>
      </c>
      <c r="C79" s="40">
        <v>2719058.2084122724</v>
      </c>
      <c r="D79" s="15">
        <v>318.36088688087381</v>
      </c>
      <c r="E79" s="15">
        <f t="shared" si="0"/>
        <v>1.2734435475234953E-3</v>
      </c>
      <c r="G79" s="19">
        <v>0.22351882735562895</v>
      </c>
      <c r="H79" s="19">
        <v>0.22658098096726112</v>
      </c>
      <c r="I79" s="19">
        <v>0.15852578698559644</v>
      </c>
      <c r="J79" s="19">
        <v>0.12430471604250075</v>
      </c>
      <c r="K79" s="19">
        <v>0.10889031614813836</v>
      </c>
      <c r="L79" s="19">
        <v>7.986922330863859E-2</v>
      </c>
      <c r="M79" s="19">
        <v>4.5424173880849295E-2</v>
      </c>
      <c r="N79" s="19">
        <v>2.5019148906830383E-2</v>
      </c>
      <c r="O79" s="19">
        <v>7.8668264045561234E-3</v>
      </c>
      <c r="Q79" s="15">
        <v>2576.7433780801694</v>
      </c>
      <c r="R79" s="43">
        <v>5708</v>
      </c>
      <c r="W79" s="9">
        <v>109</v>
      </c>
      <c r="X79" s="39">
        <f t="shared" si="1"/>
        <v>1.9096005606166783E-2</v>
      </c>
      <c r="AD79" s="9">
        <v>1.19</v>
      </c>
      <c r="AE79" s="35">
        <v>4.33</v>
      </c>
      <c r="AF79" s="9"/>
      <c r="AG79" s="16"/>
      <c r="AH79" s="9"/>
      <c r="AI79" s="9"/>
      <c r="AK79" s="9"/>
      <c r="AL79" s="9"/>
      <c r="AM79" s="9"/>
      <c r="AO79" s="9"/>
      <c r="AS79" s="9">
        <v>684</v>
      </c>
      <c r="AT79" s="9">
        <v>32</v>
      </c>
      <c r="AU79" s="9">
        <v>0</v>
      </c>
      <c r="AV79" s="9">
        <v>21</v>
      </c>
      <c r="AW79" s="9">
        <v>11</v>
      </c>
      <c r="AX79" s="9">
        <v>10</v>
      </c>
      <c r="AY79" s="9">
        <v>0</v>
      </c>
      <c r="AZ79" s="9">
        <v>41</v>
      </c>
      <c r="BA79" s="9">
        <v>757</v>
      </c>
    </row>
    <row r="80" spans="1:53" ht="15.75" customHeight="1" x14ac:dyDescent="0.2">
      <c r="A80" s="9">
        <v>78</v>
      </c>
      <c r="B80" s="20" t="s">
        <v>145</v>
      </c>
      <c r="C80" s="40">
        <v>611778.5969715002</v>
      </c>
      <c r="D80" s="15">
        <v>3496.2043432269302</v>
      </c>
      <c r="E80" s="15">
        <f t="shared" si="0"/>
        <v>1.398481737290772E-2</v>
      </c>
      <c r="G80" s="19">
        <v>0.223518827355629</v>
      </c>
      <c r="H80" s="19">
        <v>0.22658098096726101</v>
      </c>
      <c r="I80" s="19">
        <v>0.158525786985596</v>
      </c>
      <c r="J80" s="19">
        <v>0.124304716042501</v>
      </c>
      <c r="K80" s="19">
        <v>0.108890316148138</v>
      </c>
      <c r="L80" s="19">
        <v>7.9869223308638604E-2</v>
      </c>
      <c r="M80" s="19">
        <v>4.5424173880849301E-2</v>
      </c>
      <c r="N80" s="19">
        <v>2.50191489068304E-2</v>
      </c>
      <c r="O80" s="19">
        <v>7.8668264045561199E-3</v>
      </c>
      <c r="Q80" s="15">
        <v>5133.3671707800877</v>
      </c>
      <c r="R80" s="43">
        <v>5440</v>
      </c>
      <c r="W80" s="9">
        <v>158</v>
      </c>
      <c r="X80" s="39">
        <f t="shared" si="1"/>
        <v>2.9044117647058824E-2</v>
      </c>
      <c r="AD80" s="9">
        <v>1.19</v>
      </c>
      <c r="AE80" s="35">
        <v>4.33</v>
      </c>
      <c r="AF80" s="9"/>
      <c r="AG80" s="16"/>
      <c r="AH80" s="9"/>
      <c r="AI80" s="9"/>
      <c r="AK80" s="9"/>
      <c r="AL80" s="9"/>
      <c r="AM80" s="9"/>
      <c r="AO80" s="9"/>
    </row>
    <row r="81" spans="1:53" ht="15.75" customHeight="1" x14ac:dyDescent="0.2">
      <c r="A81" s="9">
        <v>79</v>
      </c>
      <c r="B81" s="21" t="s">
        <v>146</v>
      </c>
      <c r="C81" s="40">
        <f>SUM(C82:C88)</f>
        <v>8053862.3010123158</v>
      </c>
      <c r="D81" s="15">
        <v>629.40255578823383</v>
      </c>
      <c r="E81" s="15">
        <f t="shared" si="0"/>
        <v>2.5176102231529354E-3</v>
      </c>
      <c r="G81" s="19"/>
      <c r="H81" s="19"/>
      <c r="I81" s="19"/>
      <c r="J81" s="19"/>
      <c r="K81" s="19"/>
      <c r="L81" s="19"/>
      <c r="M81" s="19"/>
      <c r="N81" s="19"/>
      <c r="O81" s="19"/>
      <c r="R81" s="43">
        <v>25391</v>
      </c>
      <c r="W81" s="9">
        <v>1363</v>
      </c>
      <c r="X81" s="39">
        <f t="shared" si="1"/>
        <v>5.3680437950454886E-2</v>
      </c>
      <c r="AD81" s="9"/>
      <c r="AE81" s="36"/>
      <c r="AF81" s="9">
        <v>2736</v>
      </c>
      <c r="AG81" s="16">
        <v>0.13189999999999999</v>
      </c>
      <c r="AH81" s="9">
        <v>24</v>
      </c>
      <c r="AI81" s="9">
        <v>26</v>
      </c>
      <c r="AJ81" s="15">
        <v>41</v>
      </c>
      <c r="AK81" s="9"/>
      <c r="AL81" s="9"/>
      <c r="AM81" s="9"/>
      <c r="AO81" s="9"/>
    </row>
    <row r="82" spans="1:53" ht="15.75" customHeight="1" x14ac:dyDescent="0.2">
      <c r="A82" s="9">
        <v>80</v>
      </c>
      <c r="B82" s="22" t="s">
        <v>147</v>
      </c>
      <c r="C82" s="40">
        <v>1430225.3950396152</v>
      </c>
      <c r="D82" s="15">
        <v>299.6792878897553</v>
      </c>
      <c r="E82" s="15">
        <f t="shared" si="0"/>
        <v>1.1987171515590212E-3</v>
      </c>
      <c r="G82" s="19">
        <v>0.22416791920133652</v>
      </c>
      <c r="H82" s="19">
        <v>0.215393125600159</v>
      </c>
      <c r="I82" s="19">
        <v>0.14955064404095489</v>
      </c>
      <c r="J82" s="19">
        <v>0.12337792436579706</v>
      </c>
      <c r="K82" s="19">
        <v>0.10677182902522603</v>
      </c>
      <c r="L82" s="19">
        <v>7.8814297334036831E-2</v>
      </c>
      <c r="M82" s="19">
        <v>5.5290059890181376E-2</v>
      </c>
      <c r="N82" s="19">
        <v>3.3129176168768502E-2</v>
      </c>
      <c r="O82" s="19">
        <v>1.3505024373539763E-2</v>
      </c>
      <c r="Q82" s="15">
        <v>2047.2874970396742</v>
      </c>
      <c r="R82" s="43">
        <v>853</v>
      </c>
      <c r="W82" s="9">
        <v>13</v>
      </c>
      <c r="X82" s="39">
        <f t="shared" si="1"/>
        <v>1.5240328253223915E-2</v>
      </c>
      <c r="AD82" s="9">
        <v>0.63</v>
      </c>
      <c r="AE82" s="35">
        <v>2.5</v>
      </c>
      <c r="AF82" s="9"/>
      <c r="AG82" s="16"/>
      <c r="AH82" s="9"/>
      <c r="AI82" s="9"/>
      <c r="AK82" s="9"/>
      <c r="AL82" s="9"/>
      <c r="AM82" s="9"/>
      <c r="AO82" s="9"/>
      <c r="AS82" s="9">
        <v>687</v>
      </c>
      <c r="AT82" s="9">
        <v>51</v>
      </c>
      <c r="AU82" s="9">
        <v>0</v>
      </c>
      <c r="AV82" s="9">
        <v>17</v>
      </c>
      <c r="AW82" s="9">
        <v>6</v>
      </c>
      <c r="AX82" s="9">
        <v>11</v>
      </c>
      <c r="AY82" s="9">
        <v>0</v>
      </c>
      <c r="AZ82" s="9">
        <v>77</v>
      </c>
      <c r="BA82" s="9">
        <v>815</v>
      </c>
    </row>
    <row r="83" spans="1:53" ht="15.75" customHeight="1" x14ac:dyDescent="0.2">
      <c r="A83" s="9">
        <v>81</v>
      </c>
      <c r="B83" s="20" t="s">
        <v>148</v>
      </c>
      <c r="C83" s="40">
        <v>3200011.1848444822</v>
      </c>
      <c r="D83" s="15">
        <v>594.48795643766232</v>
      </c>
      <c r="E83" s="15">
        <f t="shared" si="0"/>
        <v>2.3779518257506494E-3</v>
      </c>
      <c r="G83" s="19">
        <v>0.23090951939711735</v>
      </c>
      <c r="H83" s="19">
        <v>0.21557882993692809</v>
      </c>
      <c r="I83" s="19">
        <v>0.16498816684405559</v>
      </c>
      <c r="J83" s="19">
        <v>0.13218358263429847</v>
      </c>
      <c r="K83" s="19">
        <v>0.10524622375797772</v>
      </c>
      <c r="L83" s="19">
        <v>7.4801384322388267E-2</v>
      </c>
      <c r="M83" s="19">
        <v>4.3792624037719191E-2</v>
      </c>
      <c r="N83" s="19">
        <v>2.3890120366877571E-2</v>
      </c>
      <c r="O83" s="19">
        <v>8.6095487026377256E-3</v>
      </c>
      <c r="Q83" s="15">
        <v>9689.8938278021833</v>
      </c>
      <c r="R83" s="43">
        <v>7356</v>
      </c>
      <c r="W83" s="9">
        <v>392</v>
      </c>
      <c r="X83" s="39">
        <f t="shared" si="1"/>
        <v>5.328983143012507E-2</v>
      </c>
      <c r="AD83" s="9">
        <v>1.1499999999999999</v>
      </c>
      <c r="AE83" s="35">
        <v>9.69</v>
      </c>
      <c r="AF83" s="9"/>
      <c r="AG83" s="16"/>
      <c r="AH83" s="9"/>
      <c r="AI83" s="9"/>
      <c r="AK83" s="9"/>
      <c r="AL83" s="9"/>
      <c r="AM83" s="9"/>
      <c r="AO83" s="9"/>
      <c r="AS83" s="9">
        <v>1086</v>
      </c>
      <c r="AT83" s="9">
        <v>75</v>
      </c>
      <c r="AU83" s="9">
        <v>2</v>
      </c>
      <c r="AV83" s="9">
        <v>37</v>
      </c>
      <c r="AW83" s="9">
        <v>12</v>
      </c>
      <c r="AX83" s="9">
        <v>25</v>
      </c>
      <c r="AY83" s="9">
        <v>2</v>
      </c>
      <c r="AZ83" s="9">
        <v>105</v>
      </c>
      <c r="BA83" s="9">
        <v>1270</v>
      </c>
    </row>
    <row r="84" spans="1:53" ht="15.75" customHeight="1" x14ac:dyDescent="0.2">
      <c r="A84" s="9">
        <v>82</v>
      </c>
      <c r="B84" s="20" t="s">
        <v>149</v>
      </c>
      <c r="C84" s="40">
        <v>1004553.7942255355</v>
      </c>
      <c r="D84" s="15">
        <v>2928.9238095238097</v>
      </c>
      <c r="E84" s="15">
        <f t="shared" si="0"/>
        <v>1.171569523809524E-2</v>
      </c>
      <c r="G84" s="19">
        <v>0.23090951939711735</v>
      </c>
      <c r="H84" s="19">
        <v>0.21557882993692809</v>
      </c>
      <c r="I84" s="19">
        <v>0.16498816684405559</v>
      </c>
      <c r="J84" s="19">
        <v>0.13218358263429847</v>
      </c>
      <c r="K84" s="19">
        <v>0.10524622375797772</v>
      </c>
      <c r="L84" s="19">
        <v>7.4801384322388267E-2</v>
      </c>
      <c r="M84" s="19">
        <v>4.3792624037719191E-2</v>
      </c>
      <c r="N84" s="19">
        <v>2.3890120366877571E-2</v>
      </c>
      <c r="O84" s="19">
        <v>8.6095487026377256E-3</v>
      </c>
      <c r="Q84" s="15">
        <v>7061.4276620511664</v>
      </c>
      <c r="R84" s="43">
        <v>10885</v>
      </c>
      <c r="W84" s="9">
        <v>679</v>
      </c>
      <c r="X84" s="39">
        <f t="shared" si="1"/>
        <v>6.2379421221864954E-2</v>
      </c>
      <c r="AD84" s="9">
        <v>1.1499999999999999</v>
      </c>
      <c r="AE84" s="35">
        <v>9.69</v>
      </c>
      <c r="AF84" s="9"/>
      <c r="AG84" s="16"/>
      <c r="AH84" s="9"/>
      <c r="AI84" s="9"/>
      <c r="AK84" s="9"/>
      <c r="AL84" s="9"/>
      <c r="AM84" s="9"/>
      <c r="AO84" s="9"/>
    </row>
    <row r="85" spans="1:53" ht="15.75" customHeight="1" x14ac:dyDescent="0.2">
      <c r="A85" s="9">
        <v>83</v>
      </c>
      <c r="B85" s="18" t="s">
        <v>150</v>
      </c>
      <c r="C85" s="40">
        <v>444358.9530896247</v>
      </c>
      <c r="D85" s="15">
        <v>7024.302925989673</v>
      </c>
      <c r="E85" s="15">
        <f t="shared" si="0"/>
        <v>2.809721170395869E-2</v>
      </c>
      <c r="G85" s="19">
        <v>0.23090951939711735</v>
      </c>
      <c r="H85" s="19">
        <v>0.21557882993692809</v>
      </c>
      <c r="I85" s="19">
        <v>0.16498816684405559</v>
      </c>
      <c r="J85" s="19">
        <v>0.13218358263429847</v>
      </c>
      <c r="K85" s="19">
        <v>0.10524622375797772</v>
      </c>
      <c r="L85" s="19">
        <v>7.4801384322388267E-2</v>
      </c>
      <c r="M85" s="19">
        <v>4.3792624037719191E-2</v>
      </c>
      <c r="N85" s="19">
        <v>2.3890120366877571E-2</v>
      </c>
      <c r="O85" s="19">
        <v>8.6095487026377256E-3</v>
      </c>
      <c r="Q85" s="15">
        <v>7491.1485465051801</v>
      </c>
      <c r="R85" s="43">
        <v>2664</v>
      </c>
      <c r="W85" s="9">
        <v>105</v>
      </c>
      <c r="X85" s="39">
        <f t="shared" si="1"/>
        <v>3.9414414414414414E-2</v>
      </c>
      <c r="AD85" s="9">
        <v>1.1499999999999999</v>
      </c>
      <c r="AE85" s="35">
        <v>9.69</v>
      </c>
      <c r="AF85" s="9"/>
      <c r="AG85" s="16"/>
      <c r="AH85" s="9"/>
      <c r="AI85" s="9"/>
      <c r="AK85" s="9"/>
      <c r="AL85" s="9"/>
      <c r="AM85" s="9"/>
      <c r="AO85" s="9"/>
    </row>
    <row r="86" spans="1:53" ht="15.75" customHeight="1" x14ac:dyDescent="0.2">
      <c r="A86" s="9">
        <v>84</v>
      </c>
      <c r="B86" s="18" t="s">
        <v>151</v>
      </c>
      <c r="C86" s="40">
        <v>394863.54670719005</v>
      </c>
      <c r="D86" s="15">
        <v>14402.462271644163</v>
      </c>
      <c r="E86" s="15">
        <f t="shared" si="0"/>
        <v>5.7609849086576653E-2</v>
      </c>
      <c r="G86" s="19">
        <v>0.23090951939711735</v>
      </c>
      <c r="H86" s="19">
        <v>0.21557882993692809</v>
      </c>
      <c r="I86" s="19">
        <v>0.16498816684405559</v>
      </c>
      <c r="J86" s="19">
        <v>0.13218358263429847</v>
      </c>
      <c r="K86" s="19">
        <v>0.10524622375797772</v>
      </c>
      <c r="L86" s="19">
        <v>7.4801384322388267E-2</v>
      </c>
      <c r="M86" s="19">
        <v>4.3792624037719191E-2</v>
      </c>
      <c r="N86" s="19">
        <v>2.3890120366877571E-2</v>
      </c>
      <c r="O86" s="19">
        <v>8.6095487026377256E-3</v>
      </c>
      <c r="Q86" s="15">
        <v>13648.817601354976</v>
      </c>
      <c r="R86" s="43">
        <v>2702</v>
      </c>
      <c r="W86" s="9">
        <v>163</v>
      </c>
      <c r="X86" s="39">
        <f t="shared" si="1"/>
        <v>6.0325684678016286E-2</v>
      </c>
      <c r="AD86" s="9">
        <v>1.1499999999999999</v>
      </c>
      <c r="AE86" s="35">
        <v>9.69</v>
      </c>
      <c r="AF86" s="9"/>
      <c r="AG86" s="16"/>
      <c r="AH86" s="9"/>
      <c r="AI86" s="9"/>
      <c r="AK86" s="9"/>
      <c r="AL86" s="9"/>
      <c r="AM86" s="9"/>
      <c r="AO86" s="9"/>
    </row>
    <row r="87" spans="1:53" ht="15.75" customHeight="1" x14ac:dyDescent="0.2">
      <c r="A87" s="9">
        <v>85</v>
      </c>
      <c r="B87" s="22" t="s">
        <v>152</v>
      </c>
      <c r="C87" s="40">
        <v>1475340.4938881386</v>
      </c>
      <c r="D87" s="15">
        <v>249.97278883955005</v>
      </c>
      <c r="E87" s="15">
        <f t="shared" si="0"/>
        <v>9.9989115535820019E-4</v>
      </c>
      <c r="G87" s="19">
        <v>0.21837332629475897</v>
      </c>
      <c r="H87" s="19">
        <v>0.22779131249946472</v>
      </c>
      <c r="I87" s="19">
        <v>0.1526062579466205</v>
      </c>
      <c r="J87" s="19">
        <v>0.12421760095176475</v>
      </c>
      <c r="K87" s="19">
        <v>0.11093462768355379</v>
      </c>
      <c r="L87" s="19">
        <v>8.2853519014661883E-2</v>
      </c>
      <c r="M87" s="19">
        <v>4.6891387167526631E-2</v>
      </c>
      <c r="N87" s="19">
        <v>2.7319634585872554E-2</v>
      </c>
      <c r="O87" s="19">
        <v>9.0123338557761851E-3</v>
      </c>
      <c r="Q87" s="15">
        <v>2166.5520255003107</v>
      </c>
      <c r="R87" s="43">
        <v>724</v>
      </c>
      <c r="W87" s="9">
        <v>9</v>
      </c>
      <c r="X87" s="39">
        <f t="shared" si="1"/>
        <v>1.2430939226519336E-2</v>
      </c>
      <c r="AD87" s="9">
        <v>0.5</v>
      </c>
      <c r="AE87" s="35">
        <v>3.38</v>
      </c>
      <c r="AF87" s="9"/>
      <c r="AG87" s="16"/>
      <c r="AH87" s="9"/>
      <c r="AI87" s="9"/>
      <c r="AK87" s="9"/>
      <c r="AL87" s="9"/>
      <c r="AM87" s="9"/>
      <c r="AO87" s="9"/>
      <c r="AS87" s="9">
        <v>502</v>
      </c>
      <c r="AT87" s="9">
        <v>28</v>
      </c>
      <c r="AU87" s="9">
        <v>0</v>
      </c>
      <c r="AV87" s="9">
        <v>6</v>
      </c>
      <c r="AW87" s="9">
        <v>3</v>
      </c>
      <c r="AX87" s="9">
        <v>3</v>
      </c>
      <c r="AY87" s="9">
        <v>0</v>
      </c>
      <c r="AZ87" s="9">
        <v>20</v>
      </c>
      <c r="BA87" s="9">
        <v>550</v>
      </c>
    </row>
    <row r="88" spans="1:53" ht="15.75" customHeight="1" x14ac:dyDescent="0.2">
      <c r="A88" s="9">
        <v>86</v>
      </c>
      <c r="B88" s="22" t="s">
        <v>153</v>
      </c>
      <c r="C88" s="40">
        <v>104508.93321773077</v>
      </c>
      <c r="D88" s="15">
        <v>284.405463865596</v>
      </c>
      <c r="E88" s="15">
        <f t="shared" si="0"/>
        <v>1.137621855462384E-3</v>
      </c>
      <c r="G88" s="19">
        <v>0.19108546303929652</v>
      </c>
      <c r="H88" s="19">
        <v>0.19474580928826601</v>
      </c>
      <c r="I88" s="19">
        <v>0.14598516075845011</v>
      </c>
      <c r="J88" s="19">
        <v>0.1285957680681506</v>
      </c>
      <c r="K88" s="19">
        <v>0.11669139873591645</v>
      </c>
      <c r="L88" s="19">
        <v>9.306952459466887E-2</v>
      </c>
      <c r="M88" s="19">
        <v>6.8029678483099751E-2</v>
      </c>
      <c r="N88" s="19">
        <v>4.4253915910964552E-2</v>
      </c>
      <c r="O88" s="19">
        <v>1.7543281121187141E-2</v>
      </c>
      <c r="Q88" s="15">
        <v>72.138971721374674</v>
      </c>
      <c r="R88" s="43">
        <v>38</v>
      </c>
      <c r="W88" s="9"/>
      <c r="X88" s="39"/>
      <c r="AD88" s="9">
        <v>1.9</v>
      </c>
      <c r="AE88" s="35">
        <v>4.62</v>
      </c>
      <c r="AF88" s="9"/>
      <c r="AG88" s="16"/>
      <c r="AH88" s="9"/>
      <c r="AI88" s="9"/>
      <c r="AK88" s="9"/>
      <c r="AL88" s="9"/>
      <c r="AM88" s="9"/>
      <c r="AO88" s="9"/>
      <c r="AS88" s="9">
        <v>59</v>
      </c>
      <c r="AT88" s="9">
        <v>6</v>
      </c>
      <c r="AU88" s="9">
        <v>0</v>
      </c>
      <c r="AV88" s="9">
        <v>1</v>
      </c>
      <c r="AW88" s="9">
        <v>1</v>
      </c>
      <c r="AX88" s="9">
        <v>0</v>
      </c>
      <c r="AY88" s="9">
        <v>0</v>
      </c>
      <c r="AZ88" s="9">
        <v>2</v>
      </c>
      <c r="BA88" s="9">
        <v>67</v>
      </c>
    </row>
    <row r="89" spans="1:53" ht="15.75" customHeight="1" x14ac:dyDescent="0.2">
      <c r="A89" s="9">
        <v>87</v>
      </c>
      <c r="B89" s="21" t="s">
        <v>154</v>
      </c>
      <c r="C89" s="40">
        <f>SUM(C90:C96)</f>
        <v>4834507.2077294877</v>
      </c>
      <c r="D89" s="15">
        <v>191.09929166533965</v>
      </c>
      <c r="E89" s="15">
        <f t="shared" si="0"/>
        <v>7.6439716666135864E-4</v>
      </c>
      <c r="G89" s="19"/>
      <c r="H89" s="19"/>
      <c r="I89" s="19"/>
      <c r="J89" s="19"/>
      <c r="K89" s="19"/>
      <c r="L89" s="19"/>
      <c r="M89" s="19"/>
      <c r="N89" s="19"/>
      <c r="O89" s="19"/>
      <c r="R89" s="43">
        <v>8774</v>
      </c>
      <c r="W89" s="9">
        <v>81</v>
      </c>
      <c r="X89" s="39">
        <f t="shared" ref="X89:X104" si="2">W89/R89</f>
        <v>9.2318212901755185E-3</v>
      </c>
      <c r="AD89" s="9"/>
      <c r="AE89" s="36"/>
      <c r="AF89" s="9">
        <v>1534</v>
      </c>
      <c r="AG89" s="16">
        <v>0.23880000000000001</v>
      </c>
      <c r="AH89" s="9">
        <v>37</v>
      </c>
      <c r="AI89" s="9">
        <v>189</v>
      </c>
      <c r="AJ89" s="15">
        <v>225</v>
      </c>
      <c r="AK89" s="9"/>
      <c r="AL89" s="9"/>
      <c r="AM89" s="9"/>
      <c r="AO89" s="9"/>
    </row>
    <row r="90" spans="1:53" ht="15.75" customHeight="1" x14ac:dyDescent="0.2">
      <c r="A90" s="9">
        <v>88</v>
      </c>
      <c r="B90" s="22" t="s">
        <v>155</v>
      </c>
      <c r="C90" s="40">
        <v>186853.9240640233</v>
      </c>
      <c r="D90" s="15">
        <v>320.16566855095988</v>
      </c>
      <c r="E90" s="15">
        <f t="shared" si="0"/>
        <v>1.2806626742038396E-3</v>
      </c>
      <c r="G90" s="19">
        <v>0.23618604651162792</v>
      </c>
      <c r="H90" s="19">
        <v>0.23787906976744186</v>
      </c>
      <c r="I90" s="19">
        <v>0.13892093023255814</v>
      </c>
      <c r="J90" s="19">
        <v>0.11632248062015504</v>
      </c>
      <c r="K90" s="19">
        <v>0.10358449612403101</v>
      </c>
      <c r="L90" s="19">
        <v>7.6297674418604647E-2</v>
      </c>
      <c r="M90" s="19">
        <v>5.1590697674418602E-2</v>
      </c>
      <c r="N90" s="19">
        <v>2.891782945736434E-2</v>
      </c>
      <c r="O90" s="19">
        <v>1.0300775193798449E-2</v>
      </c>
      <c r="Q90" s="15">
        <v>160.43337287285698</v>
      </c>
      <c r="R90" s="43">
        <v>144</v>
      </c>
      <c r="W90" s="9">
        <v>2</v>
      </c>
      <c r="X90" s="39">
        <f t="shared" si="2"/>
        <v>1.3888888888888888E-2</v>
      </c>
      <c r="AD90" s="9">
        <v>1.06</v>
      </c>
      <c r="AE90" s="35">
        <v>7.64</v>
      </c>
      <c r="AF90" s="9"/>
      <c r="AG90" s="16"/>
      <c r="AH90" s="9"/>
      <c r="AI90" s="9"/>
      <c r="AK90" s="9"/>
      <c r="AL90" s="9"/>
      <c r="AM90" s="9"/>
      <c r="AO90" s="9"/>
      <c r="AS90" s="9">
        <v>43</v>
      </c>
      <c r="AT90" s="9">
        <v>8</v>
      </c>
      <c r="AU90" s="9">
        <v>0</v>
      </c>
      <c r="AV90" s="9">
        <v>1</v>
      </c>
      <c r="AW90" s="9">
        <v>1</v>
      </c>
      <c r="AX90" s="9">
        <v>0</v>
      </c>
      <c r="AY90" s="9">
        <v>0</v>
      </c>
      <c r="AZ90" s="9">
        <v>13</v>
      </c>
      <c r="BA90" s="9">
        <v>64</v>
      </c>
    </row>
    <row r="91" spans="1:53" ht="15.75" customHeight="1" x14ac:dyDescent="0.2">
      <c r="A91" s="9">
        <v>89</v>
      </c>
      <c r="B91" s="22" t="s">
        <v>156</v>
      </c>
      <c r="C91" s="40">
        <v>508651.37149936554</v>
      </c>
      <c r="D91" s="15">
        <v>101.17907978064439</v>
      </c>
      <c r="E91" s="15">
        <f t="shared" si="0"/>
        <v>4.0471631912257754E-4</v>
      </c>
      <c r="G91" s="19">
        <v>0.2385331819222663</v>
      </c>
      <c r="H91" s="19">
        <v>0.24203105796146496</v>
      </c>
      <c r="I91" s="19">
        <v>0.14253435956389873</v>
      </c>
      <c r="J91" s="19">
        <v>0.11536915793950099</v>
      </c>
      <c r="K91" s="19">
        <v>9.8375134938103723E-2</v>
      </c>
      <c r="L91" s="19">
        <v>7.1198250361003232E-2</v>
      </c>
      <c r="M91" s="19">
        <v>5.1176006019057231E-2</v>
      </c>
      <c r="N91" s="19">
        <v>2.9859290517648268E-2</v>
      </c>
      <c r="O91" s="19">
        <v>1.092356077705655E-2</v>
      </c>
      <c r="Q91" s="15">
        <v>178.20493202794847</v>
      </c>
      <c r="R91" s="43">
        <v>500</v>
      </c>
      <c r="W91" s="9">
        <v>5</v>
      </c>
      <c r="X91" s="39">
        <f t="shared" si="2"/>
        <v>0.01</v>
      </c>
      <c r="AD91" s="9">
        <v>0.9</v>
      </c>
      <c r="AE91" s="35">
        <v>7.18</v>
      </c>
      <c r="AF91" s="9"/>
      <c r="AG91" s="16"/>
      <c r="AH91" s="9"/>
      <c r="AI91" s="9"/>
      <c r="AK91" s="9"/>
      <c r="AL91" s="9"/>
      <c r="AM91" s="9"/>
      <c r="AO91" s="9"/>
      <c r="AS91" s="9">
        <v>123</v>
      </c>
      <c r="AT91" s="9">
        <v>25</v>
      </c>
      <c r="AU91" s="9">
        <v>0</v>
      </c>
      <c r="AV91" s="9">
        <v>10</v>
      </c>
      <c r="AW91" s="9">
        <v>2</v>
      </c>
      <c r="AX91" s="9">
        <v>8</v>
      </c>
      <c r="AY91" s="9">
        <v>0</v>
      </c>
      <c r="AZ91" s="9">
        <v>43</v>
      </c>
      <c r="BA91" s="9">
        <v>191</v>
      </c>
    </row>
    <row r="92" spans="1:53" ht="15.75" customHeight="1" x14ac:dyDescent="0.2">
      <c r="A92" s="9">
        <v>90</v>
      </c>
      <c r="B92" s="22" t="s">
        <v>157</v>
      </c>
      <c r="C92" s="40">
        <v>1877858.4184137217</v>
      </c>
      <c r="D92" s="15">
        <v>272.22718548356539</v>
      </c>
      <c r="E92" s="15">
        <f t="shared" si="0"/>
        <v>1.0889087419342616E-3</v>
      </c>
      <c r="G92" s="19">
        <v>0.23471629127957405</v>
      </c>
      <c r="H92" s="19">
        <v>0.23021126238035416</v>
      </c>
      <c r="I92" s="19">
        <v>0.14907980483112057</v>
      </c>
      <c r="J92" s="19">
        <v>0.12035968590808027</v>
      </c>
      <c r="K92" s="19">
        <v>0.10423931982570918</v>
      </c>
      <c r="L92" s="19">
        <v>7.8673936460095031E-2</v>
      </c>
      <c r="M92" s="19">
        <v>4.816088895484353E-2</v>
      </c>
      <c r="N92" s="19">
        <v>2.5718898477897663E-2</v>
      </c>
      <c r="O92" s="19">
        <v>8.8399118823255501E-3</v>
      </c>
      <c r="Q92" s="15">
        <v>1515.5941269200359</v>
      </c>
      <c r="R92" s="43">
        <v>2767</v>
      </c>
      <c r="W92" s="9">
        <v>20</v>
      </c>
      <c r="X92" s="39">
        <f t="shared" si="2"/>
        <v>7.2280448138778456E-3</v>
      </c>
      <c r="AD92" s="9">
        <v>0.82</v>
      </c>
      <c r="AE92" s="35">
        <v>2.63</v>
      </c>
      <c r="AF92" s="9"/>
      <c r="AG92" s="16"/>
      <c r="AH92" s="9"/>
      <c r="AI92" s="9"/>
      <c r="AK92" s="9"/>
      <c r="AL92" s="9"/>
      <c r="AM92" s="9"/>
      <c r="AO92" s="9"/>
      <c r="AS92" s="9">
        <v>342</v>
      </c>
      <c r="AT92" s="9">
        <v>58</v>
      </c>
      <c r="AU92" s="9">
        <v>1</v>
      </c>
      <c r="AV92" s="9">
        <v>19</v>
      </c>
      <c r="AW92" s="9">
        <v>11</v>
      </c>
      <c r="AX92" s="9">
        <v>8</v>
      </c>
      <c r="AY92" s="9">
        <v>1</v>
      </c>
      <c r="AZ92" s="9">
        <v>137</v>
      </c>
      <c r="BA92" s="9">
        <v>539</v>
      </c>
    </row>
    <row r="93" spans="1:53" ht="15.75" customHeight="1" x14ac:dyDescent="0.2">
      <c r="A93" s="9">
        <v>91</v>
      </c>
      <c r="B93" s="20" t="s">
        <v>158</v>
      </c>
      <c r="C93" s="40">
        <v>263590.42271365249</v>
      </c>
      <c r="D93" s="15">
        <v>1200.123934166171</v>
      </c>
      <c r="E93" s="15">
        <f t="shared" si="0"/>
        <v>4.8004957366646842E-3</v>
      </c>
      <c r="G93" s="19">
        <v>0.23471629127957405</v>
      </c>
      <c r="H93" s="19">
        <v>0.23021126238035416</v>
      </c>
      <c r="I93" s="19">
        <v>0.14907980483112057</v>
      </c>
      <c r="J93" s="19">
        <v>0.12035968590808027</v>
      </c>
      <c r="K93" s="19">
        <v>0.10423931982570918</v>
      </c>
      <c r="L93" s="19">
        <v>7.8673936460095031E-2</v>
      </c>
      <c r="M93" s="19">
        <v>4.816088895484353E-2</v>
      </c>
      <c r="N93" s="19">
        <v>2.5718898477897663E-2</v>
      </c>
      <c r="O93" s="19">
        <v>8.8399118823255501E-3</v>
      </c>
      <c r="Q93" s="15">
        <v>759.21882027751838</v>
      </c>
      <c r="R93" s="43">
        <v>1066</v>
      </c>
      <c r="W93" s="9">
        <v>17</v>
      </c>
      <c r="X93" s="39">
        <f t="shared" si="2"/>
        <v>1.5947467166979361E-2</v>
      </c>
      <c r="AD93" s="9">
        <v>0.82</v>
      </c>
      <c r="AE93" s="35">
        <v>2.63</v>
      </c>
      <c r="AF93" s="9"/>
      <c r="AG93" s="16"/>
      <c r="AH93" s="9"/>
      <c r="AI93" s="9"/>
      <c r="AK93" s="9"/>
      <c r="AL93" s="9"/>
      <c r="AM93" s="9"/>
      <c r="AO93" s="9"/>
    </row>
    <row r="94" spans="1:53" ht="15.75" customHeight="1" x14ac:dyDescent="0.2">
      <c r="A94" s="9">
        <v>92</v>
      </c>
      <c r="B94" s="22" t="s">
        <v>159</v>
      </c>
      <c r="C94" s="40">
        <v>688544.49365826976</v>
      </c>
      <c r="D94" s="15">
        <v>171.14637235585772</v>
      </c>
      <c r="E94" s="15">
        <f t="shared" si="0"/>
        <v>6.8458548942343085E-4</v>
      </c>
      <c r="G94" s="19">
        <v>0.26460807439251444</v>
      </c>
      <c r="H94" s="19">
        <v>0.25286341063265633</v>
      </c>
      <c r="I94" s="19">
        <v>0.14284377095437945</v>
      </c>
      <c r="J94" s="19">
        <v>0.11385907764990998</v>
      </c>
      <c r="K94" s="19">
        <v>9.1460654270183434E-2</v>
      </c>
      <c r="L94" s="19">
        <v>6.3170327407392285E-2</v>
      </c>
      <c r="M94" s="19">
        <v>4.3045613748455544E-2</v>
      </c>
      <c r="N94" s="19">
        <v>2.1593434833369073E-2</v>
      </c>
      <c r="O94" s="19">
        <v>6.5556361111394753E-3</v>
      </c>
      <c r="Q94" s="15">
        <v>365.60159951855087</v>
      </c>
      <c r="R94" s="43">
        <v>1115</v>
      </c>
      <c r="W94" s="9">
        <v>14</v>
      </c>
      <c r="X94" s="39">
        <f t="shared" si="2"/>
        <v>1.2556053811659192E-2</v>
      </c>
      <c r="AD94" s="9">
        <v>0.53</v>
      </c>
      <c r="AE94" s="35">
        <v>6.17</v>
      </c>
      <c r="AF94" s="9"/>
      <c r="AG94" s="16"/>
      <c r="AH94" s="9"/>
      <c r="AI94" s="9"/>
      <c r="AK94" s="9"/>
      <c r="AL94" s="9"/>
      <c r="AM94" s="9"/>
      <c r="AO94" s="9"/>
      <c r="AS94" s="9">
        <v>154</v>
      </c>
      <c r="AT94" s="9">
        <v>25</v>
      </c>
      <c r="AU94" s="9">
        <v>0</v>
      </c>
      <c r="AV94" s="9">
        <v>5</v>
      </c>
      <c r="AW94" s="9">
        <v>2</v>
      </c>
      <c r="AX94" s="9">
        <v>3</v>
      </c>
      <c r="AY94" s="9">
        <v>1</v>
      </c>
      <c r="AZ94" s="9">
        <v>39</v>
      </c>
      <c r="BA94" s="9">
        <v>219</v>
      </c>
    </row>
    <row r="95" spans="1:53" ht="15.75" customHeight="1" x14ac:dyDescent="0.2">
      <c r="A95" s="9">
        <v>93</v>
      </c>
      <c r="B95" s="22" t="s">
        <v>160</v>
      </c>
      <c r="C95" s="40">
        <v>849800.3490863865</v>
      </c>
      <c r="D95" s="15">
        <v>129.04714427673144</v>
      </c>
      <c r="E95" s="15">
        <f t="shared" si="0"/>
        <v>5.1618857710692583E-4</v>
      </c>
      <c r="G95" s="19">
        <v>0.25386206057657218</v>
      </c>
      <c r="H95" s="19">
        <v>0.24916868146661947</v>
      </c>
      <c r="I95" s="19">
        <v>0.14012073765596192</v>
      </c>
      <c r="J95" s="19">
        <v>0.11732491058115077</v>
      </c>
      <c r="K95" s="19">
        <v>9.7207890453196735E-2</v>
      </c>
      <c r="L95" s="19">
        <v>6.6821199203464951E-2</v>
      </c>
      <c r="M95" s="19">
        <v>4.4520131370879457E-2</v>
      </c>
      <c r="N95" s="19">
        <v>2.3625437185393942E-2</v>
      </c>
      <c r="O95" s="19">
        <v>7.3489515067605704E-3</v>
      </c>
      <c r="Q95" s="15">
        <v>417.25676087668518</v>
      </c>
      <c r="R95" s="43">
        <v>2614</v>
      </c>
      <c r="W95" s="9">
        <v>21</v>
      </c>
      <c r="X95" s="39">
        <f t="shared" si="2"/>
        <v>8.0336648814078038E-3</v>
      </c>
      <c r="AD95" s="9">
        <v>0.97</v>
      </c>
      <c r="AE95" s="35">
        <v>4.87</v>
      </c>
      <c r="AF95" s="9"/>
      <c r="AG95" s="16"/>
      <c r="AH95" s="9"/>
      <c r="AI95" s="9"/>
      <c r="AK95" s="9"/>
      <c r="AL95" s="9"/>
      <c r="AM95" s="9"/>
      <c r="AO95" s="9"/>
      <c r="AS95" s="9">
        <v>154</v>
      </c>
      <c r="AT95" s="9">
        <v>30</v>
      </c>
      <c r="AU95" s="9">
        <v>0</v>
      </c>
      <c r="AV95" s="9">
        <v>8</v>
      </c>
      <c r="AW95" s="9">
        <v>4</v>
      </c>
      <c r="AX95" s="9">
        <v>4</v>
      </c>
      <c r="AY95" s="9">
        <v>0</v>
      </c>
      <c r="AZ95" s="9">
        <v>52</v>
      </c>
      <c r="BA95" s="9">
        <v>236</v>
      </c>
    </row>
    <row r="96" spans="1:53" ht="15.75" customHeight="1" x14ac:dyDescent="0.2">
      <c r="A96" s="9">
        <v>94</v>
      </c>
      <c r="B96" s="22" t="s">
        <v>161</v>
      </c>
      <c r="C96" s="40">
        <v>459208.2282940693</v>
      </c>
      <c r="D96" s="15">
        <v>234.11566174103231</v>
      </c>
      <c r="E96" s="15">
        <f t="shared" si="0"/>
        <v>9.3646264696412929E-4</v>
      </c>
      <c r="G96" s="19">
        <v>0.21150492878414962</v>
      </c>
      <c r="H96" s="19">
        <v>0.21601597683759977</v>
      </c>
      <c r="I96" s="19">
        <v>0.14510621536114729</v>
      </c>
      <c r="J96" s="19">
        <v>0.12349684000832964</v>
      </c>
      <c r="K96" s="19">
        <v>0.11344608444541457</v>
      </c>
      <c r="L96" s="19">
        <v>8.4247209447609869E-2</v>
      </c>
      <c r="M96" s="19">
        <v>5.879917807600539E-2</v>
      </c>
      <c r="N96" s="19">
        <v>3.4482672106017159E-2</v>
      </c>
      <c r="O96" s="19">
        <v>1.2900894933726733E-2</v>
      </c>
      <c r="Q96" s="15">
        <v>318.28407785614542</v>
      </c>
      <c r="R96" s="43">
        <v>545</v>
      </c>
      <c r="W96" s="9">
        <v>2</v>
      </c>
      <c r="X96" s="39">
        <f t="shared" si="2"/>
        <v>3.669724770642202E-3</v>
      </c>
      <c r="AD96" s="9">
        <v>0.71</v>
      </c>
      <c r="AE96" s="35">
        <v>2.63</v>
      </c>
      <c r="AF96" s="9"/>
      <c r="AG96" s="16"/>
      <c r="AH96" s="9"/>
      <c r="AI96" s="9"/>
      <c r="AK96" s="9"/>
      <c r="AL96" s="9"/>
      <c r="AM96" s="9"/>
      <c r="AO96" s="9"/>
      <c r="AS96" s="9">
        <v>109</v>
      </c>
      <c r="AT96" s="9">
        <v>21</v>
      </c>
      <c r="AU96" s="9">
        <v>0</v>
      </c>
      <c r="AV96" s="9">
        <v>8</v>
      </c>
      <c r="AW96" s="9">
        <v>3</v>
      </c>
      <c r="AX96" s="9">
        <v>5</v>
      </c>
      <c r="AY96" s="9">
        <v>0</v>
      </c>
      <c r="AZ96" s="9">
        <v>39</v>
      </c>
      <c r="BA96" s="9">
        <v>169</v>
      </c>
    </row>
    <row r="97" spans="1:53" ht="15.75" customHeight="1" x14ac:dyDescent="0.2">
      <c r="A97" s="9">
        <v>95</v>
      </c>
      <c r="B97" s="21" t="s">
        <v>162</v>
      </c>
      <c r="C97" s="40">
        <f>SUM(C98:C102)</f>
        <v>3952166.4979773136</v>
      </c>
      <c r="D97" s="15">
        <v>214.72885459857798</v>
      </c>
      <c r="E97" s="15">
        <f t="shared" si="0"/>
        <v>8.5891541839431195E-4</v>
      </c>
      <c r="G97" s="19"/>
      <c r="H97" s="19"/>
      <c r="I97" s="19"/>
      <c r="J97" s="19"/>
      <c r="K97" s="19"/>
      <c r="L97" s="19"/>
      <c r="M97" s="19"/>
      <c r="N97" s="19"/>
      <c r="O97" s="19"/>
      <c r="R97" s="43">
        <v>5147</v>
      </c>
      <c r="W97" s="9">
        <v>155</v>
      </c>
      <c r="X97" s="39">
        <f t="shared" si="2"/>
        <v>3.0114629881484358E-2</v>
      </c>
      <c r="AD97" s="9"/>
      <c r="AE97" s="36"/>
      <c r="AF97" s="9">
        <v>1059</v>
      </c>
      <c r="AG97" s="16">
        <v>0.30509999999999998</v>
      </c>
      <c r="AH97" s="9">
        <v>23</v>
      </c>
      <c r="AI97" s="9">
        <v>120</v>
      </c>
      <c r="AJ97" s="15">
        <v>98</v>
      </c>
      <c r="AK97" s="9"/>
      <c r="AL97" s="9"/>
      <c r="AM97" s="9"/>
      <c r="AO97" s="9"/>
    </row>
    <row r="98" spans="1:53" ht="15.75" customHeight="1" x14ac:dyDescent="0.2">
      <c r="A98" s="9">
        <v>96</v>
      </c>
      <c r="B98" s="22" t="s">
        <v>163</v>
      </c>
      <c r="C98" s="40">
        <v>1101221.0732401272</v>
      </c>
      <c r="D98" s="15">
        <v>138.5448986385137</v>
      </c>
      <c r="E98" s="15">
        <f t="shared" si="0"/>
        <v>5.5417959455405477E-4</v>
      </c>
      <c r="G98" s="19">
        <v>0.2371325606800688</v>
      </c>
      <c r="H98" s="19">
        <v>0.23191840681073345</v>
      </c>
      <c r="I98" s="19">
        <v>0.15515953238990945</v>
      </c>
      <c r="J98" s="19">
        <v>0.12490739461821469</v>
      </c>
      <c r="K98" s="19">
        <v>0.10759280419559931</v>
      </c>
      <c r="L98" s="19">
        <v>7.3182318545771119E-2</v>
      </c>
      <c r="M98" s="19">
        <v>4.1907859214706362E-2</v>
      </c>
      <c r="N98" s="19">
        <v>2.1317026415031162E-2</v>
      </c>
      <c r="O98" s="19">
        <v>6.8820971299656366E-3</v>
      </c>
      <c r="Q98" s="15">
        <v>563.14648691375976</v>
      </c>
      <c r="R98" s="43">
        <v>407</v>
      </c>
      <c r="W98" s="9">
        <v>17</v>
      </c>
      <c r="X98" s="39">
        <f t="shared" si="2"/>
        <v>4.1769041769041768E-2</v>
      </c>
      <c r="AD98" s="9">
        <v>1.45</v>
      </c>
      <c r="AE98" s="35">
        <v>2.89</v>
      </c>
      <c r="AF98" s="9"/>
      <c r="AG98" s="16"/>
      <c r="AH98" s="9"/>
      <c r="AI98" s="9"/>
      <c r="AK98" s="9"/>
      <c r="AL98" s="9"/>
      <c r="AM98" s="9"/>
      <c r="AO98" s="9"/>
      <c r="AS98" s="9">
        <v>338</v>
      </c>
      <c r="AT98" s="9">
        <v>30</v>
      </c>
      <c r="AU98" s="9">
        <v>0</v>
      </c>
      <c r="AV98" s="9">
        <v>6</v>
      </c>
      <c r="AW98" s="9">
        <v>4</v>
      </c>
      <c r="AX98" s="9">
        <v>2</v>
      </c>
      <c r="AY98" s="9">
        <v>0</v>
      </c>
      <c r="AZ98" s="9">
        <v>45</v>
      </c>
      <c r="BA98" s="9">
        <v>414</v>
      </c>
    </row>
    <row r="99" spans="1:53" ht="15.75" customHeight="1" x14ac:dyDescent="0.2">
      <c r="A99" s="9">
        <v>97</v>
      </c>
      <c r="B99" s="22" t="s">
        <v>164</v>
      </c>
      <c r="C99" s="40">
        <v>1100438.2143992418</v>
      </c>
      <c r="D99" s="15">
        <v>225.38507340200391</v>
      </c>
      <c r="E99" s="15">
        <f t="shared" si="0"/>
        <v>9.0154029360801566E-4</v>
      </c>
      <c r="G99" s="19">
        <v>0.24017048581773975</v>
      </c>
      <c r="H99" s="19">
        <v>0.23746552215720329</v>
      </c>
      <c r="I99" s="19">
        <v>0.15765969468375424</v>
      </c>
      <c r="J99" s="19">
        <v>0.12566488320092239</v>
      </c>
      <c r="K99" s="19">
        <v>0.10417869888114765</v>
      </c>
      <c r="L99" s="19">
        <v>7.1377620237723483E-2</v>
      </c>
      <c r="M99" s="19">
        <v>3.7819360646851853E-2</v>
      </c>
      <c r="N99" s="19">
        <v>1.9657461783249904E-2</v>
      </c>
      <c r="O99" s="19">
        <v>6.0062725914074066E-3</v>
      </c>
      <c r="Q99" s="15">
        <v>757.64938574397854</v>
      </c>
      <c r="R99" s="43">
        <v>949</v>
      </c>
      <c r="W99" s="9">
        <v>10</v>
      </c>
      <c r="X99" s="39">
        <f t="shared" si="2"/>
        <v>1.053740779768177E-2</v>
      </c>
      <c r="AD99" s="9">
        <v>1</v>
      </c>
      <c r="AE99" s="35">
        <v>3.56</v>
      </c>
      <c r="AF99" s="9"/>
      <c r="AG99" s="16"/>
      <c r="AH99" s="9"/>
      <c r="AI99" s="9"/>
      <c r="AK99" s="9"/>
      <c r="AL99" s="9"/>
      <c r="AM99" s="9"/>
      <c r="AO99" s="9"/>
      <c r="AS99" s="9">
        <v>291</v>
      </c>
      <c r="AT99" s="9">
        <v>48</v>
      </c>
      <c r="AU99" s="9">
        <v>0</v>
      </c>
      <c r="AV99" s="9">
        <v>28</v>
      </c>
      <c r="AW99" s="9">
        <v>7</v>
      </c>
      <c r="AX99" s="9">
        <v>21</v>
      </c>
      <c r="AY99" s="9">
        <v>1</v>
      </c>
      <c r="AZ99" s="9">
        <v>88</v>
      </c>
      <c r="BA99" s="9">
        <v>428</v>
      </c>
    </row>
    <row r="100" spans="1:53" ht="15.75" customHeight="1" x14ac:dyDescent="0.2">
      <c r="A100" s="9">
        <v>98</v>
      </c>
      <c r="B100" s="18" t="s">
        <v>165</v>
      </c>
      <c r="C100" s="40">
        <v>938340.70405595889</v>
      </c>
      <c r="D100" s="15">
        <v>609.17438326146885</v>
      </c>
      <c r="E100" s="15">
        <f t="shared" si="0"/>
        <v>2.4366975330458755E-3</v>
      </c>
      <c r="G100" s="19">
        <v>0.24017048581773975</v>
      </c>
      <c r="H100" s="19">
        <v>0.23746552215720329</v>
      </c>
      <c r="I100" s="19">
        <v>0.15765969468375424</v>
      </c>
      <c r="J100" s="19">
        <v>0.12566488320092239</v>
      </c>
      <c r="K100" s="19">
        <v>0.10417869888114765</v>
      </c>
      <c r="L100" s="19">
        <v>7.1377620237723483E-2</v>
      </c>
      <c r="M100" s="19">
        <v>3.7819360646851853E-2</v>
      </c>
      <c r="N100" s="19">
        <v>1.9657461783249904E-2</v>
      </c>
      <c r="O100" s="19">
        <v>6.0062725914074066E-3</v>
      </c>
      <c r="Q100" s="15">
        <v>1371.8714872378107</v>
      </c>
      <c r="R100" s="43">
        <v>3425</v>
      </c>
      <c r="W100" s="9">
        <v>122</v>
      </c>
      <c r="X100" s="39">
        <f t="shared" si="2"/>
        <v>3.5620437956204377E-2</v>
      </c>
      <c r="AD100" s="9">
        <v>1</v>
      </c>
      <c r="AE100" s="35">
        <v>3.56</v>
      </c>
      <c r="AF100" s="9"/>
      <c r="AG100" s="16"/>
      <c r="AH100" s="9"/>
      <c r="AI100" s="9"/>
      <c r="AK100" s="9"/>
      <c r="AL100" s="9"/>
      <c r="AM100" s="9"/>
      <c r="AO100" s="9"/>
    </row>
    <row r="101" spans="1:53" ht="15.75" customHeight="1" x14ac:dyDescent="0.2">
      <c r="A101" s="9">
        <v>99</v>
      </c>
      <c r="B101" s="22" t="s">
        <v>166</v>
      </c>
      <c r="C101" s="40">
        <v>689361.10580105707</v>
      </c>
      <c r="D101" s="15">
        <v>181.86672718080706</v>
      </c>
      <c r="E101" s="15">
        <f t="shared" si="0"/>
        <v>7.2746690872322825E-4</v>
      </c>
      <c r="G101" s="19">
        <v>0.24938709848740531</v>
      </c>
      <c r="H101" s="19">
        <v>0.23989761846431124</v>
      </c>
      <c r="I101" s="19">
        <v>0.16410170310382577</v>
      </c>
      <c r="J101" s="19">
        <v>0.12410506099890525</v>
      </c>
      <c r="K101" s="19">
        <v>0.1003445268880022</v>
      </c>
      <c r="L101" s="19">
        <v>6.598949115897064E-2</v>
      </c>
      <c r="M101" s="19">
        <v>3.4202559881034572E-2</v>
      </c>
      <c r="N101" s="19">
        <v>1.6960796574947017E-2</v>
      </c>
      <c r="O101" s="19">
        <v>5.0111444425979829E-3</v>
      </c>
      <c r="Q101" s="15">
        <v>394.03491556588267</v>
      </c>
      <c r="R101" s="43">
        <v>162</v>
      </c>
      <c r="W101" s="9">
        <v>2</v>
      </c>
      <c r="X101" s="39">
        <f t="shared" si="2"/>
        <v>1.2345679012345678E-2</v>
      </c>
      <c r="AD101" s="9">
        <v>1.78</v>
      </c>
      <c r="AE101" s="35">
        <v>3.15</v>
      </c>
      <c r="AF101" s="9"/>
      <c r="AG101" s="16"/>
      <c r="AH101" s="9"/>
      <c r="AI101" s="9"/>
      <c r="AK101" s="9"/>
      <c r="AL101" s="9"/>
      <c r="AM101" s="9"/>
      <c r="AO101" s="9"/>
      <c r="AS101" s="9">
        <v>125</v>
      </c>
      <c r="AT101" s="9">
        <v>16</v>
      </c>
      <c r="AU101" s="9">
        <v>0</v>
      </c>
      <c r="AV101" s="9">
        <v>7</v>
      </c>
      <c r="AW101" s="9">
        <v>1</v>
      </c>
      <c r="AX101" s="9">
        <v>6</v>
      </c>
      <c r="AY101" s="9">
        <v>0</v>
      </c>
      <c r="AZ101" s="9">
        <v>29</v>
      </c>
      <c r="BA101" s="9">
        <v>170</v>
      </c>
    </row>
    <row r="102" spans="1:53" ht="15.75" customHeight="1" x14ac:dyDescent="0.2">
      <c r="A102" s="9">
        <v>100</v>
      </c>
      <c r="B102" s="20" t="s">
        <v>167</v>
      </c>
      <c r="C102" s="40">
        <v>122805.40048092825</v>
      </c>
      <c r="D102" s="15">
        <v>504.12550842533415</v>
      </c>
      <c r="E102" s="15">
        <f t="shared" si="0"/>
        <v>2.0165020337013367E-3</v>
      </c>
      <c r="G102" s="19">
        <v>0.24938709848740531</v>
      </c>
      <c r="H102" s="19">
        <v>0.23989761846431124</v>
      </c>
      <c r="I102" s="19">
        <v>0.16410170310382577</v>
      </c>
      <c r="J102" s="19">
        <v>0.12410506099890525</v>
      </c>
      <c r="K102" s="19">
        <v>0.1003445268880022</v>
      </c>
      <c r="L102" s="19">
        <v>6.598949115897064E-2</v>
      </c>
      <c r="M102" s="19">
        <v>3.4202559881034572E-2</v>
      </c>
      <c r="N102" s="19">
        <v>1.6960796574947017E-2</v>
      </c>
      <c r="O102" s="19">
        <v>5.0111444425979829E-3</v>
      </c>
      <c r="Q102" s="15">
        <v>148.58240389157936</v>
      </c>
      <c r="R102" s="43">
        <v>195</v>
      </c>
      <c r="W102" s="9">
        <v>4</v>
      </c>
      <c r="X102" s="39">
        <f t="shared" si="2"/>
        <v>2.0512820512820513E-2</v>
      </c>
      <c r="AD102" s="9">
        <v>1.27</v>
      </c>
      <c r="AE102" s="35">
        <v>5.0599999999999996</v>
      </c>
      <c r="AF102" s="9"/>
      <c r="AG102" s="16"/>
      <c r="AH102" s="9"/>
      <c r="AI102" s="9"/>
      <c r="AK102" s="9"/>
      <c r="AL102" s="9"/>
      <c r="AM102" s="9"/>
      <c r="AO102" s="9"/>
      <c r="AS102" s="9">
        <v>25</v>
      </c>
      <c r="AT102" s="9">
        <v>3</v>
      </c>
      <c r="AU102" s="9">
        <v>0</v>
      </c>
      <c r="AV102" s="9">
        <v>4</v>
      </c>
      <c r="AW102" s="9">
        <v>1</v>
      </c>
      <c r="AX102" s="9">
        <v>3</v>
      </c>
      <c r="AY102" s="9">
        <v>0</v>
      </c>
      <c r="AZ102" s="9">
        <v>6</v>
      </c>
      <c r="BA102" s="9">
        <v>34</v>
      </c>
    </row>
    <row r="103" spans="1:53" ht="15.75" customHeight="1" x14ac:dyDescent="0.2">
      <c r="A103" s="9">
        <v>101</v>
      </c>
      <c r="B103" s="21" t="s">
        <v>168</v>
      </c>
      <c r="C103" s="40">
        <f>SUM(C104:C110)</f>
        <v>5105787.9391958173</v>
      </c>
      <c r="D103" s="15">
        <v>229.21033838730187</v>
      </c>
      <c r="E103" s="15">
        <f t="shared" si="0"/>
        <v>9.1684135354920754E-4</v>
      </c>
      <c r="G103" s="19"/>
      <c r="H103" s="19"/>
      <c r="I103" s="19"/>
      <c r="J103" s="19"/>
      <c r="K103" s="19"/>
      <c r="L103" s="19"/>
      <c r="M103" s="19"/>
      <c r="N103" s="19"/>
      <c r="O103" s="19"/>
      <c r="R103" s="43">
        <v>7030</v>
      </c>
      <c r="W103" s="9">
        <v>133</v>
      </c>
      <c r="X103" s="39">
        <f t="shared" si="2"/>
        <v>1.891891891891892E-2</v>
      </c>
      <c r="AD103" s="9"/>
      <c r="AE103" s="36"/>
      <c r="AF103" s="9">
        <v>1588</v>
      </c>
      <c r="AG103" s="16">
        <v>0.17849999999999999</v>
      </c>
      <c r="AH103" s="9">
        <v>27</v>
      </c>
      <c r="AI103" s="9">
        <v>109</v>
      </c>
      <c r="AJ103" s="15">
        <v>79</v>
      </c>
      <c r="AK103" s="9"/>
      <c r="AL103" s="9"/>
      <c r="AM103" s="9"/>
      <c r="AO103" s="9"/>
    </row>
    <row r="104" spans="1:53" ht="15.75" customHeight="1" x14ac:dyDescent="0.2">
      <c r="A104" s="9">
        <v>102</v>
      </c>
      <c r="B104" s="22" t="s">
        <v>169</v>
      </c>
      <c r="C104" s="40">
        <v>1540920.9818511026</v>
      </c>
      <c r="D104" s="15">
        <v>134.8015304912374</v>
      </c>
      <c r="E104" s="15">
        <f t="shared" si="0"/>
        <v>5.3920612196494962E-4</v>
      </c>
      <c r="G104" s="19">
        <v>0.25102924833787305</v>
      </c>
      <c r="H104" s="19">
        <v>0.23171467251329664</v>
      </c>
      <c r="I104" s="19">
        <v>0.16786073117369449</v>
      </c>
      <c r="J104" s="19">
        <v>0.12688232164136054</v>
      </c>
      <c r="K104" s="19">
        <v>0.10087367371572745</v>
      </c>
      <c r="L104" s="19">
        <v>6.8060518489400923E-2</v>
      </c>
      <c r="M104" s="19">
        <v>3.2428562712906325E-2</v>
      </c>
      <c r="N104" s="19">
        <v>1.6235518894844838E-2</v>
      </c>
      <c r="O104" s="19">
        <v>4.9147525208958071E-3</v>
      </c>
      <c r="Q104" s="15">
        <v>671.68128004032758</v>
      </c>
      <c r="R104" s="43">
        <v>940</v>
      </c>
      <c r="W104" s="9">
        <v>10</v>
      </c>
      <c r="X104" s="39">
        <f t="shared" si="2"/>
        <v>1.0638297872340425E-2</v>
      </c>
      <c r="AD104" s="9">
        <v>0.65</v>
      </c>
      <c r="AE104" s="35">
        <v>2.12</v>
      </c>
      <c r="AF104" s="9"/>
      <c r="AG104" s="16"/>
      <c r="AH104" s="9"/>
      <c r="AI104" s="9"/>
      <c r="AK104" s="9"/>
      <c r="AL104" s="9"/>
      <c r="AM104" s="9"/>
      <c r="AO104" s="9"/>
      <c r="AS104" s="9">
        <v>433</v>
      </c>
      <c r="AT104" s="9">
        <v>22</v>
      </c>
      <c r="AU104" s="9">
        <v>0</v>
      </c>
      <c r="AV104" s="9">
        <v>24</v>
      </c>
      <c r="AW104" s="9">
        <v>4</v>
      </c>
      <c r="AX104" s="9">
        <v>20</v>
      </c>
      <c r="AY104" s="9">
        <v>3</v>
      </c>
      <c r="AZ104" s="9">
        <v>61</v>
      </c>
      <c r="BA104" s="9">
        <v>519</v>
      </c>
    </row>
    <row r="105" spans="1:53" ht="15.75" customHeight="1" x14ac:dyDescent="0.2">
      <c r="A105" s="9">
        <v>103</v>
      </c>
      <c r="B105" s="22" t="s">
        <v>170</v>
      </c>
      <c r="C105" s="40">
        <v>96336.278892715272</v>
      </c>
      <c r="D105" s="15">
        <v>366.45957587806492</v>
      </c>
      <c r="E105" s="15">
        <f t="shared" si="0"/>
        <v>1.4658383035122597E-3</v>
      </c>
      <c r="G105" s="19">
        <v>0.22093551316984558</v>
      </c>
      <c r="H105" s="19">
        <v>0.21507959271475691</v>
      </c>
      <c r="I105" s="19">
        <v>0.14416320091782589</v>
      </c>
      <c r="J105" s="19">
        <v>0.12336870787322529</v>
      </c>
      <c r="K105" s="19">
        <v>0.11420239973230079</v>
      </c>
      <c r="L105" s="19">
        <v>8.211434581002916E-2</v>
      </c>
      <c r="M105" s="19">
        <v>5.5117357426263204E-2</v>
      </c>
      <c r="N105" s="19">
        <v>3.3163631148716476E-2</v>
      </c>
      <c r="O105" s="19">
        <v>1.1855251207036665E-2</v>
      </c>
      <c r="Q105" s="15">
        <v>87.067100955661886</v>
      </c>
      <c r="R105" s="43">
        <v>60</v>
      </c>
      <c r="W105" s="9"/>
      <c r="X105" s="39"/>
      <c r="AD105" s="9">
        <v>1.58</v>
      </c>
      <c r="AE105" s="35">
        <v>5.22</v>
      </c>
      <c r="AF105" s="9"/>
      <c r="AG105" s="16"/>
      <c r="AH105" s="9"/>
      <c r="AI105" s="9"/>
      <c r="AK105" s="9"/>
      <c r="AL105" s="9"/>
      <c r="AM105" s="9"/>
      <c r="AO105" s="9"/>
      <c r="AS105" s="9">
        <v>55</v>
      </c>
      <c r="AT105" s="9">
        <v>5</v>
      </c>
      <c r="AU105" s="9">
        <v>0</v>
      </c>
      <c r="AV105" s="9">
        <v>1</v>
      </c>
      <c r="AW105" s="9">
        <v>1</v>
      </c>
      <c r="AX105" s="9">
        <v>0</v>
      </c>
      <c r="AY105" s="9">
        <v>0</v>
      </c>
      <c r="AZ105" s="9">
        <v>3</v>
      </c>
      <c r="BA105" s="9">
        <v>63</v>
      </c>
    </row>
    <row r="106" spans="1:53" ht="15.75" customHeight="1" x14ac:dyDescent="0.2">
      <c r="A106" s="9">
        <v>104</v>
      </c>
      <c r="B106" s="22" t="s">
        <v>171</v>
      </c>
      <c r="C106" s="40">
        <v>736469.82709417189</v>
      </c>
      <c r="D106" s="15">
        <v>201.65853745796267</v>
      </c>
      <c r="E106" s="15">
        <f t="shared" si="0"/>
        <v>8.0663414983185068E-4</v>
      </c>
      <c r="G106" s="19">
        <v>0.27061220590463764</v>
      </c>
      <c r="H106" s="19">
        <v>0.23784416816555651</v>
      </c>
      <c r="I106" s="19">
        <v>0.16117183536589383</v>
      </c>
      <c r="J106" s="19">
        <v>0.1254784917544588</v>
      </c>
      <c r="K106" s="19">
        <v>9.6968289420802614E-2</v>
      </c>
      <c r="L106" s="19">
        <v>5.9145204540812631E-2</v>
      </c>
      <c r="M106" s="19">
        <v>2.9890498685588917E-2</v>
      </c>
      <c r="N106" s="19">
        <v>1.4680884707370586E-2</v>
      </c>
      <c r="O106" s="19">
        <v>4.2084214548784747E-3</v>
      </c>
      <c r="Q106" s="15">
        <v>501.22742685913886</v>
      </c>
      <c r="R106" s="43">
        <v>788</v>
      </c>
      <c r="W106" s="9">
        <v>5</v>
      </c>
      <c r="X106" s="39">
        <f t="shared" ref="X106:X128" si="3">W106/R106</f>
        <v>6.3451776649746192E-3</v>
      </c>
      <c r="AD106" s="9">
        <v>1.4</v>
      </c>
      <c r="AE106" s="35">
        <v>2.5299999999999998</v>
      </c>
      <c r="AF106" s="9"/>
      <c r="AG106" s="16"/>
      <c r="AH106" s="9"/>
      <c r="AI106" s="9"/>
      <c r="AK106" s="9"/>
      <c r="AL106" s="9"/>
      <c r="AM106" s="9"/>
      <c r="AO106" s="9"/>
      <c r="AS106" s="9">
        <v>246</v>
      </c>
      <c r="AT106" s="9">
        <v>24</v>
      </c>
      <c r="AU106" s="9">
        <v>0</v>
      </c>
      <c r="AV106" s="9">
        <v>16</v>
      </c>
      <c r="AW106" s="9">
        <v>4</v>
      </c>
      <c r="AX106" s="9">
        <v>12</v>
      </c>
      <c r="AY106" s="9">
        <v>1</v>
      </c>
      <c r="AZ106" s="9">
        <v>31</v>
      </c>
      <c r="BA106" s="9">
        <v>302</v>
      </c>
    </row>
    <row r="107" spans="1:53" ht="15.75" customHeight="1" x14ac:dyDescent="0.2">
      <c r="A107" s="9">
        <v>105</v>
      </c>
      <c r="B107" s="18" t="s">
        <v>172</v>
      </c>
      <c r="C107" s="40">
        <v>373048.02551667445</v>
      </c>
      <c r="D107" s="15">
        <v>421.23264934777529</v>
      </c>
      <c r="E107" s="15">
        <f t="shared" si="0"/>
        <v>1.6849305973911013E-3</v>
      </c>
      <c r="G107" s="19">
        <v>0.27061220590463764</v>
      </c>
      <c r="H107" s="19">
        <v>0.23784416816555651</v>
      </c>
      <c r="I107" s="19">
        <v>0.16117183536589383</v>
      </c>
      <c r="J107" s="19">
        <v>0.1254784917544588</v>
      </c>
      <c r="K107" s="19">
        <v>9.6968289420802614E-2</v>
      </c>
      <c r="L107" s="19">
        <v>5.9145204540812631E-2</v>
      </c>
      <c r="M107" s="19">
        <v>2.9890498685588917E-2</v>
      </c>
      <c r="N107" s="19">
        <v>1.4680884707370586E-2</v>
      </c>
      <c r="O107" s="19">
        <v>4.2084214548784747E-3</v>
      </c>
      <c r="Q107" s="15">
        <v>377.13601949362862</v>
      </c>
      <c r="R107" s="43">
        <v>987</v>
      </c>
      <c r="W107" s="9">
        <v>44</v>
      </c>
      <c r="X107" s="39">
        <f t="shared" si="3"/>
        <v>4.4579533941236066E-2</v>
      </c>
      <c r="AD107" s="9">
        <v>1.4</v>
      </c>
      <c r="AE107" s="35">
        <v>2.5299999999999998</v>
      </c>
      <c r="AF107" s="9"/>
      <c r="AG107" s="16"/>
      <c r="AH107" s="9"/>
      <c r="AI107" s="9"/>
      <c r="AK107" s="9"/>
      <c r="AL107" s="9"/>
      <c r="AM107" s="9"/>
      <c r="AO107" s="9"/>
    </row>
    <row r="108" spans="1:53" ht="15.75" customHeight="1" x14ac:dyDescent="0.2">
      <c r="A108" s="9">
        <v>106</v>
      </c>
      <c r="B108" s="22" t="s">
        <v>173</v>
      </c>
      <c r="C108" s="40">
        <v>655604.53745061008</v>
      </c>
      <c r="D108" s="15">
        <v>300.06827367277475</v>
      </c>
      <c r="E108" s="15">
        <f t="shared" si="0"/>
        <v>1.2002730946910991E-3</v>
      </c>
      <c r="G108" s="19">
        <v>0.21277148002966417</v>
      </c>
      <c r="H108" s="19">
        <v>0.2148868171063319</v>
      </c>
      <c r="I108" s="19">
        <v>0.15472684253275418</v>
      </c>
      <c r="J108" s="19">
        <v>0.13013913903308966</v>
      </c>
      <c r="K108" s="19">
        <v>0.11554013490129604</v>
      </c>
      <c r="L108" s="19">
        <v>8.2876010876858419E-2</v>
      </c>
      <c r="M108" s="19">
        <v>5.0895221951477908E-2</v>
      </c>
      <c r="N108" s="19">
        <v>2.8645336723522971E-2</v>
      </c>
      <c r="O108" s="19">
        <v>9.5190168450047675E-3</v>
      </c>
      <c r="Q108" s="15">
        <v>684.9113546915296</v>
      </c>
      <c r="R108" s="43">
        <v>773</v>
      </c>
      <c r="W108" s="9">
        <v>8</v>
      </c>
      <c r="X108" s="39">
        <f t="shared" si="3"/>
        <v>1.034928848641656E-2</v>
      </c>
      <c r="AD108" s="9">
        <v>1.19</v>
      </c>
      <c r="AE108" s="35">
        <v>4.0199999999999996</v>
      </c>
      <c r="AF108" s="9"/>
      <c r="AG108" s="16"/>
      <c r="AH108" s="9"/>
      <c r="AI108" s="9"/>
      <c r="AK108" s="9"/>
      <c r="AL108" s="9"/>
      <c r="AM108" s="9"/>
      <c r="AO108" s="9"/>
      <c r="AS108" s="9">
        <v>118</v>
      </c>
      <c r="AT108" s="9">
        <v>17</v>
      </c>
      <c r="AU108" s="9">
        <v>0</v>
      </c>
      <c r="AV108" s="9">
        <v>14</v>
      </c>
      <c r="AW108" s="9">
        <v>4</v>
      </c>
      <c r="AX108" s="9">
        <v>10</v>
      </c>
      <c r="AY108" s="9">
        <v>1</v>
      </c>
      <c r="AZ108" s="9">
        <v>38</v>
      </c>
      <c r="BA108" s="9">
        <v>174</v>
      </c>
    </row>
    <row r="109" spans="1:53" ht="15.75" customHeight="1" x14ac:dyDescent="0.2">
      <c r="A109" s="9">
        <v>107</v>
      </c>
      <c r="B109" s="20" t="s">
        <v>174</v>
      </c>
      <c r="C109" s="40">
        <v>967422.9845010913</v>
      </c>
      <c r="D109" s="15">
        <v>283.7309038422236</v>
      </c>
      <c r="E109" s="15">
        <f t="shared" si="0"/>
        <v>1.1349236153688944E-3</v>
      </c>
      <c r="G109" s="19">
        <v>0.2347131398700017</v>
      </c>
      <c r="H109" s="19">
        <v>0.21793051169910882</v>
      </c>
      <c r="I109" s="19">
        <v>0.16234651610950179</v>
      </c>
      <c r="J109" s="19">
        <v>0.12858190606748984</v>
      </c>
      <c r="K109" s="19">
        <v>0.1092667475566866</v>
      </c>
      <c r="L109" s="19">
        <v>7.6741329959907761E-2</v>
      </c>
      <c r="M109" s="19">
        <v>4.0906887055053617E-2</v>
      </c>
      <c r="N109" s="19">
        <v>2.2438366481013407E-2</v>
      </c>
      <c r="O109" s="19">
        <v>7.0745952012364853E-3</v>
      </c>
      <c r="Q109" s="15">
        <v>892.79994850430637</v>
      </c>
      <c r="R109" s="43">
        <v>1000</v>
      </c>
      <c r="W109" s="9">
        <v>10</v>
      </c>
      <c r="X109" s="39">
        <f t="shared" si="3"/>
        <v>0.01</v>
      </c>
      <c r="AD109" s="9">
        <v>0.93</v>
      </c>
      <c r="AE109" s="35">
        <v>2.66</v>
      </c>
      <c r="AF109" s="9"/>
      <c r="AG109" s="16"/>
      <c r="AH109" s="9"/>
      <c r="AI109" s="9"/>
      <c r="AK109" s="9"/>
      <c r="AL109" s="9"/>
      <c r="AM109" s="9"/>
      <c r="AO109" s="9"/>
      <c r="AS109" s="9">
        <v>401</v>
      </c>
      <c r="AT109" s="9">
        <v>53</v>
      </c>
      <c r="AU109" s="9">
        <v>0</v>
      </c>
      <c r="AV109" s="9">
        <v>21</v>
      </c>
      <c r="AW109" s="9">
        <v>8</v>
      </c>
      <c r="AX109" s="9">
        <v>13</v>
      </c>
      <c r="AY109" s="9">
        <v>1</v>
      </c>
      <c r="AZ109" s="9">
        <v>55</v>
      </c>
      <c r="BA109" s="9">
        <v>511</v>
      </c>
    </row>
    <row r="110" spans="1:53" ht="15.75" customHeight="1" x14ac:dyDescent="0.2">
      <c r="A110" s="9">
        <v>108</v>
      </c>
      <c r="B110" s="20" t="s">
        <v>175</v>
      </c>
      <c r="C110" s="40">
        <v>735985.30388945143</v>
      </c>
      <c r="D110" s="15">
        <v>1637.4757751937984</v>
      </c>
      <c r="E110" s="15">
        <f t="shared" si="0"/>
        <v>6.5499031007751939E-3</v>
      </c>
      <c r="G110" s="19">
        <v>0.234713139870002</v>
      </c>
      <c r="H110" s="19">
        <v>0.21793051169910899</v>
      </c>
      <c r="I110" s="19">
        <v>0.16234651610950199</v>
      </c>
      <c r="J110" s="19">
        <v>0.12858190606749001</v>
      </c>
      <c r="K110" s="19">
        <v>0.109266747556687</v>
      </c>
      <c r="L110" s="19">
        <v>7.6741329959907803E-2</v>
      </c>
      <c r="M110" s="19">
        <v>4.0906887055053603E-2</v>
      </c>
      <c r="N110" s="19">
        <v>2.2438366481013401E-2</v>
      </c>
      <c r="O110" s="19">
        <v>7.0745952012364896E-3</v>
      </c>
      <c r="Q110" s="15">
        <v>2892.3794544422949</v>
      </c>
      <c r="R110" s="43">
        <v>2451</v>
      </c>
      <c r="W110" s="9">
        <v>56</v>
      </c>
      <c r="X110" s="39">
        <f t="shared" si="3"/>
        <v>2.2847817217462259E-2</v>
      </c>
      <c r="AD110" s="9">
        <v>0.93</v>
      </c>
      <c r="AE110" s="35">
        <v>2.66</v>
      </c>
      <c r="AF110" s="9"/>
      <c r="AG110" s="16"/>
      <c r="AH110" s="9"/>
      <c r="AI110" s="9"/>
      <c r="AK110" s="9"/>
      <c r="AL110" s="9"/>
      <c r="AM110" s="9"/>
      <c r="AO110" s="9"/>
    </row>
    <row r="111" spans="1:53" ht="15.75" customHeight="1" x14ac:dyDescent="0.2">
      <c r="A111" s="9">
        <v>109</v>
      </c>
      <c r="B111" s="21" t="s">
        <v>176</v>
      </c>
      <c r="C111" s="40">
        <f>SUM(C112:C117)</f>
        <v>5327923.8630930139</v>
      </c>
      <c r="D111" s="15">
        <v>239.47667982487476</v>
      </c>
      <c r="E111" s="15">
        <f t="shared" si="0"/>
        <v>9.579067192994991E-4</v>
      </c>
      <c r="G111" s="19"/>
      <c r="H111" s="19"/>
      <c r="I111" s="19"/>
      <c r="J111" s="19"/>
      <c r="K111" s="19"/>
      <c r="L111" s="19"/>
      <c r="M111" s="19"/>
      <c r="N111" s="19"/>
      <c r="O111" s="19"/>
      <c r="R111" s="43">
        <v>8983</v>
      </c>
      <c r="W111" s="9">
        <v>222</v>
      </c>
      <c r="X111" s="39">
        <f t="shared" si="3"/>
        <v>2.471334743404208E-2</v>
      </c>
      <c r="AD111" s="9"/>
      <c r="AE111" s="36"/>
      <c r="AF111" s="9">
        <v>1515</v>
      </c>
      <c r="AG111" s="16">
        <v>0.19070000000000001</v>
      </c>
      <c r="AH111" s="9">
        <v>32</v>
      </c>
      <c r="AI111" s="9">
        <v>263</v>
      </c>
      <c r="AJ111" s="15">
        <v>218</v>
      </c>
      <c r="AK111" s="9"/>
      <c r="AL111" s="9"/>
      <c r="AM111" s="9"/>
      <c r="AO111" s="9"/>
    </row>
    <row r="112" spans="1:53" ht="15.75" customHeight="1" x14ac:dyDescent="0.2">
      <c r="A112" s="9">
        <v>110</v>
      </c>
      <c r="B112" s="22" t="s">
        <v>177</v>
      </c>
      <c r="C112" s="40">
        <v>801485.21945432713</v>
      </c>
      <c r="D112" s="15">
        <v>161.42378768840089</v>
      </c>
      <c r="E112" s="15">
        <f t="shared" si="0"/>
        <v>6.4569515075360356E-4</v>
      </c>
      <c r="G112" s="19">
        <v>0.23123063212097206</v>
      </c>
      <c r="H112" s="19">
        <v>0.22298981802931103</v>
      </c>
      <c r="I112" s="19">
        <v>0.17309495794403412</v>
      </c>
      <c r="J112" s="19">
        <v>0.13105501060136537</v>
      </c>
      <c r="K112" s="19">
        <v>0.10905717747384608</v>
      </c>
      <c r="L112" s="19">
        <v>7.1256320044735436E-2</v>
      </c>
      <c r="M112" s="19">
        <v>3.6714508725739184E-2</v>
      </c>
      <c r="N112" s="19">
        <v>1.8951396817260421E-2</v>
      </c>
      <c r="O112" s="19">
        <v>5.6501782427363176E-3</v>
      </c>
      <c r="Q112" s="15">
        <v>370.39182094138908</v>
      </c>
      <c r="R112" s="43">
        <v>445</v>
      </c>
      <c r="W112" s="9">
        <v>6</v>
      </c>
      <c r="X112" s="39">
        <f t="shared" si="3"/>
        <v>1.3483146067415731E-2</v>
      </c>
      <c r="AD112" s="9">
        <v>0.95</v>
      </c>
      <c r="AE112" s="35">
        <v>2.99</v>
      </c>
      <c r="AF112" s="9"/>
      <c r="AG112" s="16"/>
      <c r="AH112" s="9"/>
      <c r="AI112" s="9"/>
      <c r="AK112" s="9"/>
      <c r="AL112" s="9"/>
      <c r="AM112" s="9"/>
      <c r="AO112" s="9"/>
      <c r="AS112" s="9">
        <v>238</v>
      </c>
      <c r="AT112" s="9">
        <v>11</v>
      </c>
      <c r="AU112" s="9">
        <v>0</v>
      </c>
      <c r="AV112" s="9">
        <v>5</v>
      </c>
      <c r="AW112" s="9">
        <v>4</v>
      </c>
      <c r="AX112" s="9">
        <v>1</v>
      </c>
      <c r="AY112" s="9">
        <v>0</v>
      </c>
      <c r="AZ112" s="9">
        <v>20</v>
      </c>
      <c r="BA112" s="9">
        <v>269</v>
      </c>
    </row>
    <row r="113" spans="1:53" ht="15.75" customHeight="1" x14ac:dyDescent="0.2">
      <c r="A113" s="9">
        <v>111</v>
      </c>
      <c r="B113" s="22" t="s">
        <v>178</v>
      </c>
      <c r="C113" s="40">
        <v>1106598.7364044292</v>
      </c>
      <c r="D113" s="15">
        <v>296.94648236287509</v>
      </c>
      <c r="E113" s="15">
        <f t="shared" si="0"/>
        <v>1.1877859294515004E-3</v>
      </c>
      <c r="G113" s="19">
        <v>0.22465063953891351</v>
      </c>
      <c r="H113" s="19">
        <v>0.21063036836801613</v>
      </c>
      <c r="I113" s="19">
        <v>0.17959660263279964</v>
      </c>
      <c r="J113" s="19">
        <v>0.1380476335194101</v>
      </c>
      <c r="K113" s="19">
        <v>0.10761955032336837</v>
      </c>
      <c r="L113" s="19">
        <v>7.7445256641980834E-2</v>
      </c>
      <c r="M113" s="19">
        <v>3.8005512990717485E-2</v>
      </c>
      <c r="N113" s="19">
        <v>1.7980667210501341E-2</v>
      </c>
      <c r="O113" s="19">
        <v>6.0237687742926149E-3</v>
      </c>
      <c r="Q113" s="15">
        <v>1720.3697919409772</v>
      </c>
      <c r="R113" s="43">
        <v>980</v>
      </c>
      <c r="W113" s="9">
        <v>13</v>
      </c>
      <c r="X113" s="39">
        <f t="shared" si="3"/>
        <v>1.3265306122448979E-2</v>
      </c>
      <c r="AD113" s="9">
        <v>0.89</v>
      </c>
      <c r="AE113" s="35">
        <v>2.77</v>
      </c>
      <c r="AF113" s="9"/>
      <c r="AG113" s="16"/>
      <c r="AH113" s="9"/>
      <c r="AI113" s="9"/>
      <c r="AK113" s="9"/>
      <c r="AL113" s="9"/>
      <c r="AM113" s="9"/>
      <c r="AO113" s="9"/>
      <c r="AS113" s="9">
        <v>231</v>
      </c>
      <c r="AT113" s="9">
        <v>13</v>
      </c>
      <c r="AU113" s="9">
        <v>0</v>
      </c>
      <c r="AV113" s="9">
        <v>18</v>
      </c>
      <c r="AW113" s="9">
        <v>4</v>
      </c>
      <c r="AX113" s="9">
        <v>14</v>
      </c>
      <c r="AY113" s="9">
        <v>1</v>
      </c>
      <c r="AZ113" s="9">
        <v>64</v>
      </c>
      <c r="BA113" s="9">
        <v>311</v>
      </c>
    </row>
    <row r="114" spans="1:53" ht="15.75" customHeight="1" x14ac:dyDescent="0.2">
      <c r="A114" s="9">
        <v>112</v>
      </c>
      <c r="B114" s="22" t="s">
        <v>179</v>
      </c>
      <c r="C114" s="40">
        <v>688772.0562420598</v>
      </c>
      <c r="D114" s="15">
        <v>292.32617676688324</v>
      </c>
      <c r="E114" s="15">
        <f t="shared" si="0"/>
        <v>1.1693047070675329E-3</v>
      </c>
      <c r="G114" s="19">
        <v>0.23435538985473006</v>
      </c>
      <c r="H114" s="19">
        <v>0.21927059623485212</v>
      </c>
      <c r="I114" s="19">
        <v>0.16601801324198018</v>
      </c>
      <c r="J114" s="19">
        <v>0.13286696362201003</v>
      </c>
      <c r="K114" s="19">
        <v>0.10796766144785898</v>
      </c>
      <c r="L114" s="19">
        <v>7.4992941068002E-2</v>
      </c>
      <c r="M114" s="19">
        <v>3.8903070779478965E-2</v>
      </c>
      <c r="N114" s="19">
        <v>1.8920242712012862E-2</v>
      </c>
      <c r="O114" s="19">
        <v>6.7051210390747899E-3</v>
      </c>
      <c r="Q114" s="15">
        <v>602.51873311096983</v>
      </c>
      <c r="R114" s="43">
        <v>714</v>
      </c>
      <c r="W114" s="9">
        <v>15</v>
      </c>
      <c r="X114" s="39">
        <f t="shared" si="3"/>
        <v>2.100840336134454E-2</v>
      </c>
      <c r="AD114" s="9">
        <v>0.95</v>
      </c>
      <c r="AE114" s="35">
        <v>2.46</v>
      </c>
      <c r="AF114" s="9"/>
      <c r="AG114" s="16"/>
      <c r="AH114" s="9"/>
      <c r="AI114" s="9"/>
      <c r="AK114" s="9"/>
      <c r="AL114" s="9"/>
      <c r="AM114" s="9"/>
      <c r="AO114" s="9"/>
      <c r="AS114" s="9">
        <v>421</v>
      </c>
      <c r="AT114" s="9">
        <v>29</v>
      </c>
      <c r="AU114" s="9">
        <v>0</v>
      </c>
      <c r="AV114" s="9">
        <v>39</v>
      </c>
      <c r="AW114" s="9">
        <v>2</v>
      </c>
      <c r="AX114" s="9">
        <v>37</v>
      </c>
      <c r="AY114" s="9">
        <v>3</v>
      </c>
      <c r="AZ114" s="9">
        <v>129</v>
      </c>
      <c r="BA114" s="9">
        <v>586</v>
      </c>
    </row>
    <row r="115" spans="1:53" ht="15.75" customHeight="1" x14ac:dyDescent="0.2">
      <c r="A115" s="9">
        <v>113</v>
      </c>
      <c r="B115" s="18" t="s">
        <v>180</v>
      </c>
      <c r="C115" s="40">
        <v>1778027.0395498767</v>
      </c>
      <c r="D115" s="9">
        <v>668.26989576896472</v>
      </c>
      <c r="E115" s="9">
        <f t="shared" si="0"/>
        <v>2.6730795830758589E-3</v>
      </c>
      <c r="G115" s="19">
        <v>0.23435538985473006</v>
      </c>
      <c r="H115" s="19">
        <v>0.21927059623485212</v>
      </c>
      <c r="I115" s="19">
        <v>0.16601801324198018</v>
      </c>
      <c r="J115" s="19">
        <v>0.13286696362201003</v>
      </c>
      <c r="K115" s="19">
        <v>0.10796766144785898</v>
      </c>
      <c r="L115" s="19">
        <v>7.4992941068002E-2</v>
      </c>
      <c r="M115" s="19">
        <v>3.8903070779478965E-2</v>
      </c>
      <c r="N115" s="19">
        <v>1.8920242712012862E-2</v>
      </c>
      <c r="O115" s="19">
        <v>6.7051210390747899E-3</v>
      </c>
      <c r="Q115" s="15">
        <v>2851.6846665465528</v>
      </c>
      <c r="R115" s="43">
        <v>6256</v>
      </c>
      <c r="W115" s="9">
        <v>182</v>
      </c>
      <c r="X115" s="39">
        <f t="shared" si="3"/>
        <v>2.9092071611253198E-2</v>
      </c>
      <c r="AD115" s="9">
        <v>0.95</v>
      </c>
      <c r="AE115" s="35">
        <v>2.46</v>
      </c>
      <c r="AF115" s="9"/>
      <c r="AG115" s="16"/>
      <c r="AH115" s="9"/>
      <c r="AI115" s="9"/>
      <c r="AK115" s="9"/>
      <c r="AL115" s="9"/>
      <c r="AM115" s="9"/>
      <c r="AO115" s="9"/>
    </row>
    <row r="116" spans="1:53" ht="15.75" customHeight="1" x14ac:dyDescent="0.2">
      <c r="A116" s="9">
        <v>114</v>
      </c>
      <c r="B116" s="22" t="s">
        <v>181</v>
      </c>
      <c r="C116" s="40">
        <v>344438.2912981683</v>
      </c>
      <c r="D116" s="15">
        <v>146.22108206799325</v>
      </c>
      <c r="E116" s="15">
        <f t="shared" si="0"/>
        <v>5.8488432827197301E-4</v>
      </c>
      <c r="G116" s="19">
        <v>0.23435538985473006</v>
      </c>
      <c r="H116" s="19">
        <v>0.21927059623485212</v>
      </c>
      <c r="I116" s="19">
        <v>0.16601801324198018</v>
      </c>
      <c r="J116" s="19">
        <v>0.13286696362201003</v>
      </c>
      <c r="K116" s="19">
        <v>0.10796766144785898</v>
      </c>
      <c r="L116" s="19">
        <v>7.4992941068002E-2</v>
      </c>
      <c r="M116" s="19">
        <v>3.8903070779478965E-2</v>
      </c>
      <c r="N116" s="19">
        <v>1.8920242712012862E-2</v>
      </c>
      <c r="O116" s="19">
        <v>6.7051210390747899E-3</v>
      </c>
      <c r="Q116" s="15">
        <v>137.58873969944329</v>
      </c>
      <c r="R116" s="43">
        <v>126</v>
      </c>
      <c r="W116" s="9">
        <v>3</v>
      </c>
      <c r="X116" s="39">
        <f t="shared" si="3"/>
        <v>2.3809523809523808E-2</v>
      </c>
      <c r="AD116" s="9">
        <v>0.92</v>
      </c>
      <c r="AE116" s="35">
        <v>6.66</v>
      </c>
      <c r="AF116" s="9"/>
      <c r="AG116" s="16"/>
      <c r="AH116" s="9"/>
      <c r="AI116" s="9"/>
      <c r="AK116" s="9"/>
      <c r="AL116" s="9"/>
      <c r="AM116" s="9"/>
      <c r="AO116" s="9"/>
      <c r="AS116" s="9">
        <v>105</v>
      </c>
      <c r="AT116" s="9">
        <v>5</v>
      </c>
      <c r="AU116" s="9">
        <v>0</v>
      </c>
      <c r="AV116" s="9">
        <v>2</v>
      </c>
      <c r="AW116" s="9">
        <v>1</v>
      </c>
      <c r="AX116" s="9">
        <v>1</v>
      </c>
      <c r="AY116" s="9">
        <v>1</v>
      </c>
      <c r="AZ116" s="9">
        <v>9</v>
      </c>
      <c r="BA116" s="9">
        <v>120</v>
      </c>
    </row>
    <row r="117" spans="1:53" ht="15.75" customHeight="1" x14ac:dyDescent="0.2">
      <c r="A117" s="9">
        <v>115</v>
      </c>
      <c r="B117" s="20" t="s">
        <v>182</v>
      </c>
      <c r="C117" s="40">
        <v>608602.52014415269</v>
      </c>
      <c r="D117" s="15">
        <v>98.414336119894926</v>
      </c>
      <c r="E117" s="15">
        <f t="shared" si="0"/>
        <v>3.9365734447957968E-4</v>
      </c>
      <c r="G117" s="19">
        <v>0.23823805605305193</v>
      </c>
      <c r="H117" s="19">
        <v>0.22840408538651435</v>
      </c>
      <c r="I117" s="19">
        <v>0.15459993223292512</v>
      </c>
      <c r="J117" s="19">
        <v>0.12692773125514303</v>
      </c>
      <c r="K117" s="19">
        <v>0.10852993852558207</v>
      </c>
      <c r="L117" s="19">
        <v>7.364732078028946E-2</v>
      </c>
      <c r="M117" s="19">
        <v>4.1589621956532263E-2</v>
      </c>
      <c r="N117" s="19">
        <v>2.1666101941042643E-2</v>
      </c>
      <c r="O117" s="19">
        <v>6.3972118689191153E-3</v>
      </c>
      <c r="Q117" s="15">
        <v>191.10444384333226</v>
      </c>
      <c r="R117" s="43">
        <v>423</v>
      </c>
      <c r="W117" s="9">
        <v>3</v>
      </c>
      <c r="X117" s="39">
        <f t="shared" si="3"/>
        <v>7.0921985815602835E-3</v>
      </c>
      <c r="AD117" s="9">
        <v>1.76</v>
      </c>
      <c r="AE117" s="35">
        <v>2.66</v>
      </c>
      <c r="AF117" s="9"/>
      <c r="AG117" s="16"/>
      <c r="AH117" s="9"/>
      <c r="AI117" s="9"/>
      <c r="AK117" s="9"/>
      <c r="AL117" s="9"/>
      <c r="AM117" s="9"/>
      <c r="AO117" s="9"/>
      <c r="AS117" s="9">
        <v>197</v>
      </c>
      <c r="AT117" s="9">
        <v>11</v>
      </c>
      <c r="AU117" s="9">
        <v>0</v>
      </c>
      <c r="AV117" s="9">
        <v>3</v>
      </c>
      <c r="AW117" s="9">
        <v>2</v>
      </c>
      <c r="AX117" s="9">
        <v>1</v>
      </c>
      <c r="AY117" s="9">
        <v>0</v>
      </c>
      <c r="AZ117" s="9">
        <v>10</v>
      </c>
      <c r="BA117" s="9">
        <v>218</v>
      </c>
    </row>
    <row r="118" spans="1:53" ht="15.75" customHeight="1" x14ac:dyDescent="0.2">
      <c r="A118" s="9">
        <v>116</v>
      </c>
      <c r="B118" s="21" t="s">
        <v>183</v>
      </c>
      <c r="C118" s="40">
        <f>SUM(C119:C124)</f>
        <v>4948970.0985597018</v>
      </c>
      <c r="D118" s="15">
        <v>199.47599587116343</v>
      </c>
      <c r="E118" s="15">
        <f t="shared" si="0"/>
        <v>7.9790398348465372E-4</v>
      </c>
      <c r="G118" s="19"/>
      <c r="H118" s="19"/>
      <c r="I118" s="19"/>
      <c r="J118" s="19"/>
      <c r="K118" s="19"/>
      <c r="L118" s="19"/>
      <c r="M118" s="19"/>
      <c r="N118" s="19"/>
      <c r="O118" s="19"/>
      <c r="R118" s="43">
        <v>4277</v>
      </c>
      <c r="W118" s="9">
        <v>111</v>
      </c>
      <c r="X118" s="39">
        <f t="shared" si="3"/>
        <v>2.5952770633621697E-2</v>
      </c>
      <c r="AD118" s="9"/>
      <c r="AE118" s="36"/>
      <c r="AF118" s="9">
        <v>1482</v>
      </c>
      <c r="AG118" s="16">
        <v>0.26579999999999998</v>
      </c>
      <c r="AH118" s="9">
        <v>5</v>
      </c>
      <c r="AI118" s="9">
        <v>109</v>
      </c>
      <c r="AJ118" s="15">
        <v>76</v>
      </c>
      <c r="AK118" s="9"/>
      <c r="AL118" s="9"/>
      <c r="AM118" s="9"/>
      <c r="AO118" s="9"/>
    </row>
    <row r="119" spans="1:53" ht="15.75" customHeight="1" x14ac:dyDescent="0.2">
      <c r="A119" s="9">
        <v>117</v>
      </c>
      <c r="B119" s="22" t="s">
        <v>184</v>
      </c>
      <c r="C119" s="40">
        <v>1502290.8722325009</v>
      </c>
      <c r="D119" s="15">
        <v>148.08442359911135</v>
      </c>
      <c r="E119" s="15">
        <f t="shared" si="0"/>
        <v>5.9233769439644536E-4</v>
      </c>
      <c r="G119" s="19">
        <v>0.23913830099184907</v>
      </c>
      <c r="H119" s="19">
        <v>0.23058387834799093</v>
      </c>
      <c r="I119" s="19">
        <v>0.17024387414960152</v>
      </c>
      <c r="J119" s="19">
        <v>0.13277692421417014</v>
      </c>
      <c r="K119" s="19">
        <v>0.10489929174640748</v>
      </c>
      <c r="L119" s="19">
        <v>6.5689275075370895E-2</v>
      </c>
      <c r="M119" s="19">
        <v>3.4325509136397828E-2</v>
      </c>
      <c r="N119" s="19">
        <v>1.657792055569033E-2</v>
      </c>
      <c r="O119" s="19">
        <v>5.7650257825217948E-3</v>
      </c>
      <c r="Q119" s="15">
        <v>844.07249814608963</v>
      </c>
      <c r="R119" s="43">
        <v>444</v>
      </c>
      <c r="W119" s="9">
        <v>10</v>
      </c>
      <c r="X119" s="39">
        <f t="shared" si="3"/>
        <v>2.2522522522522521E-2</v>
      </c>
      <c r="AD119" s="9">
        <v>1.1399999999999999</v>
      </c>
      <c r="AE119" s="35">
        <v>2.88</v>
      </c>
      <c r="AF119" s="9"/>
      <c r="AG119" s="16"/>
      <c r="AH119" s="9"/>
      <c r="AI119" s="9"/>
      <c r="AK119" s="9"/>
      <c r="AL119" s="9"/>
      <c r="AM119" s="9"/>
      <c r="AO119" s="9"/>
      <c r="AS119" s="9">
        <v>490</v>
      </c>
      <c r="AT119" s="9">
        <v>18</v>
      </c>
      <c r="AU119" s="9">
        <v>0</v>
      </c>
      <c r="AV119" s="9">
        <v>32</v>
      </c>
      <c r="AW119" s="9">
        <v>5</v>
      </c>
      <c r="AX119" s="9">
        <v>27</v>
      </c>
      <c r="AY119" s="9">
        <v>3</v>
      </c>
      <c r="AZ119" s="9">
        <v>75</v>
      </c>
      <c r="BA119" s="9">
        <v>586</v>
      </c>
    </row>
    <row r="120" spans="1:53" ht="15.75" customHeight="1" x14ac:dyDescent="0.2">
      <c r="A120" s="9">
        <v>118</v>
      </c>
      <c r="B120" s="22" t="s">
        <v>185</v>
      </c>
      <c r="C120" s="40">
        <v>592600.18859409238</v>
      </c>
      <c r="D120" s="15">
        <v>149.43357787686429</v>
      </c>
      <c r="E120" s="15">
        <f t="shared" si="0"/>
        <v>5.9773431150745714E-4</v>
      </c>
      <c r="G120" s="19">
        <v>0.25835826015780639</v>
      </c>
      <c r="H120" s="19">
        <v>0.23783300131003754</v>
      </c>
      <c r="I120" s="19">
        <v>0.16741798222120577</v>
      </c>
      <c r="J120" s="19">
        <v>0.13134279850499239</v>
      </c>
      <c r="K120" s="19">
        <v>9.7065154807115528E-2</v>
      </c>
      <c r="L120" s="19">
        <v>5.9076072455307257E-2</v>
      </c>
      <c r="M120" s="19">
        <v>3.1027627146866642E-2</v>
      </c>
      <c r="N120" s="19">
        <v>1.3628001500624926E-2</v>
      </c>
      <c r="O120" s="19">
        <v>4.2511018960436067E-3</v>
      </c>
      <c r="Q120" s="15">
        <v>222.42485501542319</v>
      </c>
      <c r="R120" s="43">
        <v>376</v>
      </c>
      <c r="W120" s="9">
        <v>12</v>
      </c>
      <c r="X120" s="39">
        <f t="shared" si="3"/>
        <v>3.1914893617021274E-2</v>
      </c>
      <c r="AD120" s="9">
        <v>0.68</v>
      </c>
      <c r="AE120" s="35">
        <v>3.7</v>
      </c>
      <c r="AF120" s="9"/>
      <c r="AG120" s="16"/>
      <c r="AH120" s="9"/>
      <c r="AI120" s="9"/>
      <c r="AK120" s="9"/>
      <c r="AL120" s="9"/>
      <c r="AM120" s="9"/>
      <c r="AO120" s="9"/>
      <c r="AS120" s="9">
        <v>145</v>
      </c>
      <c r="AT120" s="9">
        <v>7</v>
      </c>
      <c r="AU120" s="9">
        <v>0</v>
      </c>
      <c r="AV120" s="9">
        <v>2</v>
      </c>
      <c r="AW120" s="9">
        <v>1</v>
      </c>
      <c r="AX120" s="9">
        <v>1</v>
      </c>
      <c r="AY120" s="9">
        <v>0</v>
      </c>
      <c r="AZ120" s="9">
        <v>18</v>
      </c>
      <c r="BA120" s="9">
        <v>170</v>
      </c>
    </row>
    <row r="121" spans="1:53" ht="15.75" customHeight="1" x14ac:dyDescent="0.2">
      <c r="A121" s="9">
        <v>119</v>
      </c>
      <c r="B121" s="22" t="s">
        <v>186</v>
      </c>
      <c r="C121" s="40">
        <v>996581.48207955051</v>
      </c>
      <c r="D121" s="15">
        <v>241.2528005482485</v>
      </c>
      <c r="E121" s="15">
        <f t="shared" si="0"/>
        <v>9.65011202192994E-4</v>
      </c>
      <c r="G121" s="19">
        <v>0.23695593207203541</v>
      </c>
      <c r="H121" s="19">
        <v>0.22075861935346372</v>
      </c>
      <c r="I121" s="19">
        <v>0.17311483429722843</v>
      </c>
      <c r="J121" s="19">
        <v>0.13749430865955611</v>
      </c>
      <c r="K121" s="19">
        <v>0.10452933825452643</v>
      </c>
      <c r="L121" s="19">
        <v>6.8000619992831329E-2</v>
      </c>
      <c r="M121" s="19">
        <v>3.621387815203387E-2</v>
      </c>
      <c r="N121" s="19">
        <v>1.6963827293246921E-2</v>
      </c>
      <c r="O121" s="19">
        <v>5.9686419250777412E-3</v>
      </c>
      <c r="Q121" s="15">
        <v>840.91853680124848</v>
      </c>
      <c r="R121" s="43">
        <v>1079</v>
      </c>
      <c r="W121" s="9">
        <v>15</v>
      </c>
      <c r="X121" s="39">
        <f t="shared" si="3"/>
        <v>1.3901760889712697E-2</v>
      </c>
      <c r="AD121" s="9">
        <v>0.83</v>
      </c>
      <c r="AE121" s="35">
        <v>2.12</v>
      </c>
      <c r="AF121" s="9"/>
      <c r="AG121" s="16"/>
      <c r="AH121" s="9"/>
      <c r="AI121" s="9"/>
      <c r="AK121" s="9"/>
      <c r="AL121" s="9"/>
      <c r="AM121" s="9"/>
      <c r="AO121" s="9"/>
      <c r="AS121" s="9">
        <v>241</v>
      </c>
      <c r="AT121" s="9">
        <v>24</v>
      </c>
      <c r="AU121" s="9">
        <v>0</v>
      </c>
      <c r="AV121" s="9">
        <v>19</v>
      </c>
      <c r="AW121" s="9">
        <v>3</v>
      </c>
      <c r="AX121" s="9">
        <v>16</v>
      </c>
      <c r="AY121" s="9">
        <v>0</v>
      </c>
      <c r="AZ121" s="9">
        <v>101</v>
      </c>
      <c r="BA121" s="9">
        <v>366</v>
      </c>
    </row>
    <row r="122" spans="1:53" ht="15.75" customHeight="1" x14ac:dyDescent="0.2">
      <c r="A122" s="9">
        <v>120</v>
      </c>
      <c r="B122" s="20" t="s">
        <v>187</v>
      </c>
      <c r="C122" s="40">
        <v>647242.42910846788</v>
      </c>
      <c r="D122" s="15">
        <v>1206.1153268676703</v>
      </c>
      <c r="E122" s="15">
        <f t="shared" si="0"/>
        <v>4.8244613074706812E-3</v>
      </c>
      <c r="G122" s="19">
        <v>0.23695593207203541</v>
      </c>
      <c r="H122" s="19">
        <v>0.22075861935346372</v>
      </c>
      <c r="I122" s="19">
        <v>0.17311483429722843</v>
      </c>
      <c r="J122" s="19">
        <v>0.13749430865955611</v>
      </c>
      <c r="K122" s="19">
        <v>0.10452933825452643</v>
      </c>
      <c r="L122" s="19">
        <v>6.8000619992831329E-2</v>
      </c>
      <c r="M122" s="19">
        <v>3.621387815203387E-2</v>
      </c>
      <c r="N122" s="19">
        <v>1.6963827293246921E-2</v>
      </c>
      <c r="O122" s="19">
        <v>5.9686419250777412E-3</v>
      </c>
      <c r="Q122" s="15">
        <v>1873.5576334722832</v>
      </c>
      <c r="R122" s="43">
        <v>1153</v>
      </c>
      <c r="W122" s="9">
        <v>38</v>
      </c>
      <c r="X122" s="39">
        <f t="shared" si="3"/>
        <v>3.2957502168256721E-2</v>
      </c>
      <c r="AD122" s="9">
        <v>0.83</v>
      </c>
      <c r="AE122" s="35">
        <v>2.12</v>
      </c>
      <c r="AF122" s="9"/>
      <c r="AG122" s="16"/>
      <c r="AH122" s="9"/>
      <c r="AI122" s="9"/>
      <c r="AK122" s="9"/>
      <c r="AL122" s="9"/>
      <c r="AM122" s="9"/>
      <c r="AO122" s="9"/>
    </row>
    <row r="123" spans="1:53" ht="15.75" customHeight="1" x14ac:dyDescent="0.2">
      <c r="A123" s="9">
        <v>121</v>
      </c>
      <c r="B123" s="22" t="s">
        <v>188</v>
      </c>
      <c r="C123" s="40">
        <v>884222.18412915757</v>
      </c>
      <c r="D123" s="15">
        <v>151.40122971143916</v>
      </c>
      <c r="E123" s="15">
        <f t="shared" si="0"/>
        <v>6.0560491884575668E-4</v>
      </c>
      <c r="G123" s="19">
        <v>0.23212563104922987</v>
      </c>
      <c r="H123" s="19">
        <v>0.23312110785984544</v>
      </c>
      <c r="I123" s="19">
        <v>0.17576261830498302</v>
      </c>
      <c r="J123" s="19">
        <v>0.13977405489994318</v>
      </c>
      <c r="K123" s="19">
        <v>0.10642625164796296</v>
      </c>
      <c r="L123" s="19">
        <v>6.1897756626686819E-2</v>
      </c>
      <c r="M123" s="19">
        <v>3.2124559203404179E-2</v>
      </c>
      <c r="N123" s="19">
        <v>1.409745222247232E-2</v>
      </c>
      <c r="O123" s="19">
        <v>4.6705681854722018E-3</v>
      </c>
      <c r="Q123" s="15">
        <v>502.84493867847573</v>
      </c>
      <c r="R123" s="43">
        <v>260</v>
      </c>
      <c r="W123" s="9">
        <v>8</v>
      </c>
      <c r="X123" s="39">
        <f t="shared" si="3"/>
        <v>3.0769230769230771E-2</v>
      </c>
      <c r="AD123" s="9">
        <v>1.1399999999999999</v>
      </c>
      <c r="AE123" s="35">
        <v>2.72</v>
      </c>
      <c r="AF123" s="9"/>
      <c r="AG123" s="16"/>
      <c r="AH123" s="9"/>
      <c r="AI123" s="9"/>
      <c r="AK123" s="9"/>
      <c r="AL123" s="9"/>
      <c r="AM123" s="9"/>
      <c r="AO123" s="9"/>
      <c r="AS123" s="9">
        <v>237</v>
      </c>
      <c r="AT123" s="9">
        <v>12</v>
      </c>
      <c r="AU123" s="9">
        <v>0</v>
      </c>
      <c r="AV123" s="9">
        <v>17</v>
      </c>
      <c r="AW123" s="9">
        <v>2</v>
      </c>
      <c r="AX123" s="9">
        <v>15</v>
      </c>
      <c r="AY123" s="9">
        <v>2</v>
      </c>
      <c r="AZ123" s="9">
        <v>50</v>
      </c>
      <c r="BA123" s="9">
        <v>301</v>
      </c>
    </row>
    <row r="124" spans="1:53" ht="15.75" customHeight="1" x14ac:dyDescent="0.2">
      <c r="A124" s="9">
        <v>122</v>
      </c>
      <c r="B124" s="18" t="s">
        <v>189</v>
      </c>
      <c r="C124" s="40">
        <v>326032.94241593248</v>
      </c>
      <c r="D124" s="15">
        <v>1701.3522727272727</v>
      </c>
      <c r="E124" s="15">
        <f t="shared" si="0"/>
        <v>6.8054090909090911E-3</v>
      </c>
      <c r="G124" s="19">
        <v>0.23212563104922987</v>
      </c>
      <c r="H124" s="19">
        <v>0.23312110785984544</v>
      </c>
      <c r="I124" s="19">
        <v>0.17576261830498302</v>
      </c>
      <c r="J124" s="19">
        <v>0.13977405489994318</v>
      </c>
      <c r="K124" s="19">
        <v>0.10642625164796296</v>
      </c>
      <c r="L124" s="19">
        <v>6.1897756626686819E-2</v>
      </c>
      <c r="M124" s="19">
        <v>3.2124559203404179E-2</v>
      </c>
      <c r="N124" s="19">
        <v>1.409745222247232E-2</v>
      </c>
      <c r="O124" s="19">
        <v>4.6705681854722018E-3</v>
      </c>
      <c r="Q124" s="15">
        <v>1331.2725301519363</v>
      </c>
      <c r="R124" s="43">
        <v>935</v>
      </c>
      <c r="W124" s="9">
        <v>26</v>
      </c>
      <c r="X124" s="39">
        <f t="shared" si="3"/>
        <v>2.7807486631016044E-2</v>
      </c>
      <c r="AD124" s="9">
        <v>1.1399999999999999</v>
      </c>
      <c r="AE124" s="35">
        <v>10.02</v>
      </c>
      <c r="AF124" s="9"/>
      <c r="AG124" s="16"/>
      <c r="AH124" s="9"/>
      <c r="AI124" s="9"/>
      <c r="AK124" s="9"/>
      <c r="AL124" s="9"/>
      <c r="AM124" s="9"/>
      <c r="AO124" s="9"/>
      <c r="AS124" s="9">
        <v>39</v>
      </c>
      <c r="AT124" s="9">
        <v>1</v>
      </c>
      <c r="AU124" s="9">
        <v>0</v>
      </c>
      <c r="AV124" s="9">
        <v>5</v>
      </c>
      <c r="AW124" s="9">
        <v>1</v>
      </c>
      <c r="AX124" s="9">
        <v>4</v>
      </c>
      <c r="AY124" s="9">
        <v>0</v>
      </c>
      <c r="AZ124" s="9">
        <v>13</v>
      </c>
      <c r="BA124" s="9">
        <v>53</v>
      </c>
    </row>
    <row r="125" spans="1:53" ht="15.75" customHeight="1" x14ac:dyDescent="0.2">
      <c r="A125" s="9">
        <v>123</v>
      </c>
      <c r="B125" s="21" t="s">
        <v>190</v>
      </c>
      <c r="C125" s="40">
        <f>SUM(C126:C131)</f>
        <v>2827338.8009134899</v>
      </c>
      <c r="D125" s="15">
        <v>122.94697678470648</v>
      </c>
      <c r="E125" s="15">
        <f t="shared" si="0"/>
        <v>4.917879071388259E-4</v>
      </c>
      <c r="G125" s="19"/>
      <c r="H125" s="19"/>
      <c r="I125" s="19"/>
      <c r="J125" s="19"/>
      <c r="K125" s="19"/>
      <c r="L125" s="19"/>
      <c r="M125" s="19"/>
      <c r="N125" s="19"/>
      <c r="O125" s="19"/>
      <c r="R125" s="43">
        <v>3742</v>
      </c>
      <c r="W125" s="9">
        <v>140</v>
      </c>
      <c r="X125" s="39">
        <f t="shared" si="3"/>
        <v>3.7413148049171563E-2</v>
      </c>
      <c r="AD125" s="9"/>
      <c r="AE125" s="36"/>
      <c r="AF125" s="9">
        <v>957</v>
      </c>
      <c r="AG125" s="16">
        <v>0.24560000000000001</v>
      </c>
      <c r="AH125" s="9">
        <v>6</v>
      </c>
      <c r="AI125" s="9">
        <v>53</v>
      </c>
      <c r="AJ125" s="15">
        <v>47</v>
      </c>
      <c r="AK125" s="9"/>
      <c r="AL125" s="9"/>
      <c r="AM125" s="9"/>
      <c r="AO125" s="9"/>
    </row>
    <row r="126" spans="1:53" ht="15.75" customHeight="1" x14ac:dyDescent="0.2">
      <c r="A126" s="9">
        <v>124</v>
      </c>
      <c r="B126" s="22" t="s">
        <v>191</v>
      </c>
      <c r="C126" s="40">
        <v>385988.60593937751</v>
      </c>
      <c r="D126" s="15">
        <v>135.74013164192476</v>
      </c>
      <c r="E126" s="15">
        <f t="shared" si="0"/>
        <v>5.4296052656769905E-4</v>
      </c>
      <c r="G126" s="19">
        <v>0.2383853769992384</v>
      </c>
      <c r="H126" s="19">
        <v>0.22588646824548675</v>
      </c>
      <c r="I126" s="19">
        <v>0.16090237786320438</v>
      </c>
      <c r="J126" s="19">
        <v>0.12118703509146901</v>
      </c>
      <c r="K126" s="19">
        <v>0.10519312800845301</v>
      </c>
      <c r="L126" s="19">
        <v>7.7227120705381569E-2</v>
      </c>
      <c r="M126" s="19">
        <v>4.1386078407171824E-2</v>
      </c>
      <c r="N126" s="19">
        <v>2.2827366348675E-2</v>
      </c>
      <c r="O126" s="19">
        <v>7.0050483309200481E-3</v>
      </c>
      <c r="Q126" s="15">
        <v>184.92494798584707</v>
      </c>
      <c r="R126" s="43">
        <v>385</v>
      </c>
      <c r="W126" s="9">
        <v>11</v>
      </c>
      <c r="X126" s="39">
        <f t="shared" si="3"/>
        <v>2.8571428571428571E-2</v>
      </c>
      <c r="AD126" s="9">
        <v>0.99</v>
      </c>
      <c r="AE126" s="35">
        <v>3.28</v>
      </c>
      <c r="AF126" s="9"/>
      <c r="AG126" s="16"/>
      <c r="AH126" s="9"/>
      <c r="AI126" s="9"/>
      <c r="AK126" s="9"/>
      <c r="AL126" s="9"/>
      <c r="AM126" s="9"/>
      <c r="AO126" s="9"/>
      <c r="AS126" s="9">
        <v>237</v>
      </c>
      <c r="AT126" s="9">
        <v>13</v>
      </c>
      <c r="AU126" s="9">
        <v>0</v>
      </c>
      <c r="AV126" s="9">
        <v>7</v>
      </c>
      <c r="AW126" s="9">
        <v>3</v>
      </c>
      <c r="AX126" s="9">
        <v>4</v>
      </c>
      <c r="AY126" s="9">
        <v>0</v>
      </c>
      <c r="AZ126" s="9">
        <v>47</v>
      </c>
      <c r="BA126" s="9">
        <v>297</v>
      </c>
    </row>
    <row r="127" spans="1:53" ht="15.75" customHeight="1" x14ac:dyDescent="0.2">
      <c r="A127" s="9">
        <v>125</v>
      </c>
      <c r="B127" s="20" t="s">
        <v>192</v>
      </c>
      <c r="C127" s="40">
        <v>366999.65157909633</v>
      </c>
      <c r="D127" s="15">
        <v>412.75379001249053</v>
      </c>
      <c r="E127" s="15">
        <f t="shared" si="0"/>
        <v>1.651015160049962E-3</v>
      </c>
      <c r="G127" s="19">
        <v>0.2383853769992384</v>
      </c>
      <c r="H127" s="19">
        <v>0.22588646824548675</v>
      </c>
      <c r="I127" s="19">
        <v>0.16090237786320438</v>
      </c>
      <c r="J127" s="19">
        <v>0.12118703509146901</v>
      </c>
      <c r="K127" s="19">
        <v>0.10519312800845301</v>
      </c>
      <c r="L127" s="19">
        <v>7.7227120705381569E-2</v>
      </c>
      <c r="M127" s="19">
        <v>4.1386078407171824E-2</v>
      </c>
      <c r="N127" s="19">
        <v>2.2827366348675E-2</v>
      </c>
      <c r="O127" s="19">
        <v>7.0050483309200481E-3</v>
      </c>
      <c r="Q127" s="15">
        <v>363.5531930940852</v>
      </c>
      <c r="R127" s="43">
        <v>1624</v>
      </c>
      <c r="W127" s="9">
        <v>52</v>
      </c>
      <c r="X127" s="39">
        <f t="shared" si="3"/>
        <v>3.2019704433497539E-2</v>
      </c>
      <c r="AD127" s="9">
        <v>0.99</v>
      </c>
      <c r="AE127" s="35">
        <v>3.28</v>
      </c>
      <c r="AF127" s="9"/>
      <c r="AG127" s="16"/>
      <c r="AH127" s="9"/>
      <c r="AI127" s="9"/>
      <c r="AK127" s="9"/>
      <c r="AL127" s="9"/>
      <c r="AM127" s="9"/>
      <c r="AO127" s="9"/>
    </row>
    <row r="128" spans="1:53" ht="15.75" customHeight="1" x14ac:dyDescent="0.2">
      <c r="A128" s="9">
        <v>126</v>
      </c>
      <c r="B128" s="22" t="s">
        <v>193</v>
      </c>
      <c r="C128" s="40">
        <v>762882.33024048503</v>
      </c>
      <c r="D128" s="15">
        <v>70.138805468130599</v>
      </c>
      <c r="E128" s="15">
        <f t="shared" si="0"/>
        <v>2.805552218725224E-4</v>
      </c>
      <c r="G128" s="19">
        <v>0.26180357712362151</v>
      </c>
      <c r="H128" s="19">
        <v>0.23401914452391234</v>
      </c>
      <c r="I128" s="19">
        <v>0.16399346284549335</v>
      </c>
      <c r="J128" s="19">
        <v>0.12048567822978007</v>
      </c>
      <c r="K128" s="19">
        <v>0.10055529190592236</v>
      </c>
      <c r="L128" s="19">
        <v>6.5176223923482948E-2</v>
      </c>
      <c r="M128" s="19">
        <v>3.3216801890952816E-2</v>
      </c>
      <c r="N128" s="19">
        <v>1.6213180820074131E-2</v>
      </c>
      <c r="O128" s="19">
        <v>4.5366387367605076E-3</v>
      </c>
      <c r="Q128" s="15">
        <v>195.84333718662046</v>
      </c>
      <c r="R128" s="43">
        <v>515</v>
      </c>
      <c r="W128" s="9">
        <v>14</v>
      </c>
      <c r="X128" s="39">
        <f t="shared" si="3"/>
        <v>2.7184466019417475E-2</v>
      </c>
      <c r="AD128" s="9">
        <v>1.3</v>
      </c>
      <c r="AE128" s="35">
        <v>3.81</v>
      </c>
      <c r="AF128" s="9"/>
      <c r="AG128" s="16"/>
      <c r="AH128" s="9"/>
      <c r="AI128" s="9"/>
      <c r="AK128" s="9"/>
      <c r="AL128" s="9"/>
      <c r="AM128" s="9"/>
      <c r="AO128" s="9"/>
      <c r="AS128" s="9">
        <v>162</v>
      </c>
      <c r="AT128" s="9">
        <v>14</v>
      </c>
      <c r="AU128" s="9">
        <v>0</v>
      </c>
      <c r="AV128" s="9">
        <v>5</v>
      </c>
      <c r="AW128" s="9">
        <v>3</v>
      </c>
      <c r="AX128" s="9">
        <v>2</v>
      </c>
      <c r="AY128" s="9">
        <v>0</v>
      </c>
      <c r="AZ128" s="9">
        <v>13</v>
      </c>
      <c r="BA128" s="9">
        <v>189</v>
      </c>
    </row>
    <row r="129" spans="1:53" ht="15.75" customHeight="1" x14ac:dyDescent="0.2">
      <c r="A129" s="9">
        <v>127</v>
      </c>
      <c r="B129" s="22" t="s">
        <v>194</v>
      </c>
      <c r="C129" s="40">
        <v>138445.15623959099</v>
      </c>
      <c r="D129" s="15">
        <v>155.54332269074095</v>
      </c>
      <c r="E129" s="15">
        <f t="shared" si="0"/>
        <v>6.2217329076296379E-4</v>
      </c>
      <c r="G129" s="19">
        <v>0.21813116125620566</v>
      </c>
      <c r="H129" s="19">
        <v>0.22719989897315684</v>
      </c>
      <c r="I129" s="19">
        <v>0.15789390602925044</v>
      </c>
      <c r="J129" s="19">
        <v>0.12154002794023631</v>
      </c>
      <c r="K129" s="19">
        <v>0.10431021555024113</v>
      </c>
      <c r="L129" s="19">
        <v>7.6772508070308373E-2</v>
      </c>
      <c r="M129" s="19">
        <v>5.4593958910488641E-2</v>
      </c>
      <c r="N129" s="19">
        <v>3.0963148880417367E-2</v>
      </c>
      <c r="O129" s="19">
        <v>8.5951743896952627E-3</v>
      </c>
      <c r="Q129" s="15">
        <v>117.25194082317574</v>
      </c>
      <c r="R129" s="43">
        <v>52</v>
      </c>
      <c r="W129" s="9"/>
      <c r="X129" s="39"/>
      <c r="AD129" s="9">
        <v>1.1299999999999999</v>
      </c>
      <c r="AE129" s="35">
        <v>8.4700000000000006</v>
      </c>
      <c r="AF129" s="9"/>
      <c r="AG129" s="16"/>
      <c r="AH129" s="9"/>
      <c r="AI129" s="9"/>
      <c r="AK129" s="9"/>
      <c r="AL129" s="9"/>
      <c r="AM129" s="9"/>
      <c r="AO129" s="9"/>
      <c r="AS129" s="9">
        <v>26</v>
      </c>
      <c r="AT129" s="9">
        <v>7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9">
        <v>3</v>
      </c>
      <c r="BA129" s="9">
        <v>36</v>
      </c>
    </row>
    <row r="130" spans="1:53" ht="15.75" customHeight="1" x14ac:dyDescent="0.2">
      <c r="A130" s="9">
        <v>128</v>
      </c>
      <c r="B130" s="22" t="s">
        <v>195</v>
      </c>
      <c r="C130" s="40">
        <v>528171.66816055367</v>
      </c>
      <c r="D130" s="15">
        <v>248.42928987719066</v>
      </c>
      <c r="E130" s="15">
        <f t="shared" si="0"/>
        <v>9.9371715950876262E-4</v>
      </c>
      <c r="G130" s="19">
        <v>0.22469326368346124</v>
      </c>
      <c r="H130" s="19">
        <v>0.22438545229036572</v>
      </c>
      <c r="I130" s="19">
        <v>0.16249046576843076</v>
      </c>
      <c r="J130" s="19">
        <v>0.12711478875311488</v>
      </c>
      <c r="K130" s="19">
        <v>0.1067087040461355</v>
      </c>
      <c r="L130" s="19">
        <v>7.4904544518354391E-2</v>
      </c>
      <c r="M130" s="19">
        <v>4.7316948412168505E-2</v>
      </c>
      <c r="N130" s="19">
        <v>2.460001493790584E-2</v>
      </c>
      <c r="O130" s="19">
        <v>7.7858175900631238E-3</v>
      </c>
      <c r="Q130" s="15">
        <v>547.28284034254398</v>
      </c>
      <c r="R130" s="43">
        <v>611</v>
      </c>
      <c r="W130" s="9">
        <v>36</v>
      </c>
      <c r="X130" s="39">
        <f t="shared" ref="X130:X137" si="4">W130/R130</f>
        <v>5.8919803600654665E-2</v>
      </c>
      <c r="AD130" s="9">
        <v>1.28</v>
      </c>
      <c r="AE130" s="35">
        <v>4.6399999999999997</v>
      </c>
      <c r="AF130" s="9"/>
      <c r="AG130" s="16"/>
      <c r="AH130" s="9"/>
      <c r="AI130" s="9"/>
      <c r="AK130" s="9"/>
      <c r="AL130" s="9"/>
      <c r="AM130" s="9"/>
      <c r="AO130" s="9"/>
      <c r="AS130" s="9">
        <v>161</v>
      </c>
      <c r="AT130" s="9">
        <v>26</v>
      </c>
      <c r="AU130" s="9">
        <v>0</v>
      </c>
      <c r="AV130" s="9">
        <v>5</v>
      </c>
      <c r="AW130" s="9">
        <v>2</v>
      </c>
      <c r="AX130" s="9">
        <v>3</v>
      </c>
      <c r="AY130" s="9">
        <v>0</v>
      </c>
      <c r="AZ130" s="9">
        <v>10</v>
      </c>
      <c r="BA130" s="9">
        <v>197</v>
      </c>
    </row>
    <row r="131" spans="1:53" ht="15.75" customHeight="1" x14ac:dyDescent="0.2">
      <c r="A131" s="9">
        <v>129</v>
      </c>
      <c r="B131" s="22" t="s">
        <v>196</v>
      </c>
      <c r="C131" s="40">
        <v>644851.38875438657</v>
      </c>
      <c r="D131" s="15">
        <v>120.06608956555236</v>
      </c>
      <c r="E131" s="15">
        <f t="shared" si="0"/>
        <v>4.8026435826220944E-4</v>
      </c>
      <c r="G131" s="19">
        <v>0.23388617131431427</v>
      </c>
      <c r="H131" s="19">
        <v>0.23520726961116864</v>
      </c>
      <c r="I131" s="19">
        <v>0.15559681508194381</v>
      </c>
      <c r="J131" s="19">
        <v>0.11882029492626843</v>
      </c>
      <c r="K131" s="19">
        <v>0.10598957403506266</v>
      </c>
      <c r="L131" s="19">
        <v>7.6630842289427639E-2</v>
      </c>
      <c r="M131" s="19">
        <v>4.3894383546970402E-2</v>
      </c>
      <c r="N131" s="19">
        <v>2.2906773306673331E-2</v>
      </c>
      <c r="O131" s="19">
        <v>7.0678758881708142E-3</v>
      </c>
      <c r="Q131" s="15">
        <v>236.16017595392631</v>
      </c>
      <c r="R131" s="43">
        <v>534</v>
      </c>
      <c r="W131" s="9">
        <v>27</v>
      </c>
      <c r="X131" s="39">
        <f t="shared" si="4"/>
        <v>5.0561797752808987E-2</v>
      </c>
      <c r="AD131" s="9">
        <v>0.67</v>
      </c>
      <c r="AE131" s="35">
        <v>9.27</v>
      </c>
      <c r="AF131" s="9"/>
      <c r="AG131" s="16"/>
      <c r="AH131" s="9"/>
      <c r="AI131" s="9"/>
      <c r="AK131" s="9"/>
      <c r="AL131" s="9"/>
      <c r="AM131" s="9"/>
      <c r="AO131" s="9"/>
      <c r="AS131" s="9">
        <v>261</v>
      </c>
      <c r="AT131" s="9">
        <v>21</v>
      </c>
      <c r="AU131" s="9">
        <v>0</v>
      </c>
      <c r="AV131" s="9">
        <v>6</v>
      </c>
      <c r="AW131" s="9">
        <v>5</v>
      </c>
      <c r="AX131" s="9">
        <v>1</v>
      </c>
      <c r="AY131" s="9">
        <v>0</v>
      </c>
      <c r="AZ131" s="9">
        <v>30</v>
      </c>
      <c r="BA131" s="9">
        <v>313</v>
      </c>
    </row>
    <row r="132" spans="1:53" ht="15.75" customHeight="1" x14ac:dyDescent="0.2">
      <c r="A132" s="9">
        <v>130</v>
      </c>
      <c r="B132" s="21" t="s">
        <v>197</v>
      </c>
      <c r="C132" s="40">
        <f>SUM(C133:C137)</f>
        <v>4117235.3877041517</v>
      </c>
      <c r="D132" s="15">
        <v>103.17296004605612</v>
      </c>
      <c r="E132" s="15">
        <f t="shared" si="0"/>
        <v>4.1269184018422446E-4</v>
      </c>
      <c r="G132" s="19"/>
      <c r="H132" s="19"/>
      <c r="I132" s="19"/>
      <c r="J132" s="19"/>
      <c r="K132" s="19"/>
      <c r="L132" s="19"/>
      <c r="M132" s="19"/>
      <c r="N132" s="19"/>
      <c r="O132" s="19"/>
      <c r="R132" s="43">
        <v>2531</v>
      </c>
      <c r="W132" s="9">
        <v>65</v>
      </c>
      <c r="X132" s="39">
        <f t="shared" si="4"/>
        <v>2.5681548794942711E-2</v>
      </c>
      <c r="AD132" s="9"/>
      <c r="AE132" s="36"/>
      <c r="AF132" s="9">
        <v>1053</v>
      </c>
      <c r="AG132" s="16">
        <v>0.51729999999999998</v>
      </c>
      <c r="AH132" s="9">
        <v>1</v>
      </c>
      <c r="AI132" s="9">
        <v>39</v>
      </c>
      <c r="AJ132" s="15">
        <v>25</v>
      </c>
      <c r="AK132" s="9"/>
      <c r="AL132" s="9"/>
      <c r="AM132" s="9"/>
      <c r="AO132" s="9"/>
    </row>
    <row r="133" spans="1:53" ht="15.75" customHeight="1" x14ac:dyDescent="0.2">
      <c r="A133" s="9">
        <v>131</v>
      </c>
      <c r="B133" s="22" t="s">
        <v>198</v>
      </c>
      <c r="C133" s="40">
        <v>377360.82644678187</v>
      </c>
      <c r="D133" s="15">
        <v>100.3581956437387</v>
      </c>
      <c r="E133" s="15">
        <f t="shared" si="0"/>
        <v>4.0143278257495478E-4</v>
      </c>
      <c r="G133" s="19">
        <v>0.30317458152003385</v>
      </c>
      <c r="H133" s="19">
        <v>0.25525913698312436</v>
      </c>
      <c r="I133" s="19">
        <v>0.15186013833371986</v>
      </c>
      <c r="J133" s="19">
        <v>0.1216081635994052</v>
      </c>
      <c r="K133" s="19">
        <v>8.7792117433595718E-2</v>
      </c>
      <c r="L133" s="19">
        <v>4.572925335261456E-2</v>
      </c>
      <c r="M133" s="19">
        <v>2.2312110339558804E-2</v>
      </c>
      <c r="N133" s="19">
        <v>9.3109234526131974E-3</v>
      </c>
      <c r="O133" s="19">
        <v>2.953574985334443E-3</v>
      </c>
      <c r="Q133" s="15">
        <v>129.39990997028735</v>
      </c>
      <c r="R133" s="43">
        <v>239</v>
      </c>
      <c r="W133" s="9">
        <v>3</v>
      </c>
      <c r="X133" s="39">
        <f t="shared" si="4"/>
        <v>1.2552301255230125E-2</v>
      </c>
      <c r="AD133" s="9">
        <v>0.9</v>
      </c>
      <c r="AE133" s="35">
        <v>4.82</v>
      </c>
      <c r="AF133" s="9"/>
      <c r="AG133" s="16"/>
      <c r="AH133" s="9"/>
      <c r="AI133" s="9"/>
      <c r="AK133" s="9"/>
      <c r="AL133" s="9"/>
      <c r="AM133" s="9"/>
      <c r="AO133" s="9"/>
      <c r="AS133" s="9">
        <v>67</v>
      </c>
      <c r="AT133" s="9">
        <v>15</v>
      </c>
      <c r="AU133" s="9">
        <v>0</v>
      </c>
      <c r="AV133" s="9">
        <v>2</v>
      </c>
      <c r="AW133" s="9">
        <v>1</v>
      </c>
      <c r="AX133" s="9">
        <v>1</v>
      </c>
      <c r="AY133" s="9">
        <v>0</v>
      </c>
      <c r="AZ133" s="9">
        <v>16</v>
      </c>
      <c r="BA133" s="9">
        <v>98</v>
      </c>
    </row>
    <row r="134" spans="1:53" ht="15.75" customHeight="1" x14ac:dyDescent="0.2">
      <c r="A134" s="9">
        <v>132</v>
      </c>
      <c r="B134" s="22" t="s">
        <v>199</v>
      </c>
      <c r="C134" s="40">
        <v>1138280.021096006</v>
      </c>
      <c r="D134" s="15">
        <v>69.438298669390804</v>
      </c>
      <c r="E134" s="15">
        <f t="shared" si="0"/>
        <v>2.7775319467756324E-4</v>
      </c>
      <c r="G134" s="19">
        <v>0.29923824624293394</v>
      </c>
      <c r="H134" s="19">
        <v>0.25613431511098855</v>
      </c>
      <c r="I134" s="19">
        <v>0.1522193402729905</v>
      </c>
      <c r="J134" s="19">
        <v>0.1286848976285675</v>
      </c>
      <c r="K134" s="19">
        <v>9.1299505377085338E-2</v>
      </c>
      <c r="L134" s="19">
        <v>4.3832078105611474E-2</v>
      </c>
      <c r="M134" s="19">
        <v>1.9983110437060525E-2</v>
      </c>
      <c r="N134" s="19">
        <v>6.8796963325520478E-3</v>
      </c>
      <c r="O134" s="19">
        <v>1.72881049221012E-3</v>
      </c>
      <c r="Q134" s="15">
        <v>1387.3703399241861</v>
      </c>
      <c r="R134" s="43">
        <v>1056</v>
      </c>
      <c r="W134" s="9">
        <v>38</v>
      </c>
      <c r="X134" s="39">
        <f t="shared" si="4"/>
        <v>3.5984848484848488E-2</v>
      </c>
      <c r="AD134" s="9">
        <v>1.1200000000000001</v>
      </c>
      <c r="AE134" s="35">
        <v>2.64</v>
      </c>
      <c r="AF134" s="9"/>
      <c r="AG134" s="16"/>
      <c r="AH134" s="9"/>
      <c r="AI134" s="9"/>
      <c r="AK134" s="9"/>
      <c r="AL134" s="9"/>
      <c r="AM134" s="9"/>
      <c r="AO134" s="9"/>
      <c r="AS134" s="9">
        <v>140</v>
      </c>
      <c r="AT134" s="9">
        <v>44</v>
      </c>
      <c r="AU134" s="9">
        <v>0</v>
      </c>
      <c r="AV134" s="9">
        <v>10</v>
      </c>
      <c r="AW134" s="9">
        <v>6</v>
      </c>
      <c r="AX134" s="9">
        <v>4</v>
      </c>
      <c r="AY134" s="9">
        <v>0</v>
      </c>
      <c r="AZ134" s="9">
        <v>56</v>
      </c>
      <c r="BA134" s="9">
        <v>240</v>
      </c>
    </row>
    <row r="135" spans="1:53" ht="15.75" customHeight="1" x14ac:dyDescent="0.2">
      <c r="A135" s="9">
        <v>133</v>
      </c>
      <c r="B135" s="22" t="s">
        <v>200</v>
      </c>
      <c r="C135" s="40">
        <v>1278197.2568249952</v>
      </c>
      <c r="D135" s="15">
        <v>117.76650204498056</v>
      </c>
      <c r="E135" s="15">
        <f t="shared" si="0"/>
        <v>4.710660081799222E-4</v>
      </c>
      <c r="G135" s="19">
        <v>0.29433717087481953</v>
      </c>
      <c r="H135" s="19">
        <v>0.25992754529478973</v>
      </c>
      <c r="I135" s="19">
        <v>0.14938006499301526</v>
      </c>
      <c r="J135" s="19">
        <v>0.13170094733785134</v>
      </c>
      <c r="K135" s="19">
        <v>9.3394072620049479E-2</v>
      </c>
      <c r="L135" s="19">
        <v>4.3809871052670625E-2</v>
      </c>
      <c r="M135" s="19">
        <v>1.9582696510600052E-2</v>
      </c>
      <c r="N135" s="19">
        <v>6.2353866406072798E-3</v>
      </c>
      <c r="O135" s="19">
        <v>1.6322446755966701E-3</v>
      </c>
      <c r="Q135" s="15">
        <v>478.62451943923526</v>
      </c>
      <c r="R135" s="43">
        <v>808</v>
      </c>
      <c r="W135" s="9">
        <v>10</v>
      </c>
      <c r="X135" s="39">
        <f t="shared" si="4"/>
        <v>1.2376237623762377E-2</v>
      </c>
      <c r="AD135" s="9">
        <v>0.78</v>
      </c>
      <c r="AE135" s="35">
        <v>8.8000000000000007</v>
      </c>
      <c r="AF135" s="9"/>
      <c r="AG135" s="16"/>
      <c r="AH135" s="9"/>
      <c r="AI135" s="9"/>
      <c r="AK135" s="9"/>
      <c r="AL135" s="9"/>
      <c r="AM135" s="9"/>
      <c r="AO135" s="9"/>
      <c r="AS135" s="9">
        <v>224</v>
      </c>
      <c r="AT135" s="9">
        <v>36</v>
      </c>
      <c r="AU135" s="9">
        <v>0</v>
      </c>
      <c r="AV135" s="9">
        <v>6</v>
      </c>
      <c r="AW135" s="9">
        <v>6</v>
      </c>
      <c r="AX135" s="9">
        <v>0</v>
      </c>
      <c r="AY135" s="9">
        <v>0</v>
      </c>
      <c r="AZ135" s="9">
        <v>83</v>
      </c>
      <c r="BA135" s="9">
        <v>343</v>
      </c>
    </row>
    <row r="136" spans="1:53" ht="15.75" customHeight="1" x14ac:dyDescent="0.2">
      <c r="A136" s="9">
        <v>134</v>
      </c>
      <c r="B136" s="22" t="s">
        <v>201</v>
      </c>
      <c r="C136" s="40">
        <v>897980.46551083832</v>
      </c>
      <c r="D136" s="15">
        <v>181.3727689370948</v>
      </c>
      <c r="E136" s="15">
        <f t="shared" si="0"/>
        <v>7.2549107574837923E-4</v>
      </c>
      <c r="G136" s="19">
        <v>0.25269638315023313</v>
      </c>
      <c r="H136" s="19">
        <v>0.26850504749560405</v>
      </c>
      <c r="I136" s="19">
        <v>0.15417728814927945</v>
      </c>
      <c r="J136" s="19">
        <v>0.13786324774425465</v>
      </c>
      <c r="K136" s="19">
        <v>0.10660789639651555</v>
      </c>
      <c r="L136" s="19">
        <v>5.1746053402795859E-2</v>
      </c>
      <c r="M136" s="19">
        <v>2.0989117011960566E-2</v>
      </c>
      <c r="N136" s="19">
        <v>5.9587039540455839E-3</v>
      </c>
      <c r="O136" s="19">
        <v>1.4562626953111403E-3</v>
      </c>
      <c r="Q136" s="15">
        <v>785.94643039087407</v>
      </c>
      <c r="R136" s="43">
        <v>266</v>
      </c>
      <c r="W136" s="9">
        <v>9</v>
      </c>
      <c r="X136" s="39">
        <f t="shared" si="4"/>
        <v>3.3834586466165412E-2</v>
      </c>
      <c r="AD136" s="9">
        <v>0.92</v>
      </c>
      <c r="AE136" s="35">
        <v>5.4</v>
      </c>
      <c r="AF136" s="9"/>
      <c r="AG136" s="16"/>
      <c r="AH136" s="9"/>
      <c r="AI136" s="9"/>
      <c r="AK136" s="9"/>
      <c r="AL136" s="9"/>
      <c r="AM136" s="9"/>
      <c r="AO136" s="9"/>
      <c r="AS136" s="9">
        <v>125</v>
      </c>
      <c r="AT136" s="9">
        <v>21</v>
      </c>
      <c r="AU136" s="9">
        <v>0</v>
      </c>
      <c r="AV136" s="9">
        <v>6</v>
      </c>
      <c r="AW136" s="9">
        <v>6</v>
      </c>
      <c r="AX136" s="9">
        <v>0</v>
      </c>
      <c r="AY136" s="9">
        <v>0</v>
      </c>
      <c r="AZ136" s="9">
        <v>24</v>
      </c>
      <c r="BA136" s="9">
        <v>171</v>
      </c>
    </row>
    <row r="137" spans="1:53" ht="15.75" customHeight="1" x14ac:dyDescent="0.2">
      <c r="A137" s="9">
        <v>135</v>
      </c>
      <c r="B137" s="22" t="s">
        <v>202</v>
      </c>
      <c r="C137" s="40">
        <v>425416.81782553002</v>
      </c>
      <c r="D137" s="9">
        <v>107.73738125766913</v>
      </c>
      <c r="E137" s="9">
        <f t="shared" si="0"/>
        <v>4.3094952503067651E-4</v>
      </c>
      <c r="F137" s="9"/>
      <c r="G137" s="19">
        <v>0.28450672621197692</v>
      </c>
      <c r="H137" s="19">
        <v>0.23883525432633895</v>
      </c>
      <c r="I137" s="19">
        <v>0.1579920971113957</v>
      </c>
      <c r="J137" s="19">
        <v>0.14054718199630031</v>
      </c>
      <c r="K137" s="19">
        <v>9.7631322584529168E-2</v>
      </c>
      <c r="L137" s="19">
        <v>5.0955570879716285E-2</v>
      </c>
      <c r="M137" s="19">
        <v>2.1062511629943409E-2</v>
      </c>
      <c r="N137" s="19">
        <v>6.739894263290973E-3</v>
      </c>
      <c r="O137" s="19">
        <v>1.7294409965082805E-3</v>
      </c>
      <c r="Q137" s="15">
        <v>183.58800542113073</v>
      </c>
      <c r="R137" s="43">
        <v>153</v>
      </c>
      <c r="W137" s="9">
        <v>5</v>
      </c>
      <c r="X137" s="39">
        <f t="shared" si="4"/>
        <v>3.2679738562091505E-2</v>
      </c>
      <c r="AD137" s="9">
        <v>1.2</v>
      </c>
      <c r="AE137" s="35">
        <v>5.85</v>
      </c>
      <c r="AF137" s="9"/>
      <c r="AG137" s="16"/>
      <c r="AH137" s="9"/>
      <c r="AI137" s="9"/>
      <c r="AK137" s="9"/>
      <c r="AL137" s="9"/>
      <c r="AM137" s="9"/>
      <c r="AO137" s="9"/>
      <c r="AS137" s="9">
        <v>73</v>
      </c>
      <c r="AT137" s="9">
        <v>12</v>
      </c>
      <c r="AU137" s="9">
        <v>0</v>
      </c>
      <c r="AV137" s="9">
        <v>6</v>
      </c>
      <c r="AW137" s="9">
        <v>3</v>
      </c>
      <c r="AX137" s="9">
        <v>3</v>
      </c>
      <c r="AY137" s="9">
        <v>1</v>
      </c>
      <c r="AZ137" s="9">
        <v>17</v>
      </c>
      <c r="BA137" s="9">
        <v>103</v>
      </c>
    </row>
    <row r="138" spans="1:53" ht="15.75" customHeight="1" x14ac:dyDescent="0.2">
      <c r="A138" s="9"/>
      <c r="X138" s="9"/>
      <c r="AD138" s="9"/>
      <c r="AE138" s="9"/>
      <c r="AF138" s="9"/>
      <c r="AG138" s="16"/>
      <c r="AH138" s="9"/>
      <c r="AI138" s="9"/>
      <c r="AK138" s="9"/>
      <c r="AL138" s="9"/>
      <c r="AM138" s="9"/>
      <c r="AO138" s="9"/>
    </row>
    <row r="139" spans="1:53" ht="15.75" customHeight="1" x14ac:dyDescent="0.2">
      <c r="A139" s="9"/>
      <c r="X139" s="9"/>
      <c r="AD139" s="9"/>
      <c r="AE139" s="9"/>
      <c r="AF139" s="9"/>
      <c r="AG139" s="16"/>
      <c r="AH139" s="9"/>
      <c r="AI139" s="9"/>
      <c r="AK139" s="9"/>
      <c r="AL139" s="9"/>
      <c r="AM139" s="9"/>
      <c r="AO139" s="9"/>
    </row>
    <row r="140" spans="1:53" ht="15.75" customHeight="1" x14ac:dyDescent="0.2">
      <c r="A140" s="9"/>
      <c r="X140" s="9"/>
      <c r="AD140" s="9"/>
      <c r="AE140" s="9"/>
      <c r="AF140" s="9"/>
      <c r="AG140" s="16"/>
      <c r="AH140" s="9"/>
      <c r="AI140" s="9"/>
      <c r="AK140" s="9"/>
      <c r="AL140" s="9"/>
      <c r="AM140" s="9"/>
      <c r="AO140" s="9"/>
    </row>
    <row r="141" spans="1:53" ht="15.75" customHeight="1" x14ac:dyDescent="0.2">
      <c r="A141" s="9"/>
      <c r="X141" s="9"/>
      <c r="AD141" s="9"/>
      <c r="AE141" s="9"/>
      <c r="AF141" s="9"/>
      <c r="AG141" s="16"/>
      <c r="AH141" s="9"/>
      <c r="AI141" s="9"/>
      <c r="AK141" s="9"/>
      <c r="AL141" s="9"/>
      <c r="AM141" s="9"/>
      <c r="AO141" s="9"/>
    </row>
    <row r="142" spans="1:53" ht="15.75" customHeight="1" x14ac:dyDescent="0.2">
      <c r="A142" s="9"/>
      <c r="X142" s="9"/>
      <c r="AD142" s="9"/>
      <c r="AE142" s="9"/>
      <c r="AF142" s="9"/>
      <c r="AG142" s="16"/>
      <c r="AH142" s="9"/>
      <c r="AI142" s="9"/>
      <c r="AK142" s="9"/>
      <c r="AL142" s="9"/>
      <c r="AM142" s="9"/>
      <c r="AO142" s="9"/>
    </row>
    <row r="143" spans="1:53" ht="15.75" customHeight="1" x14ac:dyDescent="0.2">
      <c r="A143" s="9"/>
      <c r="X143" s="9"/>
      <c r="AD143" s="9"/>
      <c r="AE143" s="9"/>
      <c r="AF143" s="9"/>
      <c r="AG143" s="16"/>
      <c r="AH143" s="9"/>
      <c r="AI143" s="9"/>
      <c r="AK143" s="9"/>
      <c r="AL143" s="9"/>
      <c r="AM143" s="9"/>
      <c r="AO143" s="9"/>
    </row>
    <row r="144" spans="1:53" ht="15.75" customHeight="1" x14ac:dyDescent="0.2">
      <c r="A144" s="9"/>
      <c r="X144" s="9"/>
      <c r="AD144" s="9"/>
      <c r="AE144" s="9"/>
      <c r="AF144" s="9"/>
      <c r="AG144" s="16"/>
      <c r="AH144" s="9"/>
      <c r="AI144" s="9"/>
      <c r="AK144" s="9"/>
      <c r="AL144" s="9"/>
      <c r="AM144" s="9"/>
      <c r="AO144" s="9"/>
    </row>
    <row r="145" spans="1:41" ht="15.75" customHeight="1" x14ac:dyDescent="0.2">
      <c r="A145" s="9"/>
      <c r="X145" s="9"/>
      <c r="AD145" s="9"/>
      <c r="AE145" s="9"/>
      <c r="AF145" s="9"/>
      <c r="AG145" s="16"/>
      <c r="AH145" s="9"/>
      <c r="AI145" s="9"/>
      <c r="AK145" s="9"/>
      <c r="AL145" s="9"/>
      <c r="AM145" s="9"/>
      <c r="AO145" s="9"/>
    </row>
    <row r="146" spans="1:41" ht="15.75" customHeight="1" x14ac:dyDescent="0.2">
      <c r="A146" s="9"/>
      <c r="X146" s="9"/>
      <c r="AD146" s="9"/>
      <c r="AE146" s="9"/>
      <c r="AF146" s="9"/>
      <c r="AG146" s="16"/>
      <c r="AH146" s="9"/>
      <c r="AI146" s="9"/>
      <c r="AK146" s="9"/>
      <c r="AL146" s="9"/>
      <c r="AM146" s="9"/>
      <c r="AO146" s="9"/>
    </row>
    <row r="147" spans="1:41" ht="15.75" customHeight="1" x14ac:dyDescent="0.2">
      <c r="A147" s="9"/>
      <c r="X147" s="9"/>
      <c r="AD147" s="9"/>
      <c r="AE147" s="9"/>
      <c r="AF147" s="9"/>
      <c r="AG147" s="16"/>
      <c r="AH147" s="9"/>
      <c r="AI147" s="9"/>
      <c r="AK147" s="9"/>
      <c r="AL147" s="9"/>
      <c r="AM147" s="9"/>
      <c r="AO147" s="9"/>
    </row>
    <row r="148" spans="1:41" ht="15.75" customHeight="1" x14ac:dyDescent="0.2">
      <c r="A148" s="9"/>
      <c r="X148" s="9"/>
      <c r="AD148" s="9"/>
      <c r="AE148" s="9"/>
      <c r="AF148" s="9"/>
      <c r="AG148" s="16"/>
      <c r="AH148" s="9"/>
      <c r="AI148" s="9"/>
      <c r="AK148" s="9"/>
      <c r="AL148" s="9"/>
      <c r="AM148" s="9"/>
      <c r="AO148" s="9"/>
    </row>
    <row r="149" spans="1:41" ht="15.75" customHeight="1" x14ac:dyDescent="0.2">
      <c r="A149" s="9"/>
      <c r="X149" s="9"/>
      <c r="AD149" s="9"/>
      <c r="AE149" s="9"/>
      <c r="AF149" s="9"/>
      <c r="AG149" s="16"/>
      <c r="AH149" s="9"/>
      <c r="AI149" s="9"/>
      <c r="AK149" s="9"/>
      <c r="AL149" s="9"/>
      <c r="AM149" s="9"/>
      <c r="AO149" s="9"/>
    </row>
    <row r="150" spans="1:41" ht="15.75" customHeight="1" x14ac:dyDescent="0.2">
      <c r="A150" s="9"/>
      <c r="X150" s="9"/>
      <c r="AD150" s="9"/>
      <c r="AE150" s="9"/>
      <c r="AF150" s="9"/>
      <c r="AG150" s="16"/>
      <c r="AH150" s="9"/>
      <c r="AI150" s="9"/>
      <c r="AK150" s="9"/>
      <c r="AL150" s="9"/>
      <c r="AM150" s="9"/>
      <c r="AO150" s="9"/>
    </row>
    <row r="151" spans="1:41" ht="15.75" customHeight="1" x14ac:dyDescent="0.2">
      <c r="A151" s="9"/>
      <c r="X151" s="9"/>
      <c r="AD151" s="9"/>
      <c r="AE151" s="9"/>
      <c r="AF151" s="9"/>
      <c r="AG151" s="16"/>
      <c r="AH151" s="9"/>
      <c r="AI151" s="9"/>
      <c r="AK151" s="9"/>
      <c r="AL151" s="9"/>
      <c r="AM151" s="9"/>
      <c r="AO151" s="9"/>
    </row>
    <row r="152" spans="1:41" ht="15.75" customHeight="1" x14ac:dyDescent="0.2">
      <c r="A152" s="9"/>
      <c r="X152" s="9"/>
      <c r="AD152" s="9"/>
      <c r="AE152" s="9"/>
      <c r="AF152" s="9"/>
      <c r="AG152" s="16"/>
      <c r="AH152" s="9"/>
      <c r="AI152" s="9"/>
      <c r="AK152" s="9"/>
      <c r="AL152" s="9"/>
      <c r="AM152" s="9"/>
      <c r="AO152" s="9"/>
    </row>
    <row r="153" spans="1:41" ht="15.75" customHeight="1" x14ac:dyDescent="0.2">
      <c r="A153" s="9"/>
      <c r="X153" s="9"/>
      <c r="AD153" s="9"/>
      <c r="AE153" s="9"/>
      <c r="AF153" s="9"/>
      <c r="AG153" s="16"/>
      <c r="AH153" s="9"/>
      <c r="AI153" s="9"/>
      <c r="AK153" s="9"/>
      <c r="AL153" s="9"/>
      <c r="AM153" s="9"/>
      <c r="AO153" s="9"/>
    </row>
    <row r="154" spans="1:41" ht="15.75" customHeight="1" x14ac:dyDescent="0.2">
      <c r="A154" s="9"/>
      <c r="X154" s="9"/>
      <c r="AD154" s="9"/>
      <c r="AE154" s="9"/>
      <c r="AF154" s="9"/>
      <c r="AG154" s="16"/>
      <c r="AH154" s="9"/>
      <c r="AI154" s="9"/>
      <c r="AK154" s="9"/>
      <c r="AL154" s="9"/>
      <c r="AM154" s="9"/>
      <c r="AO154" s="9"/>
    </row>
    <row r="155" spans="1:41" ht="15.75" customHeight="1" x14ac:dyDescent="0.2">
      <c r="A155" s="9"/>
      <c r="X155" s="9"/>
      <c r="AD155" s="9"/>
      <c r="AE155" s="9"/>
      <c r="AF155" s="9"/>
      <c r="AG155" s="16"/>
      <c r="AH155" s="9"/>
      <c r="AI155" s="9"/>
      <c r="AK155" s="9"/>
      <c r="AL155" s="9"/>
      <c r="AM155" s="9"/>
      <c r="AO155" s="9"/>
    </row>
    <row r="156" spans="1:41" ht="15.75" customHeight="1" x14ac:dyDescent="0.2">
      <c r="A156" s="9"/>
      <c r="X156" s="9"/>
      <c r="AD156" s="9"/>
      <c r="AE156" s="9"/>
      <c r="AF156" s="9"/>
      <c r="AG156" s="16"/>
      <c r="AH156" s="9"/>
      <c r="AI156" s="9"/>
      <c r="AK156" s="9"/>
      <c r="AL156" s="9"/>
      <c r="AM156" s="9"/>
      <c r="AO156" s="9"/>
    </row>
    <row r="157" spans="1:41" ht="15.75" customHeight="1" x14ac:dyDescent="0.2">
      <c r="A157" s="9"/>
      <c r="X157" s="9"/>
      <c r="AD157" s="9"/>
      <c r="AE157" s="9"/>
      <c r="AF157" s="9"/>
      <c r="AG157" s="16"/>
      <c r="AH157" s="9"/>
      <c r="AI157" s="9"/>
      <c r="AK157" s="9"/>
      <c r="AL157" s="9"/>
      <c r="AM157" s="9"/>
      <c r="AO157" s="9"/>
    </row>
    <row r="158" spans="1:41" ht="15.75" customHeight="1" x14ac:dyDescent="0.2">
      <c r="A158" s="9"/>
      <c r="X158" s="9"/>
      <c r="AD158" s="9"/>
      <c r="AE158" s="9"/>
      <c r="AF158" s="9"/>
      <c r="AG158" s="16"/>
      <c r="AH158" s="9"/>
      <c r="AI158" s="9"/>
      <c r="AK158" s="9"/>
      <c r="AL158" s="9"/>
      <c r="AM158" s="9"/>
      <c r="AO158" s="9"/>
    </row>
    <row r="159" spans="1:41" ht="15.75" customHeight="1" x14ac:dyDescent="0.2">
      <c r="A159" s="9"/>
      <c r="X159" s="9"/>
      <c r="AD159" s="9"/>
      <c r="AE159" s="9"/>
      <c r="AF159" s="9"/>
      <c r="AG159" s="16"/>
      <c r="AH159" s="9"/>
      <c r="AI159" s="9"/>
      <c r="AK159" s="9"/>
      <c r="AL159" s="9"/>
      <c r="AM159" s="9"/>
      <c r="AO159" s="9"/>
    </row>
    <row r="160" spans="1:41" ht="15.75" customHeight="1" x14ac:dyDescent="0.2">
      <c r="A160" s="9"/>
      <c r="X160" s="9"/>
      <c r="AD160" s="9"/>
      <c r="AE160" s="9"/>
      <c r="AF160" s="9"/>
      <c r="AG160" s="16"/>
      <c r="AH160" s="9"/>
      <c r="AI160" s="9"/>
      <c r="AK160" s="9"/>
      <c r="AL160" s="9"/>
      <c r="AM160" s="9"/>
      <c r="AO160" s="9"/>
    </row>
    <row r="161" spans="1:41" ht="15.75" customHeight="1" x14ac:dyDescent="0.2">
      <c r="A161" s="9"/>
      <c r="X161" s="9"/>
      <c r="AD161" s="9"/>
      <c r="AE161" s="9"/>
      <c r="AF161" s="9"/>
      <c r="AG161" s="16"/>
      <c r="AH161" s="9"/>
      <c r="AI161" s="9"/>
      <c r="AK161" s="9"/>
      <c r="AL161" s="9"/>
      <c r="AM161" s="9"/>
      <c r="AO161" s="9"/>
    </row>
    <row r="162" spans="1:41" ht="15.75" customHeight="1" x14ac:dyDescent="0.2">
      <c r="A162" s="9"/>
      <c r="X162" s="9"/>
      <c r="AD162" s="9"/>
      <c r="AE162" s="9"/>
      <c r="AF162" s="9"/>
      <c r="AG162" s="16"/>
      <c r="AH162" s="9"/>
      <c r="AI162" s="9"/>
      <c r="AK162" s="9"/>
      <c r="AL162" s="9"/>
      <c r="AM162" s="9"/>
      <c r="AO162" s="9"/>
    </row>
    <row r="163" spans="1:41" ht="15.75" customHeight="1" x14ac:dyDescent="0.2">
      <c r="A163" s="9"/>
      <c r="X163" s="9"/>
      <c r="AD163" s="9"/>
      <c r="AE163" s="9"/>
      <c r="AF163" s="9"/>
      <c r="AG163" s="16"/>
      <c r="AH163" s="9"/>
      <c r="AI163" s="9"/>
      <c r="AK163" s="9"/>
      <c r="AL163" s="9"/>
      <c r="AM163" s="9"/>
      <c r="AO163" s="9"/>
    </row>
    <row r="164" spans="1:41" ht="15.75" customHeight="1" x14ac:dyDescent="0.2">
      <c r="A164" s="9"/>
      <c r="X164" s="9"/>
      <c r="AD164" s="9"/>
      <c r="AE164" s="9"/>
      <c r="AF164" s="9"/>
      <c r="AG164" s="16"/>
      <c r="AH164" s="9"/>
      <c r="AI164" s="9"/>
      <c r="AK164" s="9"/>
      <c r="AL164" s="9"/>
      <c r="AM164" s="9"/>
      <c r="AO164" s="9"/>
    </row>
    <row r="165" spans="1:41" ht="15.75" customHeight="1" x14ac:dyDescent="0.2">
      <c r="A165" s="9"/>
      <c r="X165" s="9"/>
      <c r="AD165" s="9"/>
      <c r="AE165" s="9"/>
      <c r="AF165" s="9"/>
      <c r="AG165" s="16"/>
      <c r="AH165" s="9"/>
      <c r="AI165" s="9"/>
      <c r="AK165" s="9"/>
      <c r="AL165" s="9"/>
      <c r="AM165" s="9"/>
      <c r="AO165" s="9"/>
    </row>
    <row r="166" spans="1:41" ht="15.75" customHeight="1" x14ac:dyDescent="0.2">
      <c r="A166" s="9"/>
      <c r="X166" s="9"/>
      <c r="AD166" s="9"/>
      <c r="AE166" s="9"/>
      <c r="AF166" s="9"/>
      <c r="AG166" s="16"/>
      <c r="AH166" s="9"/>
      <c r="AI166" s="9"/>
      <c r="AK166" s="9"/>
      <c r="AL166" s="9"/>
      <c r="AM166" s="9"/>
      <c r="AO166" s="9"/>
    </row>
    <row r="167" spans="1:41" ht="15.75" customHeight="1" x14ac:dyDescent="0.2">
      <c r="A167" s="9"/>
      <c r="X167" s="9"/>
      <c r="AD167" s="9"/>
      <c r="AE167" s="9"/>
      <c r="AF167" s="9"/>
      <c r="AG167" s="16"/>
      <c r="AH167" s="9"/>
      <c r="AI167" s="9"/>
      <c r="AK167" s="9"/>
      <c r="AL167" s="9"/>
      <c r="AM167" s="9"/>
      <c r="AO167" s="9"/>
    </row>
    <row r="168" spans="1:41" ht="15.75" customHeight="1" x14ac:dyDescent="0.2">
      <c r="A168" s="9"/>
      <c r="X168" s="9"/>
      <c r="AD168" s="9"/>
      <c r="AE168" s="9"/>
      <c r="AF168" s="9"/>
      <c r="AG168" s="16"/>
      <c r="AH168" s="9"/>
      <c r="AI168" s="9"/>
      <c r="AK168" s="9"/>
      <c r="AL168" s="9"/>
      <c r="AM168" s="9"/>
      <c r="AO168" s="9"/>
    </row>
    <row r="169" spans="1:41" ht="15.75" customHeight="1" x14ac:dyDescent="0.2">
      <c r="A169" s="9"/>
      <c r="X169" s="9"/>
      <c r="AD169" s="9"/>
      <c r="AE169" s="9"/>
      <c r="AF169" s="9"/>
      <c r="AG169" s="16"/>
      <c r="AH169" s="9"/>
      <c r="AI169" s="9"/>
      <c r="AK169" s="9"/>
      <c r="AL169" s="9"/>
      <c r="AM169" s="9"/>
      <c r="AO169" s="9"/>
    </row>
    <row r="170" spans="1:41" ht="15.75" customHeight="1" x14ac:dyDescent="0.2">
      <c r="A170" s="9"/>
      <c r="X170" s="9"/>
      <c r="AD170" s="9"/>
      <c r="AE170" s="9"/>
      <c r="AF170" s="9"/>
      <c r="AG170" s="16"/>
      <c r="AH170" s="9"/>
      <c r="AI170" s="9"/>
      <c r="AK170" s="9"/>
      <c r="AL170" s="9"/>
      <c r="AM170" s="9"/>
      <c r="AO170" s="9"/>
    </row>
    <row r="171" spans="1:41" ht="15.75" customHeight="1" x14ac:dyDescent="0.2">
      <c r="A171" s="9"/>
      <c r="X171" s="9"/>
      <c r="AD171" s="9"/>
      <c r="AE171" s="9"/>
      <c r="AF171" s="9"/>
      <c r="AG171" s="16"/>
      <c r="AH171" s="9"/>
      <c r="AI171" s="9"/>
      <c r="AK171" s="9"/>
      <c r="AL171" s="9"/>
      <c r="AM171" s="9"/>
      <c r="AO171" s="9"/>
    </row>
    <row r="172" spans="1:41" ht="15.75" customHeight="1" x14ac:dyDescent="0.2">
      <c r="A172" s="9"/>
      <c r="X172" s="9"/>
      <c r="AD172" s="9"/>
      <c r="AE172" s="9"/>
      <c r="AF172" s="9"/>
      <c r="AG172" s="16"/>
      <c r="AH172" s="9"/>
      <c r="AI172" s="9"/>
      <c r="AK172" s="9"/>
      <c r="AL172" s="9"/>
      <c r="AM172" s="9"/>
      <c r="AO172" s="9"/>
    </row>
    <row r="173" spans="1:41" ht="15.75" customHeight="1" x14ac:dyDescent="0.2">
      <c r="A173" s="9"/>
      <c r="X173" s="9"/>
      <c r="AD173" s="9"/>
      <c r="AE173" s="9"/>
      <c r="AF173" s="9"/>
      <c r="AG173" s="16"/>
      <c r="AH173" s="9"/>
      <c r="AI173" s="9"/>
      <c r="AK173" s="9"/>
      <c r="AL173" s="9"/>
      <c r="AM173" s="9"/>
      <c r="AO173" s="9"/>
    </row>
    <row r="174" spans="1:41" ht="15.75" customHeight="1" x14ac:dyDescent="0.2">
      <c r="A174" s="9"/>
      <c r="X174" s="9"/>
      <c r="AD174" s="9"/>
      <c r="AE174" s="9"/>
      <c r="AF174" s="9"/>
      <c r="AG174" s="16"/>
      <c r="AH174" s="9"/>
      <c r="AI174" s="9"/>
      <c r="AK174" s="9"/>
      <c r="AL174" s="9"/>
      <c r="AM174" s="9"/>
      <c r="AO174" s="9"/>
    </row>
    <row r="175" spans="1:41" ht="15.75" customHeight="1" x14ac:dyDescent="0.2">
      <c r="A175" s="9"/>
      <c r="X175" s="9"/>
      <c r="AD175" s="9"/>
      <c r="AE175" s="9"/>
      <c r="AF175" s="9"/>
      <c r="AG175" s="16"/>
      <c r="AH175" s="9"/>
      <c r="AI175" s="9"/>
      <c r="AK175" s="9"/>
      <c r="AL175" s="9"/>
      <c r="AM175" s="9"/>
      <c r="AO175" s="9"/>
    </row>
    <row r="176" spans="1:41" ht="15.75" customHeight="1" x14ac:dyDescent="0.2">
      <c r="A176" s="9"/>
      <c r="X176" s="9"/>
      <c r="AD176" s="9"/>
      <c r="AE176" s="9"/>
      <c r="AF176" s="9"/>
      <c r="AG176" s="16"/>
      <c r="AH176" s="9"/>
      <c r="AI176" s="9"/>
      <c r="AK176" s="9"/>
      <c r="AL176" s="9"/>
      <c r="AM176" s="9"/>
      <c r="AO176" s="9"/>
    </row>
    <row r="177" spans="1:41" ht="15.75" customHeight="1" x14ac:dyDescent="0.2">
      <c r="A177" s="9"/>
      <c r="X177" s="9"/>
      <c r="AD177" s="9"/>
      <c r="AE177" s="9"/>
      <c r="AF177" s="9"/>
      <c r="AG177" s="16"/>
      <c r="AH177" s="9"/>
      <c r="AI177" s="9"/>
      <c r="AK177" s="9"/>
      <c r="AL177" s="9"/>
      <c r="AM177" s="9"/>
      <c r="AO177" s="9"/>
    </row>
    <row r="178" spans="1:41" ht="15.75" customHeight="1" x14ac:dyDescent="0.2">
      <c r="A178" s="9"/>
      <c r="X178" s="9"/>
      <c r="AD178" s="9"/>
      <c r="AE178" s="9"/>
      <c r="AF178" s="9"/>
      <c r="AG178" s="16"/>
      <c r="AH178" s="9"/>
      <c r="AI178" s="9"/>
      <c r="AK178" s="9"/>
      <c r="AL178" s="9"/>
      <c r="AM178" s="9"/>
      <c r="AO178" s="9"/>
    </row>
    <row r="179" spans="1:41" ht="15.75" customHeight="1" x14ac:dyDescent="0.2">
      <c r="A179" s="9"/>
      <c r="X179" s="9"/>
      <c r="AD179" s="9"/>
      <c r="AE179" s="9"/>
      <c r="AF179" s="9"/>
      <c r="AG179" s="16"/>
      <c r="AH179" s="9"/>
      <c r="AI179" s="9"/>
      <c r="AK179" s="9"/>
      <c r="AL179" s="9"/>
      <c r="AM179" s="9"/>
      <c r="AO179" s="9"/>
    </row>
    <row r="180" spans="1:41" ht="15.75" customHeight="1" x14ac:dyDescent="0.2">
      <c r="A180" s="9"/>
      <c r="X180" s="9"/>
      <c r="AD180" s="9"/>
      <c r="AE180" s="9"/>
      <c r="AF180" s="9"/>
      <c r="AG180" s="16"/>
      <c r="AH180" s="9"/>
      <c r="AI180" s="9"/>
      <c r="AK180" s="9"/>
      <c r="AL180" s="9"/>
      <c r="AM180" s="9"/>
      <c r="AO180" s="9"/>
    </row>
    <row r="181" spans="1:41" ht="15.75" customHeight="1" x14ac:dyDescent="0.2">
      <c r="A181" s="9"/>
      <c r="X181" s="9"/>
      <c r="AD181" s="9"/>
      <c r="AE181" s="9"/>
      <c r="AF181" s="9"/>
      <c r="AG181" s="16"/>
      <c r="AH181" s="9"/>
      <c r="AI181" s="9"/>
      <c r="AK181" s="9"/>
      <c r="AL181" s="9"/>
      <c r="AM181" s="9"/>
      <c r="AO181" s="9"/>
    </row>
    <row r="182" spans="1:41" ht="15.75" customHeight="1" x14ac:dyDescent="0.2">
      <c r="A182" s="9"/>
      <c r="X182" s="9"/>
      <c r="AD182" s="9"/>
      <c r="AE182" s="9"/>
      <c r="AF182" s="9"/>
      <c r="AG182" s="16"/>
      <c r="AH182" s="9"/>
      <c r="AI182" s="9"/>
      <c r="AK182" s="9"/>
      <c r="AL182" s="9"/>
      <c r="AM182" s="9"/>
      <c r="AO182" s="9"/>
    </row>
    <row r="183" spans="1:41" ht="15.75" customHeight="1" x14ac:dyDescent="0.2">
      <c r="A183" s="9"/>
      <c r="X183" s="9"/>
      <c r="AD183" s="9"/>
      <c r="AE183" s="9"/>
      <c r="AF183" s="9"/>
      <c r="AG183" s="16"/>
      <c r="AH183" s="9"/>
      <c r="AI183" s="9"/>
      <c r="AK183" s="9"/>
      <c r="AL183" s="9"/>
      <c r="AM183" s="9"/>
      <c r="AO183" s="9"/>
    </row>
    <row r="184" spans="1:41" ht="15.75" customHeight="1" x14ac:dyDescent="0.2">
      <c r="A184" s="9"/>
      <c r="X184" s="9"/>
      <c r="AD184" s="9"/>
      <c r="AE184" s="9"/>
      <c r="AF184" s="9"/>
      <c r="AG184" s="16"/>
      <c r="AH184" s="9"/>
      <c r="AI184" s="9"/>
      <c r="AK184" s="9"/>
      <c r="AL184" s="9"/>
      <c r="AM184" s="9"/>
      <c r="AO184" s="9"/>
    </row>
    <row r="185" spans="1:41" ht="15.75" customHeight="1" x14ac:dyDescent="0.2">
      <c r="A185" s="9"/>
      <c r="X185" s="9"/>
      <c r="AD185" s="9"/>
      <c r="AE185" s="9"/>
      <c r="AF185" s="9"/>
      <c r="AG185" s="16"/>
      <c r="AH185" s="9"/>
      <c r="AI185" s="9"/>
      <c r="AK185" s="9"/>
      <c r="AL185" s="9"/>
      <c r="AM185" s="9"/>
      <c r="AO185" s="9"/>
    </row>
    <row r="186" spans="1:41" ht="15.75" customHeight="1" x14ac:dyDescent="0.2">
      <c r="A186" s="9"/>
      <c r="X186" s="9"/>
      <c r="AD186" s="9"/>
      <c r="AE186" s="9"/>
      <c r="AF186" s="9"/>
      <c r="AG186" s="16"/>
      <c r="AH186" s="9"/>
      <c r="AI186" s="9"/>
      <c r="AK186" s="9"/>
      <c r="AL186" s="9"/>
      <c r="AM186" s="9"/>
      <c r="AO186" s="9"/>
    </row>
    <row r="187" spans="1:41" ht="15.75" customHeight="1" x14ac:dyDescent="0.2">
      <c r="A187" s="9"/>
      <c r="X187" s="9"/>
      <c r="AD187" s="9"/>
      <c r="AE187" s="9"/>
      <c r="AF187" s="9"/>
      <c r="AG187" s="16"/>
      <c r="AH187" s="9"/>
      <c r="AI187" s="9"/>
      <c r="AK187" s="9"/>
      <c r="AL187" s="9"/>
      <c r="AM187" s="9"/>
      <c r="AO187" s="9"/>
    </row>
    <row r="188" spans="1:41" ht="15.75" customHeight="1" x14ac:dyDescent="0.2">
      <c r="A188" s="9"/>
      <c r="X188" s="9"/>
      <c r="AD188" s="9"/>
      <c r="AE188" s="9"/>
      <c r="AF188" s="9"/>
      <c r="AG188" s="16"/>
      <c r="AH188" s="9"/>
      <c r="AI188" s="9"/>
      <c r="AK188" s="9"/>
      <c r="AL188" s="9"/>
      <c r="AM188" s="9"/>
      <c r="AO188" s="9"/>
    </row>
    <row r="189" spans="1:41" ht="15.75" customHeight="1" x14ac:dyDescent="0.2">
      <c r="A189" s="9"/>
      <c r="X189" s="9"/>
      <c r="AD189" s="9"/>
      <c r="AE189" s="9"/>
      <c r="AF189" s="9"/>
      <c r="AG189" s="16"/>
      <c r="AH189" s="9"/>
      <c r="AI189" s="9"/>
      <c r="AK189" s="9"/>
      <c r="AL189" s="9"/>
      <c r="AM189" s="9"/>
      <c r="AO189" s="9"/>
    </row>
    <row r="190" spans="1:41" ht="15.75" customHeight="1" x14ac:dyDescent="0.2">
      <c r="A190" s="9"/>
      <c r="X190" s="9"/>
      <c r="AD190" s="9"/>
      <c r="AE190" s="9"/>
      <c r="AF190" s="9"/>
      <c r="AG190" s="16"/>
      <c r="AH190" s="9"/>
      <c r="AI190" s="9"/>
      <c r="AK190" s="9"/>
      <c r="AL190" s="9"/>
      <c r="AM190" s="9"/>
      <c r="AO190" s="9"/>
    </row>
    <row r="191" spans="1:41" ht="15.75" customHeight="1" x14ac:dyDescent="0.2">
      <c r="A191" s="9"/>
      <c r="X191" s="9"/>
      <c r="AD191" s="9"/>
      <c r="AE191" s="9"/>
      <c r="AF191" s="9"/>
      <c r="AG191" s="16"/>
      <c r="AH191" s="9"/>
      <c r="AI191" s="9"/>
      <c r="AK191" s="9"/>
      <c r="AL191" s="9"/>
      <c r="AM191" s="9"/>
      <c r="AO191" s="9"/>
    </row>
    <row r="192" spans="1:41" ht="15.75" customHeight="1" x14ac:dyDescent="0.2">
      <c r="A192" s="9"/>
      <c r="X192" s="9"/>
      <c r="AD192" s="9"/>
      <c r="AE192" s="9"/>
      <c r="AF192" s="9"/>
      <c r="AG192" s="16"/>
      <c r="AH192" s="9"/>
      <c r="AI192" s="9"/>
      <c r="AK192" s="9"/>
      <c r="AL192" s="9"/>
      <c r="AM192" s="9"/>
      <c r="AO192" s="9"/>
    </row>
    <row r="193" spans="1:41" ht="15.75" customHeight="1" x14ac:dyDescent="0.2">
      <c r="A193" s="9"/>
      <c r="X193" s="9"/>
      <c r="AD193" s="9"/>
      <c r="AE193" s="9"/>
      <c r="AF193" s="9"/>
      <c r="AG193" s="16"/>
      <c r="AH193" s="9"/>
      <c r="AI193" s="9"/>
      <c r="AK193" s="9"/>
      <c r="AL193" s="9"/>
      <c r="AM193" s="9"/>
      <c r="AO193" s="9"/>
    </row>
    <row r="194" spans="1:41" ht="15.75" customHeight="1" x14ac:dyDescent="0.2">
      <c r="A194" s="9"/>
      <c r="X194" s="9"/>
      <c r="AD194" s="9"/>
      <c r="AE194" s="9"/>
      <c r="AF194" s="9"/>
      <c r="AG194" s="16"/>
      <c r="AH194" s="9"/>
      <c r="AI194" s="9"/>
      <c r="AK194" s="9"/>
      <c r="AL194" s="9"/>
      <c r="AM194" s="9"/>
      <c r="AO194" s="9"/>
    </row>
    <row r="195" spans="1:41" ht="15.75" customHeight="1" x14ac:dyDescent="0.2">
      <c r="A195" s="9"/>
      <c r="X195" s="9"/>
      <c r="AD195" s="9"/>
      <c r="AE195" s="9"/>
      <c r="AF195" s="9"/>
      <c r="AG195" s="16"/>
      <c r="AH195" s="9"/>
      <c r="AI195" s="9"/>
      <c r="AK195" s="9"/>
      <c r="AL195" s="9"/>
      <c r="AM195" s="9"/>
      <c r="AO195" s="9"/>
    </row>
    <row r="196" spans="1:41" ht="15.75" customHeight="1" x14ac:dyDescent="0.2">
      <c r="A196" s="9"/>
      <c r="X196" s="9"/>
      <c r="AD196" s="9"/>
      <c r="AE196" s="9"/>
      <c r="AF196" s="9"/>
      <c r="AG196" s="16"/>
      <c r="AH196" s="9"/>
      <c r="AI196" s="9"/>
      <c r="AK196" s="9"/>
      <c r="AL196" s="9"/>
      <c r="AM196" s="9"/>
      <c r="AO196" s="9"/>
    </row>
    <row r="197" spans="1:41" ht="15.75" customHeight="1" x14ac:dyDescent="0.2">
      <c r="A197" s="9"/>
      <c r="X197" s="9"/>
      <c r="AD197" s="9"/>
      <c r="AE197" s="9"/>
      <c r="AF197" s="9"/>
      <c r="AG197" s="16"/>
      <c r="AH197" s="9"/>
      <c r="AI197" s="9"/>
      <c r="AK197" s="9"/>
      <c r="AL197" s="9"/>
      <c r="AM197" s="9"/>
      <c r="AO197" s="9"/>
    </row>
    <row r="198" spans="1:41" ht="15.75" customHeight="1" x14ac:dyDescent="0.2">
      <c r="A198" s="9"/>
      <c r="X198" s="9"/>
      <c r="AD198" s="9"/>
      <c r="AE198" s="9"/>
      <c r="AF198" s="9"/>
      <c r="AG198" s="16"/>
      <c r="AH198" s="9"/>
      <c r="AI198" s="9"/>
      <c r="AK198" s="9"/>
      <c r="AL198" s="9"/>
      <c r="AM198" s="9"/>
      <c r="AO198" s="9"/>
    </row>
    <row r="199" spans="1:41" ht="15.75" customHeight="1" x14ac:dyDescent="0.2">
      <c r="A199" s="9"/>
      <c r="X199" s="9"/>
      <c r="AD199" s="9"/>
      <c r="AE199" s="9"/>
      <c r="AF199" s="9"/>
      <c r="AG199" s="16"/>
      <c r="AH199" s="9"/>
      <c r="AI199" s="9"/>
      <c r="AK199" s="9"/>
      <c r="AL199" s="9"/>
      <c r="AM199" s="9"/>
      <c r="AO199" s="9"/>
    </row>
    <row r="200" spans="1:41" ht="15.75" customHeight="1" x14ac:dyDescent="0.2">
      <c r="A200" s="9"/>
      <c r="X200" s="9"/>
      <c r="AD200" s="9"/>
      <c r="AE200" s="9"/>
      <c r="AF200" s="9"/>
      <c r="AG200" s="16"/>
      <c r="AH200" s="9"/>
      <c r="AI200" s="9"/>
      <c r="AK200" s="9"/>
      <c r="AL200" s="9"/>
      <c r="AM200" s="9"/>
      <c r="AO200" s="9"/>
    </row>
    <row r="201" spans="1:41" ht="15.75" customHeight="1" x14ac:dyDescent="0.2">
      <c r="A201" s="9"/>
      <c r="X201" s="9"/>
      <c r="AD201" s="9"/>
      <c r="AE201" s="9"/>
      <c r="AF201" s="9"/>
      <c r="AG201" s="16"/>
      <c r="AH201" s="9"/>
      <c r="AI201" s="9"/>
      <c r="AK201" s="9"/>
      <c r="AL201" s="9"/>
      <c r="AM201" s="9"/>
      <c r="AO201" s="9"/>
    </row>
    <row r="202" spans="1:41" ht="15.75" customHeight="1" x14ac:dyDescent="0.2">
      <c r="A202" s="9"/>
      <c r="X202" s="9"/>
      <c r="AD202" s="9"/>
      <c r="AE202" s="9"/>
      <c r="AF202" s="9"/>
      <c r="AG202" s="16"/>
      <c r="AH202" s="9"/>
      <c r="AI202" s="9"/>
      <c r="AK202" s="9"/>
      <c r="AL202" s="9"/>
      <c r="AM202" s="9"/>
      <c r="AO202" s="9"/>
    </row>
    <row r="203" spans="1:41" ht="15.75" customHeight="1" x14ac:dyDescent="0.2">
      <c r="A203" s="9"/>
      <c r="X203" s="9"/>
      <c r="AD203" s="9"/>
      <c r="AE203" s="9"/>
      <c r="AF203" s="9"/>
      <c r="AG203" s="16"/>
      <c r="AH203" s="9"/>
      <c r="AI203" s="9"/>
      <c r="AK203" s="9"/>
      <c r="AL203" s="9"/>
      <c r="AM203" s="9"/>
      <c r="AO203" s="9"/>
    </row>
    <row r="204" spans="1:41" ht="15.75" customHeight="1" x14ac:dyDescent="0.2">
      <c r="A204" s="9"/>
      <c r="X204" s="9"/>
      <c r="AD204" s="9"/>
      <c r="AE204" s="9"/>
      <c r="AF204" s="9"/>
      <c r="AG204" s="16"/>
      <c r="AH204" s="9"/>
      <c r="AI204" s="9"/>
      <c r="AK204" s="9"/>
      <c r="AL204" s="9"/>
      <c r="AM204" s="9"/>
      <c r="AO204" s="9"/>
    </row>
    <row r="205" spans="1:41" ht="15.75" customHeight="1" x14ac:dyDescent="0.2">
      <c r="A205" s="9"/>
      <c r="X205" s="9"/>
      <c r="AD205" s="9"/>
      <c r="AE205" s="9"/>
      <c r="AF205" s="9"/>
      <c r="AG205" s="16"/>
      <c r="AH205" s="9"/>
      <c r="AI205" s="9"/>
      <c r="AK205" s="9"/>
      <c r="AL205" s="9"/>
      <c r="AM205" s="9"/>
      <c r="AO205" s="9"/>
    </row>
    <row r="206" spans="1:41" ht="15.75" customHeight="1" x14ac:dyDescent="0.2">
      <c r="A206" s="9"/>
      <c r="X206" s="9"/>
      <c r="AD206" s="9"/>
      <c r="AE206" s="9"/>
      <c r="AF206" s="9"/>
      <c r="AG206" s="16"/>
      <c r="AH206" s="9"/>
      <c r="AI206" s="9"/>
      <c r="AK206" s="9"/>
      <c r="AL206" s="9"/>
      <c r="AM206" s="9"/>
      <c r="AO206" s="9"/>
    </row>
    <row r="207" spans="1:41" ht="15.75" customHeight="1" x14ac:dyDescent="0.2">
      <c r="A207" s="9"/>
      <c r="X207" s="9"/>
      <c r="AD207" s="9"/>
      <c r="AE207" s="9"/>
      <c r="AF207" s="9"/>
      <c r="AG207" s="16"/>
      <c r="AH207" s="9"/>
      <c r="AI207" s="9"/>
      <c r="AK207" s="9"/>
      <c r="AL207" s="9"/>
      <c r="AM207" s="9"/>
      <c r="AO207" s="9"/>
    </row>
    <row r="208" spans="1:41" ht="15.75" customHeight="1" x14ac:dyDescent="0.2">
      <c r="A208" s="9"/>
      <c r="X208" s="9"/>
      <c r="AD208" s="9"/>
      <c r="AE208" s="9"/>
      <c r="AF208" s="9"/>
      <c r="AG208" s="16"/>
      <c r="AH208" s="9"/>
      <c r="AI208" s="9"/>
      <c r="AK208" s="9"/>
      <c r="AL208" s="9"/>
      <c r="AM208" s="9"/>
      <c r="AO208" s="9"/>
    </row>
    <row r="209" spans="1:41" ht="15.75" customHeight="1" x14ac:dyDescent="0.2">
      <c r="A209" s="9"/>
      <c r="X209" s="9"/>
      <c r="AD209" s="9"/>
      <c r="AE209" s="9"/>
      <c r="AF209" s="9"/>
      <c r="AG209" s="16"/>
      <c r="AH209" s="9"/>
      <c r="AI209" s="9"/>
      <c r="AK209" s="9"/>
      <c r="AL209" s="9"/>
      <c r="AM209" s="9"/>
      <c r="AO209" s="9"/>
    </row>
    <row r="210" spans="1:41" ht="15.75" customHeight="1" x14ac:dyDescent="0.2">
      <c r="A210" s="9"/>
      <c r="X210" s="9"/>
      <c r="AD210" s="9"/>
      <c r="AE210" s="9"/>
      <c r="AF210" s="9"/>
      <c r="AG210" s="16"/>
      <c r="AH210" s="9"/>
      <c r="AI210" s="9"/>
      <c r="AK210" s="9"/>
      <c r="AL210" s="9"/>
      <c r="AM210" s="9"/>
      <c r="AO210" s="9"/>
    </row>
    <row r="211" spans="1:41" ht="15.75" customHeight="1" x14ac:dyDescent="0.2">
      <c r="A211" s="9"/>
      <c r="X211" s="9"/>
      <c r="AD211" s="9"/>
      <c r="AE211" s="9"/>
      <c r="AF211" s="9"/>
      <c r="AG211" s="16"/>
      <c r="AH211" s="9"/>
      <c r="AI211" s="9"/>
      <c r="AK211" s="9"/>
      <c r="AL211" s="9"/>
      <c r="AM211" s="9"/>
      <c r="AO211" s="9"/>
    </row>
    <row r="212" spans="1:41" ht="15.75" customHeight="1" x14ac:dyDescent="0.2">
      <c r="A212" s="9"/>
      <c r="X212" s="9"/>
      <c r="AD212" s="9"/>
      <c r="AE212" s="9"/>
      <c r="AF212" s="9"/>
      <c r="AG212" s="16"/>
      <c r="AH212" s="9"/>
      <c r="AI212" s="9"/>
      <c r="AK212" s="9"/>
      <c r="AL212" s="9"/>
      <c r="AM212" s="9"/>
      <c r="AO212" s="9"/>
    </row>
    <row r="213" spans="1:41" ht="15.75" customHeight="1" x14ac:dyDescent="0.2">
      <c r="A213" s="9"/>
      <c r="X213" s="9"/>
      <c r="AD213" s="9"/>
      <c r="AE213" s="9"/>
      <c r="AF213" s="9"/>
      <c r="AG213" s="16"/>
      <c r="AH213" s="9"/>
      <c r="AI213" s="9"/>
      <c r="AK213" s="9"/>
      <c r="AL213" s="9"/>
      <c r="AM213" s="9"/>
      <c r="AO213" s="9"/>
    </row>
    <row r="214" spans="1:41" ht="15.75" customHeight="1" x14ac:dyDescent="0.2">
      <c r="A214" s="9"/>
      <c r="X214" s="9"/>
      <c r="AD214" s="9"/>
      <c r="AE214" s="9"/>
      <c r="AF214" s="9"/>
      <c r="AG214" s="16"/>
      <c r="AH214" s="9"/>
      <c r="AI214" s="9"/>
      <c r="AK214" s="9"/>
      <c r="AL214" s="9"/>
      <c r="AM214" s="9"/>
      <c r="AO214" s="9"/>
    </row>
    <row r="215" spans="1:41" ht="15.75" customHeight="1" x14ac:dyDescent="0.2">
      <c r="A215" s="9"/>
      <c r="X215" s="9"/>
      <c r="AD215" s="9"/>
      <c r="AE215" s="9"/>
      <c r="AF215" s="9"/>
      <c r="AG215" s="16"/>
      <c r="AH215" s="9"/>
      <c r="AI215" s="9"/>
      <c r="AK215" s="9"/>
      <c r="AL215" s="9"/>
      <c r="AM215" s="9"/>
      <c r="AO215" s="9"/>
    </row>
    <row r="216" spans="1:41" ht="15.75" customHeight="1" x14ac:dyDescent="0.2">
      <c r="A216" s="9"/>
      <c r="X216" s="9"/>
      <c r="AD216" s="9"/>
      <c r="AE216" s="9"/>
      <c r="AF216" s="9"/>
      <c r="AG216" s="16"/>
      <c r="AH216" s="9"/>
      <c r="AI216" s="9"/>
      <c r="AK216" s="9"/>
      <c r="AL216" s="9"/>
      <c r="AM216" s="9"/>
      <c r="AO216" s="9"/>
    </row>
    <row r="217" spans="1:41" ht="15.75" customHeight="1" x14ac:dyDescent="0.2">
      <c r="A217" s="9"/>
      <c r="X217" s="9"/>
      <c r="AD217" s="9"/>
      <c r="AE217" s="9"/>
      <c r="AF217" s="9"/>
      <c r="AG217" s="16"/>
      <c r="AH217" s="9"/>
      <c r="AI217" s="9"/>
      <c r="AK217" s="9"/>
      <c r="AL217" s="9"/>
      <c r="AM217" s="9"/>
      <c r="AO217" s="9"/>
    </row>
    <row r="218" spans="1:41" ht="15.75" customHeight="1" x14ac:dyDescent="0.2">
      <c r="A218" s="9"/>
      <c r="X218" s="9"/>
      <c r="AD218" s="9"/>
      <c r="AE218" s="9"/>
      <c r="AF218" s="9"/>
      <c r="AG218" s="16"/>
      <c r="AH218" s="9"/>
      <c r="AI218" s="9"/>
      <c r="AK218" s="9"/>
      <c r="AL218" s="9"/>
      <c r="AM218" s="9"/>
      <c r="AO218" s="9"/>
    </row>
    <row r="219" spans="1:41" ht="15.75" customHeight="1" x14ac:dyDescent="0.2">
      <c r="A219" s="9"/>
      <c r="X219" s="9"/>
      <c r="AD219" s="9"/>
      <c r="AE219" s="9"/>
      <c r="AF219" s="9"/>
      <c r="AG219" s="16"/>
      <c r="AH219" s="9"/>
      <c r="AI219" s="9"/>
      <c r="AK219" s="9"/>
      <c r="AL219" s="9"/>
      <c r="AM219" s="9"/>
      <c r="AO219" s="9"/>
    </row>
    <row r="220" spans="1:41" ht="15.75" customHeight="1" x14ac:dyDescent="0.2">
      <c r="A220" s="9"/>
      <c r="X220" s="9"/>
      <c r="AD220" s="9"/>
      <c r="AE220" s="9"/>
      <c r="AF220" s="9"/>
      <c r="AG220" s="16"/>
      <c r="AH220" s="9"/>
      <c r="AI220" s="9"/>
      <c r="AK220" s="9"/>
      <c r="AL220" s="9"/>
      <c r="AM220" s="9"/>
      <c r="AO220" s="9"/>
    </row>
    <row r="221" spans="1:41" ht="15.75" customHeight="1" x14ac:dyDescent="0.2">
      <c r="A221" s="9"/>
      <c r="X221" s="9"/>
      <c r="AD221" s="9"/>
      <c r="AE221" s="9"/>
      <c r="AF221" s="9"/>
      <c r="AG221" s="16"/>
      <c r="AH221" s="9"/>
      <c r="AI221" s="9"/>
      <c r="AK221" s="9"/>
      <c r="AL221" s="9"/>
      <c r="AM221" s="9"/>
      <c r="AO221" s="9"/>
    </row>
    <row r="222" spans="1:41" ht="15.75" customHeight="1" x14ac:dyDescent="0.2">
      <c r="A222" s="9"/>
      <c r="X222" s="9"/>
      <c r="AD222" s="9"/>
      <c r="AE222" s="9"/>
      <c r="AF222" s="9"/>
      <c r="AG222" s="16"/>
      <c r="AH222" s="9"/>
      <c r="AI222" s="9"/>
      <c r="AK222" s="9"/>
      <c r="AL222" s="9"/>
      <c r="AM222" s="9"/>
      <c r="AO222" s="9"/>
    </row>
    <row r="223" spans="1:41" ht="15.75" customHeight="1" x14ac:dyDescent="0.2">
      <c r="A223" s="9"/>
      <c r="X223" s="9"/>
      <c r="AD223" s="9"/>
      <c r="AE223" s="9"/>
      <c r="AF223" s="9"/>
      <c r="AG223" s="16"/>
      <c r="AH223" s="9"/>
      <c r="AI223" s="9"/>
      <c r="AK223" s="9"/>
      <c r="AL223" s="9"/>
      <c r="AM223" s="9"/>
      <c r="AO223" s="9"/>
    </row>
    <row r="224" spans="1:41" ht="15.75" customHeight="1" x14ac:dyDescent="0.2">
      <c r="A224" s="9"/>
      <c r="X224" s="9"/>
      <c r="AD224" s="9"/>
      <c r="AE224" s="9"/>
      <c r="AF224" s="9"/>
      <c r="AG224" s="16"/>
      <c r="AH224" s="9"/>
      <c r="AI224" s="9"/>
      <c r="AK224" s="9"/>
      <c r="AL224" s="9"/>
      <c r="AM224" s="9"/>
      <c r="AO224" s="9"/>
    </row>
    <row r="225" spans="1:41" ht="15.75" customHeight="1" x14ac:dyDescent="0.2">
      <c r="A225" s="9"/>
      <c r="X225" s="9"/>
      <c r="AD225" s="9"/>
      <c r="AE225" s="9"/>
      <c r="AF225" s="9"/>
      <c r="AG225" s="16"/>
      <c r="AH225" s="9"/>
      <c r="AI225" s="9"/>
      <c r="AK225" s="9"/>
      <c r="AL225" s="9"/>
      <c r="AM225" s="9"/>
      <c r="AO225" s="9"/>
    </row>
    <row r="226" spans="1:41" ht="15.75" customHeight="1" x14ac:dyDescent="0.2">
      <c r="A226" s="9"/>
      <c r="X226" s="9"/>
      <c r="AD226" s="9"/>
      <c r="AE226" s="9"/>
      <c r="AF226" s="9"/>
      <c r="AG226" s="16"/>
      <c r="AH226" s="9"/>
      <c r="AI226" s="9"/>
      <c r="AK226" s="9"/>
      <c r="AL226" s="9"/>
      <c r="AM226" s="9"/>
      <c r="AO226" s="9"/>
    </row>
    <row r="227" spans="1:41" ht="15.75" customHeight="1" x14ac:dyDescent="0.2">
      <c r="A227" s="9"/>
      <c r="X227" s="9"/>
      <c r="AD227" s="9"/>
      <c r="AE227" s="9"/>
      <c r="AF227" s="9"/>
      <c r="AG227" s="16"/>
      <c r="AH227" s="9"/>
      <c r="AI227" s="9"/>
      <c r="AK227" s="9"/>
      <c r="AL227" s="9"/>
      <c r="AM227" s="9"/>
      <c r="AO227" s="9"/>
    </row>
    <row r="228" spans="1:41" ht="15.75" customHeight="1" x14ac:dyDescent="0.2">
      <c r="A228" s="9"/>
      <c r="X228" s="9"/>
      <c r="AD228" s="9"/>
      <c r="AE228" s="9"/>
      <c r="AF228" s="9"/>
      <c r="AG228" s="16"/>
      <c r="AH228" s="9"/>
      <c r="AI228" s="9"/>
      <c r="AK228" s="9"/>
      <c r="AL228" s="9"/>
      <c r="AM228" s="9"/>
      <c r="AO228" s="9"/>
    </row>
    <row r="229" spans="1:41" ht="15.75" customHeight="1" x14ac:dyDescent="0.2">
      <c r="A229" s="9"/>
      <c r="X229" s="9"/>
      <c r="AD229" s="9"/>
      <c r="AE229" s="9"/>
      <c r="AF229" s="9"/>
      <c r="AG229" s="16"/>
      <c r="AH229" s="9"/>
      <c r="AI229" s="9"/>
      <c r="AK229" s="9"/>
      <c r="AL229" s="9"/>
      <c r="AM229" s="9"/>
      <c r="AO229" s="9"/>
    </row>
    <row r="230" spans="1:41" ht="15.75" customHeight="1" x14ac:dyDescent="0.2">
      <c r="A230" s="9"/>
      <c r="X230" s="9"/>
      <c r="AD230" s="9"/>
      <c r="AE230" s="9"/>
      <c r="AF230" s="9"/>
      <c r="AG230" s="16"/>
      <c r="AH230" s="9"/>
      <c r="AI230" s="9"/>
      <c r="AK230" s="9"/>
      <c r="AL230" s="9"/>
      <c r="AM230" s="9"/>
      <c r="AO230" s="9"/>
    </row>
    <row r="231" spans="1:41" ht="15.75" customHeight="1" x14ac:dyDescent="0.2">
      <c r="A231" s="9"/>
      <c r="X231" s="9"/>
      <c r="AD231" s="9"/>
      <c r="AE231" s="9"/>
      <c r="AF231" s="9"/>
      <c r="AG231" s="16"/>
      <c r="AH231" s="9"/>
      <c r="AI231" s="9"/>
      <c r="AK231" s="9"/>
      <c r="AL231" s="9"/>
      <c r="AM231" s="9"/>
      <c r="AO231" s="9"/>
    </row>
    <row r="232" spans="1:41" ht="15.75" customHeight="1" x14ac:dyDescent="0.2">
      <c r="A232" s="9"/>
      <c r="X232" s="9"/>
      <c r="AD232" s="9"/>
      <c r="AE232" s="9"/>
      <c r="AF232" s="9"/>
      <c r="AG232" s="16"/>
      <c r="AH232" s="9"/>
      <c r="AI232" s="9"/>
      <c r="AK232" s="9"/>
      <c r="AL232" s="9"/>
      <c r="AM232" s="9"/>
      <c r="AO232" s="9"/>
    </row>
    <row r="233" spans="1:41" ht="15.75" customHeight="1" x14ac:dyDescent="0.2">
      <c r="A233" s="9"/>
      <c r="X233" s="9"/>
      <c r="AD233" s="9"/>
      <c r="AE233" s="9"/>
      <c r="AF233" s="9"/>
      <c r="AG233" s="16"/>
      <c r="AH233" s="9"/>
      <c r="AI233" s="9"/>
      <c r="AK233" s="9"/>
      <c r="AL233" s="9"/>
      <c r="AM233" s="9"/>
      <c r="AO233" s="9"/>
    </row>
    <row r="234" spans="1:41" ht="15.75" customHeight="1" x14ac:dyDescent="0.2">
      <c r="A234" s="9"/>
      <c r="X234" s="9"/>
      <c r="AD234" s="9"/>
      <c r="AE234" s="9"/>
      <c r="AF234" s="9"/>
      <c r="AG234" s="16"/>
      <c r="AH234" s="9"/>
      <c r="AI234" s="9"/>
      <c r="AK234" s="9"/>
      <c r="AL234" s="9"/>
      <c r="AM234" s="9"/>
      <c r="AO234" s="9"/>
    </row>
    <row r="235" spans="1:41" ht="15.75" customHeight="1" x14ac:dyDescent="0.2">
      <c r="A235" s="9"/>
      <c r="X235" s="9"/>
      <c r="AD235" s="9"/>
      <c r="AE235" s="9"/>
      <c r="AF235" s="9"/>
      <c r="AG235" s="16"/>
      <c r="AH235" s="9"/>
      <c r="AI235" s="9"/>
      <c r="AK235" s="9"/>
      <c r="AL235" s="9"/>
      <c r="AM235" s="9"/>
      <c r="AO235" s="9"/>
    </row>
    <row r="236" spans="1:41" ht="15.75" customHeight="1" x14ac:dyDescent="0.2">
      <c r="A236" s="9"/>
      <c r="X236" s="9"/>
      <c r="AD236" s="9"/>
      <c r="AE236" s="9"/>
      <c r="AF236" s="9"/>
      <c r="AG236" s="16"/>
      <c r="AH236" s="9"/>
      <c r="AI236" s="9"/>
      <c r="AK236" s="9"/>
      <c r="AL236" s="9"/>
      <c r="AM236" s="9"/>
      <c r="AO236" s="9"/>
    </row>
    <row r="237" spans="1:41" ht="15.75" customHeight="1" x14ac:dyDescent="0.2">
      <c r="A237" s="9"/>
      <c r="X237" s="9"/>
      <c r="AD237" s="9"/>
      <c r="AE237" s="9"/>
      <c r="AF237" s="9"/>
      <c r="AG237" s="16"/>
      <c r="AH237" s="9"/>
      <c r="AI237" s="9"/>
      <c r="AK237" s="9"/>
      <c r="AL237" s="9"/>
      <c r="AM237" s="9"/>
      <c r="AO237" s="9"/>
    </row>
    <row r="238" spans="1:41" ht="15.75" customHeight="1" x14ac:dyDescent="0.2">
      <c r="A238" s="9"/>
      <c r="X238" s="9"/>
      <c r="AD238" s="9"/>
      <c r="AE238" s="9"/>
      <c r="AF238" s="9"/>
      <c r="AG238" s="16"/>
      <c r="AH238" s="9"/>
      <c r="AI238" s="9"/>
      <c r="AK238" s="9"/>
      <c r="AL238" s="9"/>
      <c r="AM238" s="9"/>
      <c r="AO238" s="9"/>
    </row>
    <row r="239" spans="1:41" ht="15.75" customHeight="1" x14ac:dyDescent="0.2">
      <c r="A239" s="9"/>
      <c r="X239" s="9"/>
      <c r="AD239" s="9"/>
      <c r="AE239" s="9"/>
      <c r="AF239" s="9"/>
      <c r="AG239" s="16"/>
      <c r="AH239" s="9"/>
      <c r="AI239" s="9"/>
      <c r="AK239" s="9"/>
      <c r="AL239" s="9"/>
      <c r="AM239" s="9"/>
      <c r="AO239" s="9"/>
    </row>
    <row r="240" spans="1:41" ht="15.75" customHeight="1" x14ac:dyDescent="0.2">
      <c r="A240" s="9"/>
      <c r="X240" s="9"/>
      <c r="AD240" s="9"/>
      <c r="AE240" s="9"/>
      <c r="AF240" s="9"/>
      <c r="AG240" s="16"/>
      <c r="AH240" s="9"/>
      <c r="AI240" s="9"/>
      <c r="AK240" s="9"/>
      <c r="AL240" s="9"/>
      <c r="AM240" s="9"/>
      <c r="AO240" s="9"/>
    </row>
    <row r="241" spans="1:41" ht="15.75" customHeight="1" x14ac:dyDescent="0.2">
      <c r="A241" s="9"/>
      <c r="X241" s="9"/>
      <c r="AD241" s="9"/>
      <c r="AE241" s="9"/>
      <c r="AF241" s="9"/>
      <c r="AG241" s="16"/>
      <c r="AH241" s="9"/>
      <c r="AI241" s="9"/>
      <c r="AK241" s="9"/>
      <c r="AL241" s="9"/>
      <c r="AM241" s="9"/>
      <c r="AO241" s="9"/>
    </row>
    <row r="242" spans="1:41" ht="15.75" customHeight="1" x14ac:dyDescent="0.2">
      <c r="A242" s="9"/>
      <c r="X242" s="9"/>
      <c r="AD242" s="9"/>
      <c r="AE242" s="9"/>
      <c r="AF242" s="9"/>
      <c r="AG242" s="16"/>
      <c r="AH242" s="9"/>
      <c r="AI242" s="9"/>
      <c r="AK242" s="9"/>
      <c r="AL242" s="9"/>
      <c r="AM242" s="9"/>
      <c r="AO242" s="9"/>
    </row>
    <row r="243" spans="1:41" ht="15.75" customHeight="1" x14ac:dyDescent="0.2">
      <c r="A243" s="9"/>
      <c r="X243" s="9"/>
      <c r="AD243" s="9"/>
      <c r="AE243" s="9"/>
      <c r="AF243" s="9"/>
      <c r="AG243" s="16"/>
      <c r="AH243" s="9"/>
      <c r="AI243" s="9"/>
      <c r="AK243" s="9"/>
      <c r="AL243" s="9"/>
      <c r="AM243" s="9"/>
      <c r="AO243" s="9"/>
    </row>
    <row r="244" spans="1:41" ht="15.75" customHeight="1" x14ac:dyDescent="0.2">
      <c r="A244" s="9"/>
      <c r="X244" s="9"/>
      <c r="AD244" s="9"/>
      <c r="AE244" s="9"/>
      <c r="AF244" s="9"/>
      <c r="AG244" s="16"/>
      <c r="AH244" s="9"/>
      <c r="AI244" s="9"/>
      <c r="AK244" s="9"/>
      <c r="AL244" s="9"/>
      <c r="AM244" s="9"/>
      <c r="AO244" s="9"/>
    </row>
    <row r="245" spans="1:41" ht="15.75" customHeight="1" x14ac:dyDescent="0.2">
      <c r="A245" s="9"/>
      <c r="X245" s="9"/>
      <c r="AD245" s="9"/>
      <c r="AE245" s="9"/>
      <c r="AF245" s="9"/>
      <c r="AG245" s="16"/>
      <c r="AH245" s="9"/>
      <c r="AI245" s="9"/>
      <c r="AK245" s="9"/>
      <c r="AL245" s="9"/>
      <c r="AM245" s="9"/>
      <c r="AO245" s="9"/>
    </row>
    <row r="246" spans="1:41" ht="15.75" customHeight="1" x14ac:dyDescent="0.2">
      <c r="A246" s="9"/>
      <c r="X246" s="9"/>
      <c r="AD246" s="9"/>
      <c r="AE246" s="9"/>
      <c r="AF246" s="9"/>
      <c r="AG246" s="16"/>
      <c r="AH246" s="9"/>
      <c r="AI246" s="9"/>
      <c r="AK246" s="9"/>
      <c r="AL246" s="9"/>
      <c r="AM246" s="9"/>
      <c r="AO246" s="9"/>
    </row>
    <row r="247" spans="1:41" ht="15.75" customHeight="1" x14ac:dyDescent="0.2">
      <c r="A247" s="9"/>
      <c r="X247" s="9"/>
      <c r="AD247" s="9"/>
      <c r="AE247" s="9"/>
      <c r="AF247" s="9"/>
      <c r="AG247" s="16"/>
      <c r="AH247" s="9"/>
      <c r="AI247" s="9"/>
      <c r="AK247" s="9"/>
      <c r="AL247" s="9"/>
      <c r="AM247" s="9"/>
      <c r="AO247" s="9"/>
    </row>
    <row r="248" spans="1:41" ht="15.75" customHeight="1" x14ac:dyDescent="0.2">
      <c r="A248" s="9"/>
      <c r="X248" s="9"/>
      <c r="AD248" s="9"/>
      <c r="AE248" s="9"/>
      <c r="AF248" s="9"/>
      <c r="AG248" s="16"/>
      <c r="AH248" s="9"/>
      <c r="AI248" s="9"/>
      <c r="AK248" s="9"/>
      <c r="AL248" s="9"/>
      <c r="AM248" s="9"/>
      <c r="AO248" s="9"/>
    </row>
    <row r="249" spans="1:41" ht="15.75" customHeight="1" x14ac:dyDescent="0.2">
      <c r="A249" s="9"/>
      <c r="X249" s="9"/>
      <c r="AD249" s="9"/>
      <c r="AE249" s="9"/>
      <c r="AF249" s="9"/>
      <c r="AG249" s="16"/>
      <c r="AH249" s="9"/>
      <c r="AI249" s="9"/>
      <c r="AK249" s="9"/>
      <c r="AL249" s="9"/>
      <c r="AM249" s="9"/>
      <c r="AO249" s="9"/>
    </row>
    <row r="250" spans="1:41" ht="15.75" customHeight="1" x14ac:dyDescent="0.2">
      <c r="A250" s="9"/>
      <c r="X250" s="9"/>
      <c r="AD250" s="9"/>
      <c r="AE250" s="9"/>
      <c r="AF250" s="9"/>
      <c r="AG250" s="16"/>
      <c r="AH250" s="9"/>
      <c r="AI250" s="9"/>
      <c r="AK250" s="9"/>
      <c r="AL250" s="9"/>
      <c r="AM250" s="9"/>
      <c r="AO250" s="9"/>
    </row>
    <row r="251" spans="1:41" ht="15.75" customHeight="1" x14ac:dyDescent="0.2">
      <c r="A251" s="9"/>
      <c r="X251" s="9"/>
      <c r="AD251" s="9"/>
      <c r="AE251" s="9"/>
      <c r="AF251" s="9"/>
      <c r="AG251" s="16"/>
      <c r="AH251" s="9"/>
      <c r="AI251" s="9"/>
      <c r="AK251" s="9"/>
      <c r="AL251" s="9"/>
      <c r="AM251" s="9"/>
      <c r="AO251" s="9"/>
    </row>
    <row r="252" spans="1:41" ht="15.75" customHeight="1" x14ac:dyDescent="0.2">
      <c r="A252" s="9"/>
      <c r="X252" s="9"/>
      <c r="AD252" s="9"/>
      <c r="AE252" s="9"/>
      <c r="AF252" s="9"/>
      <c r="AG252" s="16"/>
      <c r="AH252" s="9"/>
      <c r="AI252" s="9"/>
      <c r="AK252" s="9"/>
      <c r="AL252" s="9"/>
      <c r="AM252" s="9"/>
      <c r="AO252" s="9"/>
    </row>
    <row r="253" spans="1:41" ht="15.75" customHeight="1" x14ac:dyDescent="0.2">
      <c r="A253" s="9"/>
      <c r="X253" s="9"/>
      <c r="AD253" s="9"/>
      <c r="AE253" s="9"/>
      <c r="AF253" s="9"/>
      <c r="AG253" s="16"/>
      <c r="AH253" s="9"/>
      <c r="AI253" s="9"/>
      <c r="AK253" s="9"/>
      <c r="AL253" s="9"/>
      <c r="AM253" s="9"/>
      <c r="AO253" s="9"/>
    </row>
    <row r="254" spans="1:41" ht="15.75" customHeight="1" x14ac:dyDescent="0.2">
      <c r="A254" s="9"/>
      <c r="X254" s="9"/>
      <c r="AD254" s="9"/>
      <c r="AE254" s="9"/>
      <c r="AF254" s="9"/>
      <c r="AG254" s="16"/>
      <c r="AH254" s="9"/>
      <c r="AI254" s="9"/>
      <c r="AK254" s="9"/>
      <c r="AL254" s="9"/>
      <c r="AM254" s="9"/>
      <c r="AO254" s="9"/>
    </row>
    <row r="255" spans="1:41" ht="15.75" customHeight="1" x14ac:dyDescent="0.2">
      <c r="A255" s="9"/>
      <c r="X255" s="9"/>
      <c r="AD255" s="9"/>
      <c r="AE255" s="9"/>
      <c r="AF255" s="9"/>
      <c r="AG255" s="16"/>
      <c r="AH255" s="9"/>
      <c r="AI255" s="9"/>
      <c r="AK255" s="9"/>
      <c r="AL255" s="9"/>
      <c r="AM255" s="9"/>
      <c r="AO255" s="9"/>
    </row>
    <row r="256" spans="1:41" ht="15.75" customHeight="1" x14ac:dyDescent="0.2">
      <c r="A256" s="9"/>
      <c r="X256" s="9"/>
      <c r="AD256" s="9"/>
      <c r="AE256" s="9"/>
      <c r="AF256" s="9"/>
      <c r="AG256" s="16"/>
      <c r="AH256" s="9"/>
      <c r="AI256" s="9"/>
      <c r="AK256" s="9"/>
      <c r="AL256" s="9"/>
      <c r="AM256" s="9"/>
      <c r="AO256" s="9"/>
    </row>
    <row r="257" spans="1:41" ht="15.75" customHeight="1" x14ac:dyDescent="0.2">
      <c r="A257" s="9"/>
      <c r="X257" s="9"/>
      <c r="AD257" s="9"/>
      <c r="AE257" s="9"/>
      <c r="AF257" s="9"/>
      <c r="AG257" s="16"/>
      <c r="AH257" s="9"/>
      <c r="AI257" s="9"/>
      <c r="AK257" s="9"/>
      <c r="AL257" s="9"/>
      <c r="AM257" s="9"/>
      <c r="AO257" s="9"/>
    </row>
    <row r="258" spans="1:41" ht="15.75" customHeight="1" x14ac:dyDescent="0.2">
      <c r="A258" s="9"/>
      <c r="X258" s="9"/>
      <c r="AD258" s="9"/>
      <c r="AE258" s="9"/>
      <c r="AF258" s="9"/>
      <c r="AG258" s="16"/>
      <c r="AH258" s="9"/>
      <c r="AI258" s="9"/>
      <c r="AK258" s="9"/>
      <c r="AL258" s="9"/>
      <c r="AM258" s="9"/>
      <c r="AO258" s="9"/>
    </row>
    <row r="259" spans="1:41" ht="15.75" customHeight="1" x14ac:dyDescent="0.2">
      <c r="A259" s="9"/>
      <c r="X259" s="9"/>
      <c r="AD259" s="9"/>
      <c r="AE259" s="9"/>
      <c r="AF259" s="9"/>
      <c r="AG259" s="16"/>
      <c r="AH259" s="9"/>
      <c r="AI259" s="9"/>
      <c r="AK259" s="9"/>
      <c r="AL259" s="9"/>
      <c r="AM259" s="9"/>
      <c r="AO259" s="9"/>
    </row>
    <row r="260" spans="1:41" ht="15.75" customHeight="1" x14ac:dyDescent="0.2">
      <c r="A260" s="9"/>
      <c r="X260" s="9"/>
      <c r="AD260" s="9"/>
      <c r="AE260" s="9"/>
      <c r="AF260" s="9"/>
      <c r="AG260" s="16"/>
      <c r="AH260" s="9"/>
      <c r="AI260" s="9"/>
      <c r="AK260" s="9"/>
      <c r="AL260" s="9"/>
      <c r="AM260" s="9"/>
      <c r="AO260" s="9"/>
    </row>
    <row r="261" spans="1:41" ht="15.75" customHeight="1" x14ac:dyDescent="0.2">
      <c r="A261" s="9"/>
      <c r="X261" s="9"/>
      <c r="AD261" s="9"/>
      <c r="AE261" s="9"/>
      <c r="AF261" s="9"/>
      <c r="AG261" s="16"/>
      <c r="AH261" s="9"/>
      <c r="AI261" s="9"/>
      <c r="AK261" s="9"/>
      <c r="AL261" s="9"/>
      <c r="AM261" s="9"/>
      <c r="AO261" s="9"/>
    </row>
    <row r="262" spans="1:41" ht="15.75" customHeight="1" x14ac:dyDescent="0.2">
      <c r="A262" s="9"/>
      <c r="X262" s="9"/>
      <c r="AD262" s="9"/>
      <c r="AE262" s="9"/>
      <c r="AF262" s="9"/>
      <c r="AG262" s="16"/>
      <c r="AH262" s="9"/>
      <c r="AI262" s="9"/>
      <c r="AK262" s="9"/>
      <c r="AL262" s="9"/>
      <c r="AM262" s="9"/>
      <c r="AO262" s="9"/>
    </row>
    <row r="263" spans="1:41" ht="15.75" customHeight="1" x14ac:dyDescent="0.2">
      <c r="A263" s="9"/>
      <c r="X263" s="9"/>
      <c r="AD263" s="9"/>
      <c r="AE263" s="9"/>
      <c r="AF263" s="9"/>
      <c r="AG263" s="16"/>
      <c r="AH263" s="9"/>
      <c r="AI263" s="9"/>
      <c r="AK263" s="9"/>
      <c r="AL263" s="9"/>
      <c r="AM263" s="9"/>
      <c r="AO263" s="9"/>
    </row>
    <row r="264" spans="1:41" ht="15.75" customHeight="1" x14ac:dyDescent="0.2">
      <c r="A264" s="9"/>
      <c r="X264" s="9"/>
      <c r="AD264" s="9"/>
      <c r="AE264" s="9"/>
      <c r="AF264" s="9"/>
      <c r="AG264" s="16"/>
      <c r="AH264" s="9"/>
      <c r="AI264" s="9"/>
      <c r="AK264" s="9"/>
      <c r="AL264" s="9"/>
      <c r="AM264" s="9"/>
      <c r="AO264" s="9"/>
    </row>
    <row r="265" spans="1:41" ht="15.75" customHeight="1" x14ac:dyDescent="0.2">
      <c r="A265" s="9"/>
      <c r="X265" s="9"/>
      <c r="AD265" s="9"/>
      <c r="AE265" s="9"/>
      <c r="AF265" s="9"/>
      <c r="AG265" s="16"/>
      <c r="AH265" s="9"/>
      <c r="AI265" s="9"/>
      <c r="AK265" s="9"/>
      <c r="AL265" s="9"/>
      <c r="AM265" s="9"/>
      <c r="AO265" s="9"/>
    </row>
    <row r="266" spans="1:41" ht="15.75" customHeight="1" x14ac:dyDescent="0.2">
      <c r="A266" s="9"/>
      <c r="X266" s="9"/>
      <c r="AD266" s="9"/>
      <c r="AE266" s="9"/>
      <c r="AF266" s="9"/>
      <c r="AG266" s="16"/>
      <c r="AH266" s="9"/>
      <c r="AI266" s="9"/>
      <c r="AK266" s="9"/>
      <c r="AL266" s="9"/>
      <c r="AM266" s="9"/>
      <c r="AO266" s="9"/>
    </row>
    <row r="267" spans="1:41" ht="15.75" customHeight="1" x14ac:dyDescent="0.2">
      <c r="A267" s="9"/>
      <c r="X267" s="9"/>
      <c r="AD267" s="9"/>
      <c r="AE267" s="9"/>
      <c r="AF267" s="9"/>
      <c r="AG267" s="16"/>
      <c r="AH267" s="9"/>
      <c r="AI267" s="9"/>
      <c r="AK267" s="9"/>
      <c r="AL267" s="9"/>
      <c r="AM267" s="9"/>
      <c r="AO267" s="9"/>
    </row>
    <row r="268" spans="1:41" ht="15.75" customHeight="1" x14ac:dyDescent="0.2">
      <c r="A268" s="9"/>
      <c r="X268" s="9"/>
      <c r="AD268" s="9"/>
      <c r="AE268" s="9"/>
      <c r="AF268" s="9"/>
      <c r="AG268" s="16"/>
      <c r="AH268" s="9"/>
      <c r="AI268" s="9"/>
      <c r="AK268" s="9"/>
      <c r="AL268" s="9"/>
      <c r="AM268" s="9"/>
      <c r="AO268" s="9"/>
    </row>
    <row r="269" spans="1:41" ht="15.75" customHeight="1" x14ac:dyDescent="0.2">
      <c r="A269" s="9"/>
      <c r="X269" s="9"/>
      <c r="AD269" s="9"/>
      <c r="AE269" s="9"/>
      <c r="AF269" s="9"/>
      <c r="AG269" s="16"/>
      <c r="AH269" s="9"/>
      <c r="AI269" s="9"/>
      <c r="AK269" s="9"/>
      <c r="AL269" s="9"/>
      <c r="AM269" s="9"/>
      <c r="AO269" s="9"/>
    </row>
    <row r="270" spans="1:41" ht="15.75" customHeight="1" x14ac:dyDescent="0.2">
      <c r="A270" s="9"/>
      <c r="X270" s="9"/>
      <c r="AD270" s="9"/>
      <c r="AE270" s="9"/>
      <c r="AF270" s="9"/>
      <c r="AG270" s="16"/>
      <c r="AH270" s="9"/>
      <c r="AI270" s="9"/>
      <c r="AK270" s="9"/>
      <c r="AL270" s="9"/>
      <c r="AM270" s="9"/>
      <c r="AO270" s="9"/>
    </row>
    <row r="271" spans="1:41" ht="15.75" customHeight="1" x14ac:dyDescent="0.2">
      <c r="A271" s="9"/>
      <c r="X271" s="9"/>
      <c r="AD271" s="9"/>
      <c r="AE271" s="9"/>
      <c r="AF271" s="9"/>
      <c r="AG271" s="16"/>
      <c r="AH271" s="9"/>
      <c r="AI271" s="9"/>
      <c r="AK271" s="9"/>
      <c r="AL271" s="9"/>
      <c r="AM271" s="9"/>
      <c r="AO271" s="9"/>
    </row>
    <row r="272" spans="1:41" ht="15.75" customHeight="1" x14ac:dyDescent="0.2">
      <c r="A272" s="9"/>
      <c r="X272" s="9"/>
      <c r="AD272" s="9"/>
      <c r="AE272" s="9"/>
      <c r="AF272" s="9"/>
      <c r="AG272" s="16"/>
      <c r="AH272" s="9"/>
      <c r="AI272" s="9"/>
      <c r="AK272" s="9"/>
      <c r="AL272" s="9"/>
      <c r="AM272" s="9"/>
      <c r="AO272" s="9"/>
    </row>
    <row r="273" spans="1:41" ht="15.75" customHeight="1" x14ac:dyDescent="0.2">
      <c r="A273" s="9"/>
      <c r="X273" s="9"/>
      <c r="AD273" s="9"/>
      <c r="AE273" s="9"/>
      <c r="AF273" s="9"/>
      <c r="AG273" s="16"/>
      <c r="AH273" s="9"/>
      <c r="AI273" s="9"/>
      <c r="AK273" s="9"/>
      <c r="AL273" s="9"/>
      <c r="AM273" s="9"/>
      <c r="AO273" s="9"/>
    </row>
    <row r="274" spans="1:41" ht="15.75" customHeight="1" x14ac:dyDescent="0.2">
      <c r="A274" s="9"/>
      <c r="X274" s="9"/>
      <c r="AD274" s="9"/>
      <c r="AE274" s="9"/>
      <c r="AF274" s="9"/>
      <c r="AG274" s="16"/>
      <c r="AH274" s="9"/>
      <c r="AI274" s="9"/>
      <c r="AK274" s="9"/>
      <c r="AL274" s="9"/>
      <c r="AM274" s="9"/>
      <c r="AO274" s="9"/>
    </row>
    <row r="275" spans="1:41" ht="15.75" customHeight="1" x14ac:dyDescent="0.2">
      <c r="A275" s="9"/>
      <c r="X275" s="9"/>
      <c r="AD275" s="9"/>
      <c r="AE275" s="9"/>
      <c r="AF275" s="9"/>
      <c r="AG275" s="16"/>
      <c r="AH275" s="9"/>
      <c r="AI275" s="9"/>
      <c r="AK275" s="9"/>
      <c r="AL275" s="9"/>
      <c r="AM275" s="9"/>
      <c r="AO275" s="9"/>
    </row>
    <row r="276" spans="1:41" ht="15.75" customHeight="1" x14ac:dyDescent="0.2">
      <c r="A276" s="9"/>
      <c r="X276" s="9"/>
      <c r="AD276" s="9"/>
      <c r="AE276" s="9"/>
      <c r="AF276" s="9"/>
      <c r="AG276" s="16"/>
      <c r="AH276" s="9"/>
      <c r="AI276" s="9"/>
      <c r="AK276" s="9"/>
      <c r="AL276" s="9"/>
      <c r="AM276" s="9"/>
      <c r="AO276" s="9"/>
    </row>
    <row r="277" spans="1:41" ht="15.75" customHeight="1" x14ac:dyDescent="0.2">
      <c r="A277" s="9"/>
      <c r="X277" s="9"/>
      <c r="AD277" s="9"/>
      <c r="AE277" s="9"/>
      <c r="AF277" s="9"/>
      <c r="AG277" s="16"/>
      <c r="AH277" s="9"/>
      <c r="AI277" s="9"/>
      <c r="AK277" s="9"/>
      <c r="AL277" s="9"/>
      <c r="AM277" s="9"/>
      <c r="AO277" s="9"/>
    </row>
    <row r="278" spans="1:41" ht="15.75" customHeight="1" x14ac:dyDescent="0.2">
      <c r="A278" s="9"/>
      <c r="X278" s="9"/>
      <c r="AD278" s="9"/>
      <c r="AE278" s="9"/>
      <c r="AF278" s="9"/>
      <c r="AG278" s="16"/>
      <c r="AH278" s="9"/>
      <c r="AI278" s="9"/>
      <c r="AK278" s="9"/>
      <c r="AL278" s="9"/>
      <c r="AM278" s="9"/>
      <c r="AO278" s="9"/>
    </row>
    <row r="279" spans="1:41" ht="15.75" customHeight="1" x14ac:dyDescent="0.2">
      <c r="A279" s="9"/>
      <c r="X279" s="9"/>
      <c r="AD279" s="9"/>
      <c r="AE279" s="9"/>
      <c r="AF279" s="9"/>
      <c r="AG279" s="16"/>
      <c r="AH279" s="9"/>
      <c r="AI279" s="9"/>
      <c r="AK279" s="9"/>
      <c r="AL279" s="9"/>
      <c r="AM279" s="9"/>
      <c r="AO279" s="9"/>
    </row>
    <row r="280" spans="1:41" ht="15.75" customHeight="1" x14ac:dyDescent="0.2">
      <c r="A280" s="9"/>
      <c r="X280" s="9"/>
      <c r="AD280" s="9"/>
      <c r="AE280" s="9"/>
      <c r="AF280" s="9"/>
      <c r="AG280" s="16"/>
      <c r="AH280" s="9"/>
      <c r="AI280" s="9"/>
      <c r="AK280" s="9"/>
      <c r="AL280" s="9"/>
      <c r="AM280" s="9"/>
      <c r="AO280" s="9"/>
    </row>
    <row r="281" spans="1:41" ht="15.75" customHeight="1" x14ac:dyDescent="0.2">
      <c r="A281" s="9"/>
      <c r="X281" s="9"/>
      <c r="AD281" s="9"/>
      <c r="AE281" s="9"/>
      <c r="AF281" s="9"/>
      <c r="AG281" s="16"/>
      <c r="AH281" s="9"/>
      <c r="AI281" s="9"/>
      <c r="AK281" s="9"/>
      <c r="AL281" s="9"/>
      <c r="AM281" s="9"/>
      <c r="AO281" s="9"/>
    </row>
    <row r="282" spans="1:41" ht="15.75" customHeight="1" x14ac:dyDescent="0.2">
      <c r="A282" s="9"/>
      <c r="X282" s="9"/>
      <c r="AD282" s="9"/>
      <c r="AE282" s="9"/>
      <c r="AF282" s="9"/>
      <c r="AG282" s="16"/>
      <c r="AH282" s="9"/>
      <c r="AI282" s="9"/>
      <c r="AK282" s="9"/>
      <c r="AL282" s="9"/>
      <c r="AM282" s="9"/>
      <c r="AO282" s="9"/>
    </row>
    <row r="283" spans="1:41" ht="15.75" customHeight="1" x14ac:dyDescent="0.2">
      <c r="A283" s="9"/>
      <c r="X283" s="9"/>
      <c r="AD283" s="9"/>
      <c r="AE283" s="9"/>
      <c r="AF283" s="9"/>
      <c r="AG283" s="16"/>
      <c r="AH283" s="9"/>
      <c r="AI283" s="9"/>
      <c r="AK283" s="9"/>
      <c r="AL283" s="9"/>
      <c r="AM283" s="9"/>
      <c r="AO283" s="9"/>
    </row>
    <row r="284" spans="1:41" ht="15.75" customHeight="1" x14ac:dyDescent="0.2">
      <c r="A284" s="9"/>
      <c r="X284" s="9"/>
      <c r="AD284" s="9"/>
      <c r="AE284" s="9"/>
      <c r="AF284" s="9"/>
      <c r="AG284" s="16"/>
      <c r="AH284" s="9"/>
      <c r="AI284" s="9"/>
      <c r="AK284" s="9"/>
      <c r="AL284" s="9"/>
      <c r="AM284" s="9"/>
      <c r="AO284" s="9"/>
    </row>
    <row r="285" spans="1:41" ht="15.75" customHeight="1" x14ac:dyDescent="0.2">
      <c r="A285" s="9"/>
      <c r="X285" s="9"/>
      <c r="AD285" s="9"/>
      <c r="AE285" s="9"/>
      <c r="AF285" s="9"/>
      <c r="AG285" s="16"/>
      <c r="AH285" s="9"/>
      <c r="AI285" s="9"/>
      <c r="AK285" s="9"/>
      <c r="AL285" s="9"/>
      <c r="AM285" s="9"/>
      <c r="AO285" s="9"/>
    </row>
    <row r="286" spans="1:41" ht="15.75" customHeight="1" x14ac:dyDescent="0.2">
      <c r="A286" s="9"/>
      <c r="X286" s="9"/>
      <c r="AD286" s="9"/>
      <c r="AE286" s="9"/>
      <c r="AF286" s="9"/>
      <c r="AG286" s="16"/>
      <c r="AH286" s="9"/>
      <c r="AI286" s="9"/>
      <c r="AK286" s="9"/>
      <c r="AL286" s="9"/>
      <c r="AM286" s="9"/>
      <c r="AO286" s="9"/>
    </row>
    <row r="287" spans="1:41" ht="15.75" customHeight="1" x14ac:dyDescent="0.2">
      <c r="A287" s="9"/>
      <c r="X287" s="9"/>
      <c r="AD287" s="9"/>
      <c r="AE287" s="9"/>
      <c r="AF287" s="9"/>
      <c r="AG287" s="16"/>
      <c r="AH287" s="9"/>
      <c r="AI287" s="9"/>
      <c r="AK287" s="9"/>
      <c r="AL287" s="9"/>
      <c r="AM287" s="9"/>
      <c r="AO287" s="9"/>
    </row>
    <row r="288" spans="1:41" ht="15.75" customHeight="1" x14ac:dyDescent="0.2">
      <c r="A288" s="9"/>
      <c r="X288" s="9"/>
      <c r="AD288" s="9"/>
      <c r="AE288" s="9"/>
      <c r="AF288" s="9"/>
      <c r="AG288" s="16"/>
      <c r="AH288" s="9"/>
      <c r="AI288" s="9"/>
      <c r="AK288" s="9"/>
      <c r="AL288" s="9"/>
      <c r="AM288" s="9"/>
      <c r="AO288" s="9"/>
    </row>
    <row r="289" spans="1:41" ht="15.75" customHeight="1" x14ac:dyDescent="0.2">
      <c r="A289" s="9"/>
      <c r="X289" s="9"/>
      <c r="AD289" s="9"/>
      <c r="AE289" s="9"/>
      <c r="AF289" s="9"/>
      <c r="AG289" s="16"/>
      <c r="AH289" s="9"/>
      <c r="AI289" s="9"/>
      <c r="AK289" s="9"/>
      <c r="AL289" s="9"/>
      <c r="AM289" s="9"/>
      <c r="AO289" s="9"/>
    </row>
    <row r="290" spans="1:41" ht="15.75" customHeight="1" x14ac:dyDescent="0.2">
      <c r="A290" s="9"/>
      <c r="X290" s="9"/>
      <c r="AD290" s="9"/>
      <c r="AE290" s="9"/>
      <c r="AF290" s="9"/>
      <c r="AG290" s="16"/>
      <c r="AH290" s="9"/>
      <c r="AI290" s="9"/>
      <c r="AK290" s="9"/>
      <c r="AL290" s="9"/>
      <c r="AM290" s="9"/>
      <c r="AO290" s="9"/>
    </row>
    <row r="291" spans="1:41" ht="15.75" customHeight="1" x14ac:dyDescent="0.2">
      <c r="A291" s="9"/>
      <c r="X291" s="9"/>
      <c r="AD291" s="9"/>
      <c r="AE291" s="9"/>
      <c r="AF291" s="9"/>
      <c r="AG291" s="16"/>
      <c r="AH291" s="9"/>
      <c r="AI291" s="9"/>
      <c r="AK291" s="9"/>
      <c r="AL291" s="9"/>
      <c r="AM291" s="9"/>
      <c r="AO291" s="9"/>
    </row>
    <row r="292" spans="1:41" ht="15.75" customHeight="1" x14ac:dyDescent="0.2">
      <c r="A292" s="9"/>
      <c r="X292" s="9"/>
      <c r="AD292" s="9"/>
      <c r="AE292" s="9"/>
      <c r="AF292" s="9"/>
      <c r="AG292" s="16"/>
      <c r="AH292" s="9"/>
      <c r="AI292" s="9"/>
      <c r="AK292" s="9"/>
      <c r="AL292" s="9"/>
      <c r="AM292" s="9"/>
      <c r="AO292" s="9"/>
    </row>
    <row r="293" spans="1:41" ht="15.75" customHeight="1" x14ac:dyDescent="0.2">
      <c r="A293" s="9"/>
      <c r="X293" s="9"/>
      <c r="AD293" s="9"/>
      <c r="AE293" s="9"/>
      <c r="AF293" s="9"/>
      <c r="AG293" s="16"/>
      <c r="AH293" s="9"/>
      <c r="AI293" s="9"/>
      <c r="AK293" s="9"/>
      <c r="AL293" s="9"/>
      <c r="AM293" s="9"/>
      <c r="AO293" s="9"/>
    </row>
    <row r="294" spans="1:41" ht="15.75" customHeight="1" x14ac:dyDescent="0.2">
      <c r="A294" s="9"/>
      <c r="X294" s="9"/>
      <c r="AD294" s="9"/>
      <c r="AE294" s="9"/>
      <c r="AF294" s="9"/>
      <c r="AG294" s="16"/>
      <c r="AH294" s="9"/>
      <c r="AI294" s="9"/>
      <c r="AK294" s="9"/>
      <c r="AL294" s="9"/>
      <c r="AM294" s="9"/>
      <c r="AO294" s="9"/>
    </row>
    <row r="295" spans="1:41" ht="15.75" customHeight="1" x14ac:dyDescent="0.2">
      <c r="A295" s="9"/>
      <c r="X295" s="9"/>
      <c r="AD295" s="9"/>
      <c r="AE295" s="9"/>
      <c r="AF295" s="9"/>
      <c r="AG295" s="16"/>
      <c r="AH295" s="9"/>
      <c r="AI295" s="9"/>
      <c r="AK295" s="9"/>
      <c r="AL295" s="9"/>
      <c r="AM295" s="9"/>
      <c r="AO295" s="9"/>
    </row>
    <row r="296" spans="1:41" ht="15.75" customHeight="1" x14ac:dyDescent="0.2">
      <c r="A296" s="9"/>
      <c r="X296" s="9"/>
      <c r="AD296" s="9"/>
      <c r="AE296" s="9"/>
      <c r="AF296" s="9"/>
      <c r="AG296" s="16"/>
      <c r="AH296" s="9"/>
      <c r="AI296" s="9"/>
      <c r="AK296" s="9"/>
      <c r="AL296" s="9"/>
      <c r="AM296" s="9"/>
      <c r="AO296" s="9"/>
    </row>
    <row r="297" spans="1:41" ht="15.75" customHeight="1" x14ac:dyDescent="0.2">
      <c r="A297" s="9"/>
      <c r="X297" s="9"/>
      <c r="AD297" s="9"/>
      <c r="AE297" s="9"/>
      <c r="AF297" s="9"/>
      <c r="AG297" s="16"/>
      <c r="AH297" s="9"/>
      <c r="AI297" s="9"/>
      <c r="AK297" s="9"/>
      <c r="AL297" s="9"/>
      <c r="AM297" s="9"/>
      <c r="AO297" s="9"/>
    </row>
    <row r="298" spans="1:41" ht="15.75" customHeight="1" x14ac:dyDescent="0.2">
      <c r="A298" s="9"/>
      <c r="X298" s="9"/>
      <c r="AD298" s="9"/>
      <c r="AE298" s="9"/>
      <c r="AF298" s="9"/>
      <c r="AG298" s="16"/>
      <c r="AH298" s="9"/>
      <c r="AI298" s="9"/>
      <c r="AK298" s="9"/>
      <c r="AL298" s="9"/>
      <c r="AM298" s="9"/>
      <c r="AO298" s="9"/>
    </row>
    <row r="299" spans="1:41" ht="15.75" customHeight="1" x14ac:dyDescent="0.2">
      <c r="A299" s="9"/>
      <c r="X299" s="9"/>
      <c r="AD299" s="9"/>
      <c r="AE299" s="9"/>
      <c r="AF299" s="9"/>
      <c r="AG299" s="16"/>
      <c r="AH299" s="9"/>
      <c r="AI299" s="9"/>
      <c r="AK299" s="9"/>
      <c r="AL299" s="9"/>
      <c r="AM299" s="9"/>
      <c r="AO299" s="9"/>
    </row>
    <row r="300" spans="1:41" ht="15.75" customHeight="1" x14ac:dyDescent="0.2">
      <c r="A300" s="9"/>
      <c r="X300" s="9"/>
      <c r="AD300" s="9"/>
      <c r="AE300" s="9"/>
      <c r="AF300" s="9"/>
      <c r="AG300" s="16"/>
      <c r="AH300" s="9"/>
      <c r="AI300" s="9"/>
      <c r="AK300" s="9"/>
      <c r="AL300" s="9"/>
      <c r="AM300" s="9"/>
      <c r="AO300" s="9"/>
    </row>
    <row r="301" spans="1:41" ht="15.75" customHeight="1" x14ac:dyDescent="0.2">
      <c r="A301" s="9"/>
      <c r="X301" s="9"/>
      <c r="AD301" s="9"/>
      <c r="AE301" s="9"/>
      <c r="AF301" s="9"/>
      <c r="AG301" s="16"/>
      <c r="AH301" s="9"/>
      <c r="AI301" s="9"/>
      <c r="AK301" s="9"/>
      <c r="AL301" s="9"/>
      <c r="AM301" s="9"/>
      <c r="AO301" s="9"/>
    </row>
    <row r="302" spans="1:41" ht="15.75" customHeight="1" x14ac:dyDescent="0.2">
      <c r="A302" s="9"/>
      <c r="X302" s="9"/>
      <c r="AD302" s="9"/>
      <c r="AE302" s="9"/>
      <c r="AF302" s="9"/>
      <c r="AG302" s="16"/>
      <c r="AH302" s="9"/>
      <c r="AI302" s="9"/>
      <c r="AK302" s="9"/>
      <c r="AL302" s="9"/>
      <c r="AM302" s="9"/>
      <c r="AO302" s="9"/>
    </row>
    <row r="303" spans="1:41" ht="15.75" customHeight="1" x14ac:dyDescent="0.2">
      <c r="A303" s="9"/>
      <c r="X303" s="9"/>
      <c r="AD303" s="9"/>
      <c r="AE303" s="9"/>
      <c r="AF303" s="9"/>
      <c r="AG303" s="16"/>
      <c r="AH303" s="9"/>
      <c r="AI303" s="9"/>
      <c r="AK303" s="9"/>
      <c r="AL303" s="9"/>
      <c r="AM303" s="9"/>
      <c r="AO303" s="9"/>
    </row>
    <row r="304" spans="1:41" ht="15.75" customHeight="1" x14ac:dyDescent="0.2">
      <c r="A304" s="9"/>
      <c r="X304" s="9"/>
      <c r="AD304" s="9"/>
      <c r="AE304" s="9"/>
      <c r="AF304" s="9"/>
      <c r="AG304" s="16"/>
      <c r="AH304" s="9"/>
      <c r="AI304" s="9"/>
      <c r="AK304" s="9"/>
      <c r="AL304" s="9"/>
      <c r="AM304" s="9"/>
      <c r="AO304" s="9"/>
    </row>
    <row r="305" spans="1:41" ht="15.75" customHeight="1" x14ac:dyDescent="0.2">
      <c r="A305" s="9"/>
      <c r="X305" s="9"/>
      <c r="AD305" s="9"/>
      <c r="AE305" s="9"/>
      <c r="AF305" s="9"/>
      <c r="AG305" s="16"/>
      <c r="AH305" s="9"/>
      <c r="AI305" s="9"/>
      <c r="AK305" s="9"/>
      <c r="AL305" s="9"/>
      <c r="AM305" s="9"/>
      <c r="AO305" s="9"/>
    </row>
    <row r="306" spans="1:41" ht="15.75" customHeight="1" x14ac:dyDescent="0.2">
      <c r="A306" s="9"/>
      <c r="X306" s="9"/>
      <c r="AD306" s="9"/>
      <c r="AE306" s="9"/>
      <c r="AF306" s="9"/>
      <c r="AG306" s="16"/>
      <c r="AH306" s="9"/>
      <c r="AI306" s="9"/>
      <c r="AK306" s="9"/>
      <c r="AL306" s="9"/>
      <c r="AM306" s="9"/>
      <c r="AO306" s="9"/>
    </row>
    <row r="307" spans="1:41" ht="15.75" customHeight="1" x14ac:dyDescent="0.2">
      <c r="A307" s="9"/>
      <c r="X307" s="9"/>
      <c r="AD307" s="9"/>
      <c r="AE307" s="9"/>
      <c r="AF307" s="9"/>
      <c r="AG307" s="16"/>
      <c r="AH307" s="9"/>
      <c r="AI307" s="9"/>
      <c r="AK307" s="9"/>
      <c r="AL307" s="9"/>
      <c r="AM307" s="9"/>
      <c r="AO307" s="9"/>
    </row>
    <row r="308" spans="1:41" ht="15.75" customHeight="1" x14ac:dyDescent="0.2">
      <c r="A308" s="9"/>
      <c r="X308" s="9"/>
      <c r="AD308" s="9"/>
      <c r="AE308" s="9"/>
      <c r="AF308" s="9"/>
      <c r="AG308" s="16"/>
      <c r="AH308" s="9"/>
      <c r="AI308" s="9"/>
      <c r="AK308" s="9"/>
      <c r="AL308" s="9"/>
      <c r="AM308" s="9"/>
      <c r="AO308" s="9"/>
    </row>
    <row r="309" spans="1:41" ht="15.75" customHeight="1" x14ac:dyDescent="0.2">
      <c r="A309" s="9"/>
      <c r="X309" s="9"/>
      <c r="AD309" s="9"/>
      <c r="AE309" s="9"/>
      <c r="AF309" s="9"/>
      <c r="AG309" s="16"/>
      <c r="AH309" s="9"/>
      <c r="AI309" s="9"/>
      <c r="AK309" s="9"/>
      <c r="AL309" s="9"/>
      <c r="AM309" s="9"/>
      <c r="AO309" s="9"/>
    </row>
    <row r="310" spans="1:41" ht="15.75" customHeight="1" x14ac:dyDescent="0.2">
      <c r="A310" s="9"/>
      <c r="X310" s="9"/>
      <c r="AD310" s="9"/>
      <c r="AE310" s="9"/>
      <c r="AF310" s="9"/>
      <c r="AG310" s="16"/>
      <c r="AH310" s="9"/>
      <c r="AI310" s="9"/>
      <c r="AK310" s="9"/>
      <c r="AL310" s="9"/>
      <c r="AM310" s="9"/>
      <c r="AO310" s="9"/>
    </row>
    <row r="311" spans="1:41" ht="15.75" customHeight="1" x14ac:dyDescent="0.2">
      <c r="A311" s="9"/>
      <c r="X311" s="9"/>
      <c r="AD311" s="9"/>
      <c r="AE311" s="9"/>
      <c r="AF311" s="9"/>
      <c r="AG311" s="16"/>
      <c r="AH311" s="9"/>
      <c r="AI311" s="9"/>
      <c r="AK311" s="9"/>
      <c r="AL311" s="9"/>
      <c r="AM311" s="9"/>
      <c r="AO311" s="9"/>
    </row>
    <row r="312" spans="1:41" ht="15.75" customHeight="1" x14ac:dyDescent="0.2">
      <c r="A312" s="9"/>
      <c r="X312" s="9"/>
      <c r="AD312" s="9"/>
      <c r="AE312" s="9"/>
      <c r="AF312" s="9"/>
      <c r="AG312" s="16"/>
      <c r="AH312" s="9"/>
      <c r="AI312" s="9"/>
      <c r="AK312" s="9"/>
      <c r="AL312" s="9"/>
      <c r="AM312" s="9"/>
      <c r="AO312" s="9"/>
    </row>
    <row r="313" spans="1:41" ht="15.75" customHeight="1" x14ac:dyDescent="0.2">
      <c r="A313" s="9"/>
      <c r="X313" s="9"/>
      <c r="AD313" s="9"/>
      <c r="AE313" s="9"/>
      <c r="AF313" s="9"/>
      <c r="AG313" s="16"/>
      <c r="AH313" s="9"/>
      <c r="AI313" s="9"/>
      <c r="AK313" s="9"/>
      <c r="AL313" s="9"/>
      <c r="AM313" s="9"/>
      <c r="AO313" s="9"/>
    </row>
    <row r="314" spans="1:41" ht="15.75" customHeight="1" x14ac:dyDescent="0.2">
      <c r="A314" s="9"/>
      <c r="X314" s="9"/>
      <c r="AD314" s="9"/>
      <c r="AE314" s="9"/>
      <c r="AF314" s="9"/>
      <c r="AG314" s="16"/>
      <c r="AH314" s="9"/>
      <c r="AI314" s="9"/>
      <c r="AK314" s="9"/>
      <c r="AL314" s="9"/>
      <c r="AM314" s="9"/>
      <c r="AO314" s="9"/>
    </row>
    <row r="315" spans="1:41" ht="15.75" customHeight="1" x14ac:dyDescent="0.2">
      <c r="A315" s="9"/>
      <c r="X315" s="9"/>
      <c r="AD315" s="9"/>
      <c r="AE315" s="9"/>
      <c r="AF315" s="9"/>
      <c r="AG315" s="16"/>
      <c r="AH315" s="9"/>
      <c r="AI315" s="9"/>
      <c r="AK315" s="9"/>
      <c r="AL315" s="9"/>
      <c r="AM315" s="9"/>
      <c r="AO315" s="9"/>
    </row>
    <row r="316" spans="1:41" ht="15.75" customHeight="1" x14ac:dyDescent="0.2">
      <c r="A316" s="9"/>
      <c r="X316" s="9"/>
      <c r="AD316" s="9"/>
      <c r="AE316" s="9"/>
      <c r="AF316" s="9"/>
      <c r="AG316" s="16"/>
      <c r="AH316" s="9"/>
      <c r="AI316" s="9"/>
      <c r="AK316" s="9"/>
      <c r="AL316" s="9"/>
      <c r="AM316" s="9"/>
      <c r="AO316" s="9"/>
    </row>
    <row r="317" spans="1:41" ht="15.75" customHeight="1" x14ac:dyDescent="0.2">
      <c r="A317" s="9"/>
      <c r="X317" s="9"/>
      <c r="AD317" s="9"/>
      <c r="AE317" s="9"/>
      <c r="AF317" s="9"/>
      <c r="AG317" s="16"/>
      <c r="AH317" s="9"/>
      <c r="AI317" s="9"/>
      <c r="AK317" s="9"/>
      <c r="AL317" s="9"/>
      <c r="AM317" s="9"/>
      <c r="AO317" s="9"/>
    </row>
    <row r="318" spans="1:41" ht="15.75" customHeight="1" x14ac:dyDescent="0.2">
      <c r="A318" s="9"/>
      <c r="X318" s="9"/>
      <c r="AD318" s="9"/>
      <c r="AE318" s="9"/>
      <c r="AF318" s="9"/>
      <c r="AG318" s="16"/>
      <c r="AH318" s="9"/>
      <c r="AI318" s="9"/>
      <c r="AK318" s="9"/>
      <c r="AL318" s="9"/>
      <c r="AM318" s="9"/>
      <c r="AO318" s="9"/>
    </row>
    <row r="319" spans="1:41" ht="15.75" customHeight="1" x14ac:dyDescent="0.2">
      <c r="A319" s="9"/>
      <c r="X319" s="9"/>
      <c r="AD319" s="9"/>
      <c r="AE319" s="9"/>
      <c r="AF319" s="9"/>
      <c r="AG319" s="16"/>
      <c r="AH319" s="9"/>
      <c r="AI319" s="9"/>
      <c r="AK319" s="9"/>
      <c r="AL319" s="9"/>
      <c r="AM319" s="9"/>
      <c r="AO319" s="9"/>
    </row>
    <row r="320" spans="1:41" ht="15.75" customHeight="1" x14ac:dyDescent="0.2">
      <c r="A320" s="9"/>
      <c r="X320" s="9"/>
      <c r="AD320" s="9"/>
      <c r="AE320" s="9"/>
      <c r="AF320" s="9"/>
      <c r="AG320" s="16"/>
      <c r="AH320" s="9"/>
      <c r="AI320" s="9"/>
      <c r="AK320" s="9"/>
      <c r="AL320" s="9"/>
      <c r="AM320" s="9"/>
      <c r="AO320" s="9"/>
    </row>
    <row r="321" spans="1:41" ht="15.75" customHeight="1" x14ac:dyDescent="0.2">
      <c r="A321" s="9"/>
      <c r="X321" s="9"/>
      <c r="AD321" s="9"/>
      <c r="AE321" s="9"/>
      <c r="AF321" s="9"/>
      <c r="AG321" s="16"/>
      <c r="AH321" s="9"/>
      <c r="AI321" s="9"/>
      <c r="AK321" s="9"/>
      <c r="AL321" s="9"/>
      <c r="AM321" s="9"/>
      <c r="AO321" s="9"/>
    </row>
    <row r="322" spans="1:41" ht="15.75" customHeight="1" x14ac:dyDescent="0.2">
      <c r="A322" s="9"/>
      <c r="X322" s="9"/>
      <c r="AD322" s="9"/>
      <c r="AE322" s="9"/>
      <c r="AF322" s="9"/>
      <c r="AG322" s="16"/>
      <c r="AH322" s="9"/>
      <c r="AI322" s="9"/>
      <c r="AK322" s="9"/>
      <c r="AL322" s="9"/>
      <c r="AM322" s="9"/>
      <c r="AO322" s="9"/>
    </row>
    <row r="323" spans="1:41" ht="15.75" customHeight="1" x14ac:dyDescent="0.2">
      <c r="A323" s="9"/>
      <c r="X323" s="9"/>
      <c r="AD323" s="9"/>
      <c r="AE323" s="9"/>
      <c r="AF323" s="9"/>
      <c r="AG323" s="16"/>
      <c r="AH323" s="9"/>
      <c r="AI323" s="9"/>
      <c r="AK323" s="9"/>
      <c r="AL323" s="9"/>
      <c r="AM323" s="9"/>
      <c r="AO323" s="9"/>
    </row>
    <row r="324" spans="1:41" ht="15.75" customHeight="1" x14ac:dyDescent="0.2">
      <c r="A324" s="9"/>
      <c r="X324" s="9"/>
      <c r="AD324" s="9"/>
      <c r="AE324" s="9"/>
      <c r="AF324" s="9"/>
      <c r="AG324" s="16"/>
      <c r="AH324" s="9"/>
      <c r="AI324" s="9"/>
      <c r="AK324" s="9"/>
      <c r="AL324" s="9"/>
      <c r="AM324" s="9"/>
      <c r="AO324" s="9"/>
    </row>
    <row r="325" spans="1:41" ht="15.75" customHeight="1" x14ac:dyDescent="0.2">
      <c r="A325" s="9"/>
      <c r="X325" s="9"/>
      <c r="AD325" s="9"/>
      <c r="AE325" s="9"/>
      <c r="AF325" s="9"/>
      <c r="AG325" s="16"/>
      <c r="AH325" s="9"/>
      <c r="AI325" s="9"/>
      <c r="AK325" s="9"/>
      <c r="AL325" s="9"/>
      <c r="AM325" s="9"/>
      <c r="AO325" s="9"/>
    </row>
    <row r="326" spans="1:41" ht="15.75" customHeight="1" x14ac:dyDescent="0.2">
      <c r="A326" s="9"/>
      <c r="X326" s="9"/>
      <c r="AD326" s="9"/>
      <c r="AE326" s="9"/>
      <c r="AF326" s="9"/>
      <c r="AG326" s="16"/>
      <c r="AH326" s="9"/>
      <c r="AI326" s="9"/>
      <c r="AK326" s="9"/>
      <c r="AL326" s="9"/>
      <c r="AM326" s="9"/>
      <c r="AO326" s="9"/>
    </row>
    <row r="327" spans="1:41" ht="15.75" customHeight="1" x14ac:dyDescent="0.2">
      <c r="A327" s="9"/>
      <c r="X327" s="9"/>
      <c r="AD327" s="9"/>
      <c r="AE327" s="9"/>
      <c r="AF327" s="9"/>
      <c r="AG327" s="16"/>
      <c r="AH327" s="9"/>
      <c r="AI327" s="9"/>
      <c r="AK327" s="9"/>
      <c r="AL327" s="9"/>
      <c r="AM327" s="9"/>
      <c r="AO327" s="9"/>
    </row>
    <row r="328" spans="1:41" ht="15.75" customHeight="1" x14ac:dyDescent="0.2">
      <c r="A328" s="9"/>
      <c r="X328" s="9"/>
      <c r="AD328" s="9"/>
      <c r="AE328" s="9"/>
      <c r="AF328" s="9"/>
      <c r="AG328" s="16"/>
      <c r="AH328" s="9"/>
      <c r="AI328" s="9"/>
      <c r="AK328" s="9"/>
      <c r="AL328" s="9"/>
      <c r="AM328" s="9"/>
      <c r="AO328" s="9"/>
    </row>
    <row r="329" spans="1:41" ht="15.75" customHeight="1" x14ac:dyDescent="0.2">
      <c r="A329" s="9"/>
      <c r="X329" s="9"/>
      <c r="AD329" s="9"/>
      <c r="AE329" s="9"/>
      <c r="AF329" s="9"/>
      <c r="AG329" s="16"/>
      <c r="AH329" s="9"/>
      <c r="AI329" s="9"/>
      <c r="AK329" s="9"/>
      <c r="AL329" s="9"/>
      <c r="AM329" s="9"/>
      <c r="AO329" s="9"/>
    </row>
    <row r="330" spans="1:41" ht="15.75" customHeight="1" x14ac:dyDescent="0.2">
      <c r="A330" s="9"/>
      <c r="X330" s="9"/>
      <c r="AD330" s="9"/>
      <c r="AE330" s="9"/>
      <c r="AF330" s="9"/>
      <c r="AG330" s="16"/>
      <c r="AH330" s="9"/>
      <c r="AI330" s="9"/>
      <c r="AK330" s="9"/>
      <c r="AL330" s="9"/>
      <c r="AM330" s="9"/>
      <c r="AO330" s="9"/>
    </row>
    <row r="331" spans="1:41" ht="15.75" customHeight="1" x14ac:dyDescent="0.2">
      <c r="A331" s="9"/>
      <c r="X331" s="9"/>
      <c r="AD331" s="9"/>
      <c r="AE331" s="9"/>
      <c r="AF331" s="9"/>
      <c r="AG331" s="16"/>
      <c r="AH331" s="9"/>
      <c r="AI331" s="9"/>
      <c r="AK331" s="9"/>
      <c r="AL331" s="9"/>
      <c r="AM331" s="9"/>
      <c r="AO331" s="9"/>
    </row>
    <row r="332" spans="1:41" ht="15.75" customHeight="1" x14ac:dyDescent="0.2">
      <c r="A332" s="9"/>
      <c r="X332" s="9"/>
      <c r="AD332" s="9"/>
      <c r="AE332" s="9"/>
      <c r="AF332" s="9"/>
      <c r="AG332" s="16"/>
      <c r="AH332" s="9"/>
      <c r="AI332" s="9"/>
      <c r="AK332" s="9"/>
      <c r="AL332" s="9"/>
      <c r="AM332" s="9"/>
      <c r="AO332" s="9"/>
    </row>
    <row r="333" spans="1:41" ht="15.75" customHeight="1" x14ac:dyDescent="0.2">
      <c r="A333" s="9"/>
      <c r="X333" s="9"/>
      <c r="AD333" s="9"/>
      <c r="AE333" s="9"/>
      <c r="AF333" s="9"/>
      <c r="AG333" s="16"/>
      <c r="AH333" s="9"/>
      <c r="AI333" s="9"/>
      <c r="AK333" s="9"/>
      <c r="AL333" s="9"/>
      <c r="AM333" s="9"/>
      <c r="AO333" s="9"/>
    </row>
    <row r="334" spans="1:41" ht="15.75" customHeight="1" x14ac:dyDescent="0.2">
      <c r="A334" s="9"/>
      <c r="X334" s="9"/>
      <c r="AD334" s="9"/>
      <c r="AE334" s="9"/>
      <c r="AF334" s="9"/>
      <c r="AG334" s="16"/>
      <c r="AH334" s="9"/>
      <c r="AI334" s="9"/>
      <c r="AK334" s="9"/>
      <c r="AL334" s="9"/>
      <c r="AM334" s="9"/>
      <c r="AO334" s="9"/>
    </row>
    <row r="335" spans="1:41" ht="15.75" customHeight="1" x14ac:dyDescent="0.2">
      <c r="A335" s="9"/>
      <c r="X335" s="9"/>
      <c r="AD335" s="9"/>
      <c r="AE335" s="9"/>
      <c r="AF335" s="9"/>
      <c r="AG335" s="16"/>
      <c r="AH335" s="9"/>
      <c r="AI335" s="9"/>
      <c r="AK335" s="9"/>
      <c r="AL335" s="9"/>
      <c r="AM335" s="9"/>
      <c r="AO335" s="9"/>
    </row>
    <row r="336" spans="1:41" ht="15.75" customHeight="1" x14ac:dyDescent="0.2">
      <c r="A336" s="9"/>
      <c r="X336" s="9"/>
      <c r="AD336" s="9"/>
      <c r="AE336" s="9"/>
      <c r="AF336" s="9"/>
      <c r="AG336" s="16"/>
      <c r="AH336" s="9"/>
      <c r="AI336" s="9"/>
      <c r="AK336" s="9"/>
      <c r="AL336" s="9"/>
      <c r="AM336" s="9"/>
      <c r="AO336" s="9"/>
    </row>
    <row r="337" spans="1:41" ht="15.75" customHeight="1" x14ac:dyDescent="0.2">
      <c r="A337" s="9"/>
      <c r="X337" s="9"/>
      <c r="AD337" s="9"/>
      <c r="AE337" s="9"/>
      <c r="AF337" s="9"/>
      <c r="AG337" s="16"/>
      <c r="AH337" s="9"/>
      <c r="AI337" s="9"/>
      <c r="AK337" s="9"/>
      <c r="AL337" s="9"/>
      <c r="AM337" s="9"/>
      <c r="AO337" s="9"/>
    </row>
    <row r="338" spans="1:41" ht="15.75" customHeight="1" x14ac:dyDescent="0.2">
      <c r="A338" s="9"/>
      <c r="X338" s="9"/>
      <c r="AD338" s="9"/>
      <c r="AE338" s="9"/>
      <c r="AF338" s="9"/>
      <c r="AG338" s="16"/>
      <c r="AH338" s="9"/>
      <c r="AI338" s="9"/>
      <c r="AK338" s="9"/>
      <c r="AL338" s="9"/>
      <c r="AM338" s="9"/>
      <c r="AO338" s="9"/>
    </row>
    <row r="339" spans="1:41" ht="15.75" customHeight="1" x14ac:dyDescent="0.2">
      <c r="A339" s="9"/>
      <c r="X339" s="9"/>
      <c r="AD339" s="9"/>
      <c r="AE339" s="9"/>
      <c r="AF339" s="9"/>
      <c r="AG339" s="16"/>
      <c r="AH339" s="9"/>
      <c r="AI339" s="9"/>
      <c r="AK339" s="9"/>
      <c r="AL339" s="9"/>
      <c r="AM339" s="9"/>
      <c r="AO339" s="9"/>
    </row>
    <row r="340" spans="1:41" ht="15.75" customHeight="1" x14ac:dyDescent="0.2">
      <c r="A340" s="9"/>
      <c r="X340" s="9"/>
      <c r="AD340" s="9"/>
      <c r="AE340" s="9"/>
      <c r="AF340" s="9"/>
      <c r="AG340" s="16"/>
      <c r="AH340" s="9"/>
      <c r="AI340" s="9"/>
      <c r="AK340" s="9"/>
      <c r="AL340" s="9"/>
      <c r="AM340" s="9"/>
      <c r="AO340" s="9"/>
    </row>
    <row r="341" spans="1:41" ht="15.75" customHeight="1" x14ac:dyDescent="0.2">
      <c r="A341" s="9"/>
      <c r="X341" s="9"/>
      <c r="AD341" s="9"/>
      <c r="AE341" s="9"/>
      <c r="AF341" s="9"/>
      <c r="AG341" s="16"/>
      <c r="AH341" s="9"/>
      <c r="AI341" s="9"/>
      <c r="AK341" s="9"/>
      <c r="AL341" s="9"/>
      <c r="AM341" s="9"/>
      <c r="AO341" s="9"/>
    </row>
    <row r="342" spans="1:41" ht="15.75" customHeight="1" x14ac:dyDescent="0.2">
      <c r="A342" s="9"/>
      <c r="X342" s="9"/>
      <c r="AD342" s="9"/>
      <c r="AE342" s="9"/>
      <c r="AF342" s="9"/>
      <c r="AG342" s="16"/>
      <c r="AH342" s="9"/>
      <c r="AI342" s="9"/>
      <c r="AK342" s="9"/>
      <c r="AL342" s="9"/>
      <c r="AM342" s="9"/>
      <c r="AO342" s="9"/>
    </row>
    <row r="343" spans="1:41" ht="15.75" customHeight="1" x14ac:dyDescent="0.2">
      <c r="A343" s="9"/>
      <c r="X343" s="9"/>
      <c r="AD343" s="9"/>
      <c r="AE343" s="9"/>
      <c r="AF343" s="9"/>
      <c r="AG343" s="16"/>
      <c r="AH343" s="9"/>
      <c r="AI343" s="9"/>
      <c r="AK343" s="9"/>
      <c r="AL343" s="9"/>
      <c r="AM343" s="9"/>
      <c r="AO343" s="9"/>
    </row>
    <row r="344" spans="1:41" ht="15.75" customHeight="1" x14ac:dyDescent="0.2">
      <c r="A344" s="9"/>
      <c r="X344" s="9"/>
      <c r="AD344" s="9"/>
      <c r="AE344" s="9"/>
      <c r="AF344" s="9"/>
      <c r="AG344" s="16"/>
      <c r="AH344" s="9"/>
      <c r="AI344" s="9"/>
      <c r="AK344" s="9"/>
      <c r="AL344" s="9"/>
      <c r="AM344" s="9"/>
      <c r="AO344" s="9"/>
    </row>
    <row r="345" spans="1:41" ht="15.75" customHeight="1" x14ac:dyDescent="0.2">
      <c r="A345" s="9"/>
      <c r="X345" s="9"/>
      <c r="AD345" s="9"/>
      <c r="AE345" s="9"/>
      <c r="AF345" s="9"/>
      <c r="AG345" s="16"/>
      <c r="AH345" s="9"/>
      <c r="AI345" s="9"/>
      <c r="AK345" s="9"/>
      <c r="AL345" s="9"/>
      <c r="AM345" s="9"/>
      <c r="AO345" s="9"/>
    </row>
    <row r="346" spans="1:41" ht="15.75" customHeight="1" x14ac:dyDescent="0.2">
      <c r="A346" s="9"/>
      <c r="X346" s="9"/>
      <c r="AD346" s="9"/>
      <c r="AE346" s="9"/>
      <c r="AF346" s="9"/>
      <c r="AG346" s="16"/>
      <c r="AH346" s="9"/>
      <c r="AI346" s="9"/>
      <c r="AK346" s="9"/>
      <c r="AL346" s="9"/>
      <c r="AM346" s="9"/>
      <c r="AO346" s="9"/>
    </row>
    <row r="347" spans="1:41" ht="15.75" customHeight="1" x14ac:dyDescent="0.2">
      <c r="A347" s="9"/>
      <c r="X347" s="9"/>
      <c r="AD347" s="9"/>
      <c r="AE347" s="9"/>
      <c r="AF347" s="9"/>
      <c r="AG347" s="16"/>
      <c r="AH347" s="9"/>
      <c r="AI347" s="9"/>
      <c r="AK347" s="9"/>
      <c r="AL347" s="9"/>
      <c r="AM347" s="9"/>
      <c r="AO347" s="9"/>
    </row>
    <row r="348" spans="1:41" ht="15.75" customHeight="1" x14ac:dyDescent="0.2">
      <c r="A348" s="9"/>
      <c r="X348" s="9"/>
      <c r="AD348" s="9"/>
      <c r="AE348" s="9"/>
      <c r="AF348" s="9"/>
      <c r="AG348" s="16"/>
      <c r="AH348" s="9"/>
      <c r="AI348" s="9"/>
      <c r="AK348" s="9"/>
      <c r="AL348" s="9"/>
      <c r="AM348" s="9"/>
      <c r="AO348" s="9"/>
    </row>
    <row r="349" spans="1:41" ht="15.75" customHeight="1" x14ac:dyDescent="0.2">
      <c r="A349" s="9"/>
      <c r="X349" s="9"/>
      <c r="AD349" s="9"/>
      <c r="AE349" s="9"/>
      <c r="AF349" s="9"/>
      <c r="AG349" s="16"/>
      <c r="AH349" s="9"/>
      <c r="AI349" s="9"/>
      <c r="AK349" s="9"/>
      <c r="AL349" s="9"/>
      <c r="AM349" s="9"/>
      <c r="AO349" s="9"/>
    </row>
    <row r="350" spans="1:41" ht="15.75" customHeight="1" x14ac:dyDescent="0.2">
      <c r="A350" s="9"/>
      <c r="X350" s="9"/>
      <c r="AD350" s="9"/>
      <c r="AE350" s="9"/>
      <c r="AF350" s="9"/>
      <c r="AG350" s="16"/>
      <c r="AH350" s="9"/>
      <c r="AI350" s="9"/>
      <c r="AK350" s="9"/>
      <c r="AL350" s="9"/>
      <c r="AM350" s="9"/>
      <c r="AO350" s="9"/>
    </row>
    <row r="351" spans="1:41" ht="15.75" customHeight="1" x14ac:dyDescent="0.2">
      <c r="A351" s="9"/>
      <c r="X351" s="9"/>
      <c r="AD351" s="9"/>
      <c r="AE351" s="9"/>
      <c r="AF351" s="9"/>
      <c r="AG351" s="16"/>
      <c r="AH351" s="9"/>
      <c r="AI351" s="9"/>
      <c r="AK351" s="9"/>
      <c r="AL351" s="9"/>
      <c r="AM351" s="9"/>
      <c r="AO351" s="9"/>
    </row>
    <row r="352" spans="1:41" ht="15.75" customHeight="1" x14ac:dyDescent="0.2">
      <c r="A352" s="9"/>
      <c r="X352" s="9"/>
      <c r="AD352" s="9"/>
      <c r="AE352" s="9"/>
      <c r="AF352" s="9"/>
      <c r="AG352" s="16"/>
      <c r="AH352" s="9"/>
      <c r="AI352" s="9"/>
      <c r="AK352" s="9"/>
      <c r="AL352" s="9"/>
      <c r="AM352" s="9"/>
      <c r="AO352" s="9"/>
    </row>
    <row r="353" spans="1:41" ht="15.75" customHeight="1" x14ac:dyDescent="0.2">
      <c r="A353" s="9"/>
      <c r="X353" s="9"/>
      <c r="AD353" s="9"/>
      <c r="AE353" s="9"/>
      <c r="AF353" s="9"/>
      <c r="AG353" s="16"/>
      <c r="AH353" s="9"/>
      <c r="AI353" s="9"/>
      <c r="AK353" s="9"/>
      <c r="AL353" s="9"/>
      <c r="AM353" s="9"/>
      <c r="AO353" s="9"/>
    </row>
    <row r="354" spans="1:41" ht="15.75" customHeight="1" x14ac:dyDescent="0.2">
      <c r="A354" s="9"/>
      <c r="X354" s="9"/>
      <c r="AD354" s="9"/>
      <c r="AE354" s="9"/>
      <c r="AF354" s="9"/>
      <c r="AG354" s="16"/>
      <c r="AH354" s="9"/>
      <c r="AI354" s="9"/>
      <c r="AK354" s="9"/>
      <c r="AL354" s="9"/>
      <c r="AM354" s="9"/>
      <c r="AO354" s="9"/>
    </row>
    <row r="355" spans="1:41" ht="15.75" customHeight="1" x14ac:dyDescent="0.2">
      <c r="A355" s="9"/>
      <c r="X355" s="9"/>
      <c r="AD355" s="9"/>
      <c r="AE355" s="9"/>
      <c r="AF355" s="9"/>
      <c r="AG355" s="16"/>
      <c r="AH355" s="9"/>
      <c r="AI355" s="9"/>
      <c r="AK355" s="9"/>
      <c r="AL355" s="9"/>
      <c r="AM355" s="9"/>
      <c r="AO355" s="9"/>
    </row>
    <row r="356" spans="1:41" ht="15.75" customHeight="1" x14ac:dyDescent="0.2">
      <c r="A356" s="9"/>
      <c r="X356" s="9"/>
      <c r="AD356" s="9"/>
      <c r="AE356" s="9"/>
      <c r="AF356" s="9"/>
      <c r="AG356" s="16"/>
      <c r="AH356" s="9"/>
      <c r="AI356" s="9"/>
      <c r="AK356" s="9"/>
      <c r="AL356" s="9"/>
      <c r="AM356" s="9"/>
      <c r="AO356" s="9"/>
    </row>
    <row r="357" spans="1:41" ht="15.75" customHeight="1" x14ac:dyDescent="0.2">
      <c r="A357" s="9"/>
      <c r="X357" s="9"/>
      <c r="AD357" s="9"/>
      <c r="AE357" s="9"/>
      <c r="AF357" s="9"/>
      <c r="AG357" s="16"/>
      <c r="AH357" s="9"/>
      <c r="AI357" s="9"/>
      <c r="AK357" s="9"/>
      <c r="AL357" s="9"/>
      <c r="AM357" s="9"/>
      <c r="AO357" s="9"/>
    </row>
    <row r="358" spans="1:41" ht="15.75" customHeight="1" x14ac:dyDescent="0.2">
      <c r="A358" s="9"/>
      <c r="X358" s="9"/>
      <c r="AD358" s="9"/>
      <c r="AE358" s="9"/>
      <c r="AF358" s="9"/>
      <c r="AG358" s="16"/>
      <c r="AH358" s="9"/>
      <c r="AI358" s="9"/>
      <c r="AK358" s="9"/>
      <c r="AL358" s="9"/>
      <c r="AM358" s="9"/>
      <c r="AO358" s="9"/>
    </row>
    <row r="359" spans="1:41" ht="15.75" customHeight="1" x14ac:dyDescent="0.2">
      <c r="A359" s="9"/>
      <c r="X359" s="9"/>
      <c r="AD359" s="9"/>
      <c r="AE359" s="9"/>
      <c r="AF359" s="9"/>
      <c r="AG359" s="16"/>
      <c r="AH359" s="9"/>
      <c r="AI359" s="9"/>
      <c r="AK359" s="9"/>
      <c r="AL359" s="9"/>
      <c r="AM359" s="9"/>
      <c r="AO359" s="9"/>
    </row>
    <row r="360" spans="1:41" ht="15.75" customHeight="1" x14ac:dyDescent="0.2">
      <c r="A360" s="9"/>
      <c r="X360" s="9"/>
      <c r="AD360" s="9"/>
      <c r="AE360" s="9"/>
      <c r="AF360" s="9"/>
      <c r="AG360" s="16"/>
      <c r="AH360" s="9"/>
      <c r="AI360" s="9"/>
      <c r="AK360" s="9"/>
      <c r="AL360" s="9"/>
      <c r="AM360" s="9"/>
      <c r="AO360" s="9"/>
    </row>
    <row r="361" spans="1:41" ht="15.75" customHeight="1" x14ac:dyDescent="0.2">
      <c r="A361" s="9"/>
      <c r="X361" s="9"/>
      <c r="AD361" s="9"/>
      <c r="AE361" s="9"/>
      <c r="AF361" s="9"/>
      <c r="AG361" s="16"/>
      <c r="AH361" s="9"/>
      <c r="AI361" s="9"/>
      <c r="AK361" s="9"/>
      <c r="AL361" s="9"/>
      <c r="AM361" s="9"/>
      <c r="AO361" s="9"/>
    </row>
    <row r="362" spans="1:41" ht="15.75" customHeight="1" x14ac:dyDescent="0.2">
      <c r="A362" s="9"/>
      <c r="X362" s="9"/>
      <c r="AD362" s="9"/>
      <c r="AE362" s="9"/>
      <c r="AF362" s="9"/>
      <c r="AG362" s="16"/>
      <c r="AH362" s="9"/>
      <c r="AI362" s="9"/>
      <c r="AK362" s="9"/>
      <c r="AL362" s="9"/>
      <c r="AM362" s="9"/>
      <c r="AO362" s="9"/>
    </row>
    <row r="363" spans="1:41" ht="15.75" customHeight="1" x14ac:dyDescent="0.2">
      <c r="A363" s="9"/>
      <c r="X363" s="9"/>
      <c r="AD363" s="9"/>
      <c r="AE363" s="9"/>
      <c r="AF363" s="9"/>
      <c r="AG363" s="16"/>
      <c r="AH363" s="9"/>
      <c r="AI363" s="9"/>
      <c r="AK363" s="9"/>
      <c r="AL363" s="9"/>
      <c r="AM363" s="9"/>
      <c r="AO363" s="9"/>
    </row>
    <row r="364" spans="1:41" ht="15.75" customHeight="1" x14ac:dyDescent="0.2">
      <c r="A364" s="9"/>
      <c r="X364" s="9"/>
      <c r="AD364" s="9"/>
      <c r="AE364" s="9"/>
      <c r="AF364" s="9"/>
      <c r="AG364" s="16"/>
      <c r="AH364" s="9"/>
      <c r="AI364" s="9"/>
      <c r="AK364" s="9"/>
      <c r="AL364" s="9"/>
      <c r="AM364" s="9"/>
      <c r="AO364" s="9"/>
    </row>
    <row r="365" spans="1:41" ht="15.75" customHeight="1" x14ac:dyDescent="0.2">
      <c r="A365" s="9"/>
      <c r="X365" s="9"/>
      <c r="AD365" s="9"/>
      <c r="AE365" s="9"/>
      <c r="AF365" s="9"/>
      <c r="AG365" s="16"/>
      <c r="AH365" s="9"/>
      <c r="AI365" s="9"/>
      <c r="AK365" s="9"/>
      <c r="AL365" s="9"/>
      <c r="AM365" s="9"/>
      <c r="AO365" s="9"/>
    </row>
    <row r="366" spans="1:41" ht="15.75" customHeight="1" x14ac:dyDescent="0.2">
      <c r="A366" s="9"/>
      <c r="X366" s="9"/>
      <c r="AD366" s="9"/>
      <c r="AE366" s="9"/>
      <c r="AF366" s="9"/>
      <c r="AG366" s="16"/>
      <c r="AH366" s="9"/>
      <c r="AI366" s="9"/>
      <c r="AK366" s="9"/>
      <c r="AL366" s="9"/>
      <c r="AM366" s="9"/>
      <c r="AO366" s="9"/>
    </row>
    <row r="367" spans="1:41" ht="15.75" customHeight="1" x14ac:dyDescent="0.2">
      <c r="A367" s="9"/>
      <c r="X367" s="9"/>
      <c r="AD367" s="9"/>
      <c r="AE367" s="9"/>
      <c r="AF367" s="9"/>
      <c r="AG367" s="16"/>
      <c r="AH367" s="9"/>
      <c r="AI367" s="9"/>
      <c r="AK367" s="9"/>
      <c r="AL367" s="9"/>
      <c r="AM367" s="9"/>
      <c r="AO367" s="9"/>
    </row>
    <row r="368" spans="1:41" ht="15.75" customHeight="1" x14ac:dyDescent="0.2">
      <c r="A368" s="9"/>
      <c r="X368" s="9"/>
      <c r="AD368" s="9"/>
      <c r="AE368" s="9"/>
      <c r="AF368" s="9"/>
      <c r="AG368" s="16"/>
      <c r="AH368" s="9"/>
      <c r="AI368" s="9"/>
      <c r="AK368" s="9"/>
      <c r="AL368" s="9"/>
      <c r="AM368" s="9"/>
      <c r="AO368" s="9"/>
    </row>
    <row r="369" spans="1:41" ht="15.75" customHeight="1" x14ac:dyDescent="0.2">
      <c r="A369" s="9"/>
      <c r="X369" s="9"/>
      <c r="AD369" s="9"/>
      <c r="AE369" s="9"/>
      <c r="AF369" s="9"/>
      <c r="AG369" s="16"/>
      <c r="AH369" s="9"/>
      <c r="AI369" s="9"/>
      <c r="AK369" s="9"/>
      <c r="AL369" s="9"/>
      <c r="AM369" s="9"/>
      <c r="AO369" s="9"/>
    </row>
    <row r="370" spans="1:41" ht="15.75" customHeight="1" x14ac:dyDescent="0.2">
      <c r="A370" s="9"/>
      <c r="X370" s="9"/>
      <c r="AD370" s="9"/>
      <c r="AE370" s="9"/>
      <c r="AF370" s="9"/>
      <c r="AG370" s="16"/>
      <c r="AH370" s="9"/>
      <c r="AI370" s="9"/>
      <c r="AK370" s="9"/>
      <c r="AL370" s="9"/>
      <c r="AM370" s="9"/>
      <c r="AO370" s="9"/>
    </row>
    <row r="371" spans="1:41" ht="15.75" customHeight="1" x14ac:dyDescent="0.2">
      <c r="A371" s="9"/>
      <c r="X371" s="9"/>
      <c r="AD371" s="9"/>
      <c r="AE371" s="9"/>
      <c r="AF371" s="9"/>
      <c r="AG371" s="16"/>
      <c r="AH371" s="9"/>
      <c r="AI371" s="9"/>
      <c r="AK371" s="9"/>
      <c r="AL371" s="9"/>
      <c r="AM371" s="9"/>
      <c r="AO371" s="9"/>
    </row>
    <row r="372" spans="1:41" ht="15.75" customHeight="1" x14ac:dyDescent="0.2">
      <c r="A372" s="9"/>
      <c r="X372" s="9"/>
      <c r="AD372" s="9"/>
      <c r="AE372" s="9"/>
      <c r="AF372" s="9"/>
      <c r="AG372" s="16"/>
      <c r="AH372" s="9"/>
      <c r="AI372" s="9"/>
      <c r="AK372" s="9"/>
      <c r="AL372" s="9"/>
      <c r="AM372" s="9"/>
      <c r="AO372" s="9"/>
    </row>
    <row r="373" spans="1:41" ht="15.75" customHeight="1" x14ac:dyDescent="0.2">
      <c r="A373" s="9"/>
      <c r="X373" s="9"/>
      <c r="AD373" s="9"/>
      <c r="AE373" s="9"/>
      <c r="AF373" s="9"/>
      <c r="AG373" s="16"/>
      <c r="AH373" s="9"/>
      <c r="AI373" s="9"/>
      <c r="AK373" s="9"/>
      <c r="AL373" s="9"/>
      <c r="AM373" s="9"/>
      <c r="AO373" s="9"/>
    </row>
    <row r="374" spans="1:41" ht="15.75" customHeight="1" x14ac:dyDescent="0.2">
      <c r="A374" s="9"/>
      <c r="X374" s="9"/>
      <c r="AD374" s="9"/>
      <c r="AE374" s="9"/>
      <c r="AF374" s="9"/>
      <c r="AG374" s="16"/>
      <c r="AH374" s="9"/>
      <c r="AI374" s="9"/>
      <c r="AK374" s="9"/>
      <c r="AL374" s="9"/>
      <c r="AM374" s="9"/>
      <c r="AO374" s="9"/>
    </row>
    <row r="375" spans="1:41" ht="15.75" customHeight="1" x14ac:dyDescent="0.2">
      <c r="A375" s="9"/>
      <c r="X375" s="9"/>
      <c r="AD375" s="9"/>
      <c r="AE375" s="9"/>
      <c r="AF375" s="9"/>
      <c r="AG375" s="16"/>
      <c r="AH375" s="9"/>
      <c r="AI375" s="9"/>
      <c r="AK375" s="9"/>
      <c r="AL375" s="9"/>
      <c r="AM375" s="9"/>
      <c r="AO375" s="9"/>
    </row>
    <row r="376" spans="1:41" ht="15.75" customHeight="1" x14ac:dyDescent="0.2">
      <c r="A376" s="9"/>
      <c r="X376" s="9"/>
      <c r="AD376" s="9"/>
      <c r="AE376" s="9"/>
      <c r="AF376" s="9"/>
      <c r="AG376" s="16"/>
      <c r="AH376" s="9"/>
      <c r="AI376" s="9"/>
      <c r="AK376" s="9"/>
      <c r="AL376" s="9"/>
      <c r="AM376" s="9"/>
      <c r="AO376" s="9"/>
    </row>
    <row r="377" spans="1:41" ht="15.75" customHeight="1" x14ac:dyDescent="0.2">
      <c r="A377" s="9"/>
      <c r="X377" s="9"/>
      <c r="AD377" s="9"/>
      <c r="AE377" s="9"/>
      <c r="AF377" s="9"/>
      <c r="AG377" s="16"/>
      <c r="AH377" s="9"/>
      <c r="AI377" s="9"/>
      <c r="AK377" s="9"/>
      <c r="AL377" s="9"/>
      <c r="AM377" s="9"/>
      <c r="AO377" s="9"/>
    </row>
    <row r="378" spans="1:41" ht="15.75" customHeight="1" x14ac:dyDescent="0.2">
      <c r="A378" s="9"/>
      <c r="X378" s="9"/>
      <c r="AD378" s="9"/>
      <c r="AE378" s="9"/>
      <c r="AF378" s="9"/>
      <c r="AG378" s="16"/>
      <c r="AH378" s="9"/>
      <c r="AI378" s="9"/>
      <c r="AK378" s="9"/>
      <c r="AL378" s="9"/>
      <c r="AM378" s="9"/>
      <c r="AO378" s="9"/>
    </row>
    <row r="379" spans="1:41" ht="15.75" customHeight="1" x14ac:dyDescent="0.2">
      <c r="A379" s="9"/>
      <c r="X379" s="9"/>
      <c r="AD379" s="9"/>
      <c r="AE379" s="9"/>
      <c r="AF379" s="9"/>
      <c r="AG379" s="16"/>
      <c r="AH379" s="9"/>
      <c r="AI379" s="9"/>
      <c r="AK379" s="9"/>
      <c r="AL379" s="9"/>
      <c r="AM379" s="9"/>
      <c r="AO379" s="9"/>
    </row>
    <row r="380" spans="1:41" ht="15.75" customHeight="1" x14ac:dyDescent="0.2">
      <c r="A380" s="9"/>
      <c r="X380" s="9"/>
      <c r="AD380" s="9"/>
      <c r="AE380" s="9"/>
      <c r="AF380" s="9"/>
      <c r="AG380" s="16"/>
      <c r="AH380" s="9"/>
      <c r="AI380" s="9"/>
      <c r="AK380" s="9"/>
      <c r="AL380" s="9"/>
      <c r="AM380" s="9"/>
      <c r="AO380" s="9"/>
    </row>
    <row r="381" spans="1:41" ht="15.75" customHeight="1" x14ac:dyDescent="0.2">
      <c r="A381" s="9"/>
      <c r="X381" s="9"/>
      <c r="AD381" s="9"/>
      <c r="AE381" s="9"/>
      <c r="AF381" s="9"/>
      <c r="AG381" s="16"/>
      <c r="AH381" s="9"/>
      <c r="AI381" s="9"/>
      <c r="AK381" s="9"/>
      <c r="AL381" s="9"/>
      <c r="AM381" s="9"/>
      <c r="AO381" s="9"/>
    </row>
    <row r="382" spans="1:41" ht="15.75" customHeight="1" x14ac:dyDescent="0.2">
      <c r="A382" s="9"/>
      <c r="X382" s="9"/>
      <c r="AD382" s="9"/>
      <c r="AE382" s="9"/>
      <c r="AF382" s="9"/>
      <c r="AG382" s="16"/>
      <c r="AH382" s="9"/>
      <c r="AI382" s="9"/>
      <c r="AK382" s="9"/>
      <c r="AL382" s="9"/>
      <c r="AM382" s="9"/>
      <c r="AO382" s="9"/>
    </row>
    <row r="383" spans="1:41" ht="15.75" customHeight="1" x14ac:dyDescent="0.2">
      <c r="A383" s="9"/>
      <c r="X383" s="9"/>
      <c r="AD383" s="9"/>
      <c r="AE383" s="9"/>
      <c r="AF383" s="9"/>
      <c r="AG383" s="16"/>
      <c r="AH383" s="9"/>
      <c r="AI383" s="9"/>
      <c r="AK383" s="9"/>
      <c r="AL383" s="9"/>
      <c r="AM383" s="9"/>
      <c r="AO383" s="9"/>
    </row>
    <row r="384" spans="1:41" ht="15.75" customHeight="1" x14ac:dyDescent="0.2">
      <c r="A384" s="9"/>
      <c r="X384" s="9"/>
      <c r="AD384" s="9"/>
      <c r="AE384" s="9"/>
      <c r="AF384" s="9"/>
      <c r="AG384" s="16"/>
      <c r="AH384" s="9"/>
      <c r="AI384" s="9"/>
      <c r="AK384" s="9"/>
      <c r="AL384" s="9"/>
      <c r="AM384" s="9"/>
      <c r="AO384" s="9"/>
    </row>
    <row r="385" spans="1:41" ht="15.75" customHeight="1" x14ac:dyDescent="0.2">
      <c r="A385" s="9"/>
      <c r="X385" s="9"/>
      <c r="AD385" s="9"/>
      <c r="AE385" s="9"/>
      <c r="AF385" s="9"/>
      <c r="AG385" s="16"/>
      <c r="AH385" s="9"/>
      <c r="AI385" s="9"/>
      <c r="AK385" s="9"/>
      <c r="AL385" s="9"/>
      <c r="AM385" s="9"/>
      <c r="AO385" s="9"/>
    </row>
    <row r="386" spans="1:41" ht="15.75" customHeight="1" x14ac:dyDescent="0.2">
      <c r="A386" s="9"/>
      <c r="X386" s="9"/>
      <c r="AD386" s="9"/>
      <c r="AE386" s="9"/>
      <c r="AF386" s="9"/>
      <c r="AG386" s="16"/>
      <c r="AH386" s="9"/>
      <c r="AI386" s="9"/>
      <c r="AK386" s="9"/>
      <c r="AL386" s="9"/>
      <c r="AM386" s="9"/>
      <c r="AO386" s="9"/>
    </row>
    <row r="387" spans="1:41" ht="15.75" customHeight="1" x14ac:dyDescent="0.2">
      <c r="A387" s="9"/>
      <c r="X387" s="9"/>
      <c r="AD387" s="9"/>
      <c r="AE387" s="9"/>
      <c r="AF387" s="9"/>
      <c r="AG387" s="16"/>
      <c r="AH387" s="9"/>
      <c r="AI387" s="9"/>
      <c r="AK387" s="9"/>
      <c r="AL387" s="9"/>
      <c r="AM387" s="9"/>
      <c r="AO387" s="9"/>
    </row>
    <row r="388" spans="1:41" ht="15.75" customHeight="1" x14ac:dyDescent="0.2">
      <c r="A388" s="9"/>
      <c r="X388" s="9"/>
      <c r="AD388" s="9"/>
      <c r="AE388" s="9"/>
      <c r="AF388" s="9"/>
      <c r="AG388" s="16"/>
      <c r="AH388" s="9"/>
      <c r="AI388" s="9"/>
      <c r="AK388" s="9"/>
      <c r="AL388" s="9"/>
      <c r="AM388" s="9"/>
      <c r="AO388" s="9"/>
    </row>
    <row r="389" spans="1:41" ht="15.75" customHeight="1" x14ac:dyDescent="0.2">
      <c r="A389" s="9"/>
      <c r="X389" s="9"/>
      <c r="AD389" s="9"/>
      <c r="AE389" s="9"/>
      <c r="AF389" s="9"/>
      <c r="AG389" s="16"/>
      <c r="AH389" s="9"/>
      <c r="AI389" s="9"/>
      <c r="AK389" s="9"/>
      <c r="AL389" s="9"/>
      <c r="AM389" s="9"/>
      <c r="AO389" s="9"/>
    </row>
    <row r="390" spans="1:41" ht="15.75" customHeight="1" x14ac:dyDescent="0.2">
      <c r="A390" s="9"/>
      <c r="X390" s="9"/>
      <c r="AD390" s="9"/>
      <c r="AE390" s="9"/>
      <c r="AF390" s="9"/>
      <c r="AG390" s="16"/>
      <c r="AH390" s="9"/>
      <c r="AI390" s="9"/>
      <c r="AK390" s="9"/>
      <c r="AL390" s="9"/>
      <c r="AM390" s="9"/>
      <c r="AO390" s="9"/>
    </row>
    <row r="391" spans="1:41" ht="15.75" customHeight="1" x14ac:dyDescent="0.2">
      <c r="A391" s="9"/>
      <c r="X391" s="9"/>
      <c r="AD391" s="9"/>
      <c r="AE391" s="9"/>
      <c r="AF391" s="9"/>
      <c r="AG391" s="16"/>
      <c r="AH391" s="9"/>
      <c r="AI391" s="9"/>
      <c r="AK391" s="9"/>
      <c r="AL391" s="9"/>
      <c r="AM391" s="9"/>
      <c r="AO391" s="9"/>
    </row>
    <row r="392" spans="1:41" ht="15.75" customHeight="1" x14ac:dyDescent="0.2">
      <c r="A392" s="9"/>
      <c r="X392" s="9"/>
      <c r="AD392" s="9"/>
      <c r="AE392" s="9"/>
      <c r="AF392" s="9"/>
      <c r="AG392" s="16"/>
      <c r="AH392" s="9"/>
      <c r="AI392" s="9"/>
      <c r="AK392" s="9"/>
      <c r="AL392" s="9"/>
      <c r="AM392" s="9"/>
      <c r="AO392" s="9"/>
    </row>
    <row r="393" spans="1:41" ht="15.75" customHeight="1" x14ac:dyDescent="0.2">
      <c r="A393" s="9"/>
      <c r="X393" s="9"/>
      <c r="AD393" s="9"/>
      <c r="AE393" s="9"/>
      <c r="AF393" s="9"/>
      <c r="AG393" s="16"/>
      <c r="AH393" s="9"/>
      <c r="AI393" s="9"/>
      <c r="AK393" s="9"/>
      <c r="AL393" s="9"/>
      <c r="AM393" s="9"/>
      <c r="AO393" s="9"/>
    </row>
    <row r="394" spans="1:41" ht="15.75" customHeight="1" x14ac:dyDescent="0.2">
      <c r="A394" s="9"/>
      <c r="X394" s="9"/>
      <c r="AD394" s="9"/>
      <c r="AE394" s="9"/>
      <c r="AF394" s="9"/>
      <c r="AG394" s="16"/>
      <c r="AH394" s="9"/>
      <c r="AI394" s="9"/>
      <c r="AK394" s="9"/>
      <c r="AL394" s="9"/>
      <c r="AM394" s="9"/>
      <c r="AO394" s="9"/>
    </row>
    <row r="395" spans="1:41" ht="15.75" customHeight="1" x14ac:dyDescent="0.2">
      <c r="A395" s="9"/>
      <c r="X395" s="9"/>
      <c r="AD395" s="9"/>
      <c r="AE395" s="9"/>
      <c r="AF395" s="9"/>
      <c r="AG395" s="16"/>
      <c r="AH395" s="9"/>
      <c r="AI395" s="9"/>
      <c r="AK395" s="9"/>
      <c r="AL395" s="9"/>
      <c r="AM395" s="9"/>
      <c r="AO395" s="9"/>
    </row>
    <row r="396" spans="1:41" ht="15.75" customHeight="1" x14ac:dyDescent="0.2">
      <c r="A396" s="9"/>
      <c r="X396" s="9"/>
      <c r="AD396" s="9"/>
      <c r="AE396" s="9"/>
      <c r="AF396" s="9"/>
      <c r="AG396" s="16"/>
      <c r="AH396" s="9"/>
      <c r="AI396" s="9"/>
      <c r="AK396" s="9"/>
      <c r="AL396" s="9"/>
      <c r="AM396" s="9"/>
      <c r="AO396" s="9"/>
    </row>
    <row r="397" spans="1:41" ht="15.75" customHeight="1" x14ac:dyDescent="0.2">
      <c r="A397" s="9"/>
      <c r="X397" s="9"/>
      <c r="AD397" s="9"/>
      <c r="AE397" s="9"/>
      <c r="AF397" s="9"/>
      <c r="AG397" s="16"/>
      <c r="AH397" s="9"/>
      <c r="AI397" s="9"/>
      <c r="AK397" s="9"/>
      <c r="AL397" s="9"/>
      <c r="AM397" s="9"/>
      <c r="AO397" s="9"/>
    </row>
    <row r="398" spans="1:41" ht="15.75" customHeight="1" x14ac:dyDescent="0.2">
      <c r="A398" s="9"/>
      <c r="X398" s="9"/>
      <c r="AD398" s="9"/>
      <c r="AE398" s="9"/>
      <c r="AF398" s="9"/>
      <c r="AG398" s="16"/>
      <c r="AH398" s="9"/>
      <c r="AI398" s="9"/>
      <c r="AK398" s="9"/>
      <c r="AL398" s="9"/>
      <c r="AM398" s="9"/>
      <c r="AO398" s="9"/>
    </row>
    <row r="399" spans="1:41" ht="15.75" customHeight="1" x14ac:dyDescent="0.2">
      <c r="A399" s="9"/>
      <c r="X399" s="9"/>
      <c r="AD399" s="9"/>
      <c r="AE399" s="9"/>
      <c r="AF399" s="9"/>
      <c r="AG399" s="16"/>
      <c r="AH399" s="9"/>
      <c r="AI399" s="9"/>
      <c r="AK399" s="9"/>
      <c r="AL399" s="9"/>
      <c r="AM399" s="9"/>
      <c r="AO399" s="9"/>
    </row>
    <row r="400" spans="1:41" ht="15.75" customHeight="1" x14ac:dyDescent="0.2">
      <c r="A400" s="9"/>
      <c r="X400" s="9"/>
      <c r="AD400" s="9"/>
      <c r="AE400" s="9"/>
      <c r="AF400" s="9"/>
      <c r="AG400" s="16"/>
      <c r="AH400" s="9"/>
      <c r="AI400" s="9"/>
      <c r="AK400" s="9"/>
      <c r="AL400" s="9"/>
      <c r="AM400" s="9"/>
      <c r="AO400" s="9"/>
    </row>
    <row r="401" spans="1:41" ht="15.75" customHeight="1" x14ac:dyDescent="0.2">
      <c r="A401" s="9"/>
      <c r="X401" s="9"/>
      <c r="AD401" s="9"/>
      <c r="AE401" s="9"/>
      <c r="AF401" s="9"/>
      <c r="AG401" s="16"/>
      <c r="AH401" s="9"/>
      <c r="AI401" s="9"/>
      <c r="AK401" s="9"/>
      <c r="AL401" s="9"/>
      <c r="AM401" s="9"/>
      <c r="AO401" s="9"/>
    </row>
    <row r="402" spans="1:41" ht="15.75" customHeight="1" x14ac:dyDescent="0.2">
      <c r="A402" s="9"/>
      <c r="X402" s="9"/>
      <c r="AD402" s="9"/>
      <c r="AE402" s="9"/>
      <c r="AF402" s="9"/>
      <c r="AG402" s="16"/>
      <c r="AH402" s="9"/>
      <c r="AI402" s="9"/>
      <c r="AK402" s="9"/>
      <c r="AL402" s="9"/>
      <c r="AM402" s="9"/>
      <c r="AO402" s="9"/>
    </row>
    <row r="403" spans="1:41" ht="15.75" customHeight="1" x14ac:dyDescent="0.2">
      <c r="A403" s="9"/>
      <c r="X403" s="9"/>
      <c r="AD403" s="9"/>
      <c r="AE403" s="9"/>
      <c r="AF403" s="9"/>
      <c r="AG403" s="16"/>
      <c r="AH403" s="9"/>
      <c r="AI403" s="9"/>
      <c r="AK403" s="9"/>
      <c r="AL403" s="9"/>
      <c r="AM403" s="9"/>
      <c r="AO403" s="9"/>
    </row>
    <row r="404" spans="1:41" ht="15.75" customHeight="1" x14ac:dyDescent="0.2">
      <c r="A404" s="9"/>
      <c r="X404" s="9"/>
      <c r="AD404" s="9"/>
      <c r="AE404" s="9"/>
      <c r="AF404" s="9"/>
      <c r="AG404" s="16"/>
      <c r="AH404" s="9"/>
      <c r="AI404" s="9"/>
      <c r="AK404" s="9"/>
      <c r="AL404" s="9"/>
      <c r="AM404" s="9"/>
      <c r="AO404" s="9"/>
    </row>
    <row r="405" spans="1:41" ht="15.75" customHeight="1" x14ac:dyDescent="0.2">
      <c r="A405" s="9"/>
      <c r="X405" s="9"/>
      <c r="AD405" s="9"/>
      <c r="AE405" s="9"/>
      <c r="AF405" s="9"/>
      <c r="AG405" s="16"/>
      <c r="AH405" s="9"/>
      <c r="AI405" s="9"/>
      <c r="AK405" s="9"/>
      <c r="AL405" s="9"/>
      <c r="AM405" s="9"/>
      <c r="AO405" s="9"/>
    </row>
    <row r="406" spans="1:41" ht="15.75" customHeight="1" x14ac:dyDescent="0.2">
      <c r="A406" s="9"/>
      <c r="X406" s="9"/>
      <c r="AD406" s="9"/>
      <c r="AE406" s="9"/>
      <c r="AF406" s="9"/>
      <c r="AG406" s="16"/>
      <c r="AH406" s="9"/>
      <c r="AI406" s="9"/>
      <c r="AK406" s="9"/>
      <c r="AL406" s="9"/>
      <c r="AM406" s="9"/>
      <c r="AO406" s="9"/>
    </row>
    <row r="407" spans="1:41" ht="15.75" customHeight="1" x14ac:dyDescent="0.2">
      <c r="A407" s="9"/>
      <c r="X407" s="9"/>
      <c r="AD407" s="9"/>
      <c r="AE407" s="9"/>
      <c r="AF407" s="9"/>
      <c r="AG407" s="16"/>
      <c r="AH407" s="9"/>
      <c r="AI407" s="9"/>
      <c r="AK407" s="9"/>
      <c r="AL407" s="9"/>
      <c r="AM407" s="9"/>
      <c r="AO407" s="9"/>
    </row>
    <row r="408" spans="1:41" ht="15.75" customHeight="1" x14ac:dyDescent="0.2">
      <c r="A408" s="9"/>
      <c r="X408" s="9"/>
      <c r="AD408" s="9"/>
      <c r="AE408" s="9"/>
      <c r="AF408" s="9"/>
      <c r="AG408" s="16"/>
      <c r="AH408" s="9"/>
      <c r="AI408" s="9"/>
      <c r="AK408" s="9"/>
      <c r="AL408" s="9"/>
      <c r="AM408" s="9"/>
      <c r="AO408" s="9"/>
    </row>
    <row r="409" spans="1:41" ht="15.75" customHeight="1" x14ac:dyDescent="0.2">
      <c r="A409" s="9"/>
      <c r="X409" s="9"/>
      <c r="AD409" s="9"/>
      <c r="AE409" s="9"/>
      <c r="AF409" s="9"/>
      <c r="AG409" s="16"/>
      <c r="AH409" s="9"/>
      <c r="AI409" s="9"/>
      <c r="AK409" s="9"/>
      <c r="AL409" s="9"/>
      <c r="AM409" s="9"/>
      <c r="AO409" s="9"/>
    </row>
    <row r="410" spans="1:41" ht="15.75" customHeight="1" x14ac:dyDescent="0.2">
      <c r="A410" s="9"/>
      <c r="X410" s="9"/>
      <c r="AD410" s="9"/>
      <c r="AE410" s="9"/>
      <c r="AF410" s="9"/>
      <c r="AG410" s="16"/>
      <c r="AH410" s="9"/>
      <c r="AI410" s="9"/>
      <c r="AK410" s="9"/>
      <c r="AL410" s="9"/>
      <c r="AM410" s="9"/>
      <c r="AO410" s="9"/>
    </row>
    <row r="411" spans="1:41" ht="15.75" customHeight="1" x14ac:dyDescent="0.2">
      <c r="A411" s="9"/>
      <c r="X411" s="9"/>
      <c r="AD411" s="9"/>
      <c r="AE411" s="9"/>
      <c r="AF411" s="9"/>
      <c r="AG411" s="16"/>
      <c r="AH411" s="9"/>
      <c r="AI411" s="9"/>
      <c r="AK411" s="9"/>
      <c r="AL411" s="9"/>
      <c r="AM411" s="9"/>
      <c r="AO411" s="9"/>
    </row>
    <row r="412" spans="1:41" ht="15.75" customHeight="1" x14ac:dyDescent="0.2">
      <c r="A412" s="9"/>
      <c r="X412" s="9"/>
      <c r="AD412" s="9"/>
      <c r="AE412" s="9"/>
      <c r="AF412" s="9"/>
      <c r="AG412" s="16"/>
      <c r="AH412" s="9"/>
      <c r="AI412" s="9"/>
      <c r="AK412" s="9"/>
      <c r="AL412" s="9"/>
      <c r="AM412" s="9"/>
      <c r="AO412" s="9"/>
    </row>
    <row r="413" spans="1:41" ht="15.75" customHeight="1" x14ac:dyDescent="0.2">
      <c r="A413" s="9"/>
      <c r="X413" s="9"/>
      <c r="AD413" s="9"/>
      <c r="AE413" s="9"/>
      <c r="AF413" s="9"/>
      <c r="AG413" s="16"/>
      <c r="AH413" s="9"/>
      <c r="AI413" s="9"/>
      <c r="AK413" s="9"/>
      <c r="AL413" s="9"/>
      <c r="AM413" s="9"/>
      <c r="AO413" s="9"/>
    </row>
    <row r="414" spans="1:41" ht="15.75" customHeight="1" x14ac:dyDescent="0.2">
      <c r="A414" s="9"/>
      <c r="X414" s="9"/>
      <c r="AD414" s="9"/>
      <c r="AE414" s="9"/>
      <c r="AF414" s="9"/>
      <c r="AG414" s="16"/>
      <c r="AH414" s="9"/>
      <c r="AI414" s="9"/>
      <c r="AK414" s="9"/>
      <c r="AL414" s="9"/>
      <c r="AM414" s="9"/>
      <c r="AO414" s="9"/>
    </row>
    <row r="415" spans="1:41" ht="15.75" customHeight="1" x14ac:dyDescent="0.2">
      <c r="A415" s="9"/>
      <c r="X415" s="9"/>
      <c r="AD415" s="9"/>
      <c r="AE415" s="9"/>
      <c r="AF415" s="9"/>
      <c r="AG415" s="16"/>
      <c r="AH415" s="9"/>
      <c r="AI415" s="9"/>
      <c r="AK415" s="9"/>
      <c r="AL415" s="9"/>
      <c r="AM415" s="9"/>
      <c r="AO415" s="9"/>
    </row>
    <row r="416" spans="1:41" ht="15.75" customHeight="1" x14ac:dyDescent="0.2">
      <c r="A416" s="9"/>
      <c r="X416" s="9"/>
      <c r="AD416" s="9"/>
      <c r="AE416" s="9"/>
      <c r="AF416" s="9"/>
      <c r="AG416" s="16"/>
      <c r="AH416" s="9"/>
      <c r="AI416" s="9"/>
      <c r="AK416" s="9"/>
      <c r="AL416" s="9"/>
      <c r="AM416" s="9"/>
      <c r="AO416" s="9"/>
    </row>
    <row r="417" spans="1:41" ht="15.75" customHeight="1" x14ac:dyDescent="0.2">
      <c r="A417" s="9"/>
      <c r="X417" s="9"/>
      <c r="AD417" s="9"/>
      <c r="AE417" s="9"/>
      <c r="AF417" s="9"/>
      <c r="AG417" s="16"/>
      <c r="AH417" s="9"/>
      <c r="AI417" s="9"/>
      <c r="AK417" s="9"/>
      <c r="AL417" s="9"/>
      <c r="AM417" s="9"/>
      <c r="AO417" s="9"/>
    </row>
    <row r="418" spans="1:41" ht="15.75" customHeight="1" x14ac:dyDescent="0.2">
      <c r="A418" s="9"/>
      <c r="X418" s="9"/>
      <c r="AD418" s="9"/>
      <c r="AE418" s="9"/>
      <c r="AF418" s="9"/>
      <c r="AG418" s="16"/>
      <c r="AH418" s="9"/>
      <c r="AI418" s="9"/>
      <c r="AK418" s="9"/>
      <c r="AL418" s="9"/>
      <c r="AM418" s="9"/>
      <c r="AO418" s="9"/>
    </row>
    <row r="419" spans="1:41" ht="15.75" customHeight="1" x14ac:dyDescent="0.2">
      <c r="A419" s="9"/>
      <c r="X419" s="9"/>
      <c r="AD419" s="9"/>
      <c r="AE419" s="9"/>
      <c r="AF419" s="9"/>
      <c r="AG419" s="16"/>
      <c r="AH419" s="9"/>
      <c r="AI419" s="9"/>
      <c r="AK419" s="9"/>
      <c r="AL419" s="9"/>
      <c r="AM419" s="9"/>
      <c r="AO419" s="9"/>
    </row>
    <row r="420" spans="1:41" ht="15.75" customHeight="1" x14ac:dyDescent="0.2">
      <c r="A420" s="9"/>
      <c r="X420" s="9"/>
      <c r="AD420" s="9"/>
      <c r="AE420" s="9"/>
      <c r="AF420" s="9"/>
      <c r="AG420" s="16"/>
      <c r="AH420" s="9"/>
      <c r="AI420" s="9"/>
      <c r="AK420" s="9"/>
      <c r="AL420" s="9"/>
      <c r="AM420" s="9"/>
      <c r="AO420" s="9"/>
    </row>
    <row r="421" spans="1:41" ht="15.75" customHeight="1" x14ac:dyDescent="0.2">
      <c r="A421" s="9"/>
      <c r="X421" s="9"/>
      <c r="AD421" s="9"/>
      <c r="AE421" s="9"/>
      <c r="AF421" s="9"/>
      <c r="AG421" s="16"/>
      <c r="AH421" s="9"/>
      <c r="AI421" s="9"/>
      <c r="AK421" s="9"/>
      <c r="AL421" s="9"/>
      <c r="AM421" s="9"/>
      <c r="AO421" s="9"/>
    </row>
    <row r="422" spans="1:41" ht="15.75" customHeight="1" x14ac:dyDescent="0.2">
      <c r="A422" s="9"/>
      <c r="X422" s="9"/>
      <c r="AD422" s="9"/>
      <c r="AE422" s="9"/>
      <c r="AF422" s="9"/>
      <c r="AG422" s="16"/>
      <c r="AH422" s="9"/>
      <c r="AI422" s="9"/>
      <c r="AK422" s="9"/>
      <c r="AL422" s="9"/>
      <c r="AM422" s="9"/>
      <c r="AO422" s="9"/>
    </row>
    <row r="423" spans="1:41" ht="15.75" customHeight="1" x14ac:dyDescent="0.2">
      <c r="A423" s="9"/>
      <c r="X423" s="9"/>
      <c r="AD423" s="9"/>
      <c r="AE423" s="9"/>
      <c r="AF423" s="9"/>
      <c r="AG423" s="16"/>
      <c r="AH423" s="9"/>
      <c r="AI423" s="9"/>
      <c r="AK423" s="9"/>
      <c r="AL423" s="9"/>
      <c r="AM423" s="9"/>
      <c r="AO423" s="9"/>
    </row>
    <row r="424" spans="1:41" ht="15.75" customHeight="1" x14ac:dyDescent="0.2">
      <c r="A424" s="9"/>
      <c r="X424" s="9"/>
      <c r="AD424" s="9"/>
      <c r="AE424" s="9"/>
      <c r="AF424" s="9"/>
      <c r="AG424" s="16"/>
      <c r="AH424" s="9"/>
      <c r="AI424" s="9"/>
      <c r="AK424" s="9"/>
      <c r="AL424" s="9"/>
      <c r="AM424" s="9"/>
      <c r="AO424" s="9"/>
    </row>
    <row r="425" spans="1:41" ht="15.75" customHeight="1" x14ac:dyDescent="0.2">
      <c r="A425" s="9"/>
      <c r="X425" s="9"/>
      <c r="AD425" s="9"/>
      <c r="AE425" s="9"/>
      <c r="AF425" s="9"/>
      <c r="AG425" s="16"/>
      <c r="AH425" s="9"/>
      <c r="AI425" s="9"/>
      <c r="AK425" s="9"/>
      <c r="AL425" s="9"/>
      <c r="AM425" s="9"/>
      <c r="AO425" s="9"/>
    </row>
    <row r="426" spans="1:41" ht="15.75" customHeight="1" x14ac:dyDescent="0.2">
      <c r="A426" s="9"/>
      <c r="X426" s="9"/>
      <c r="AD426" s="9"/>
      <c r="AE426" s="9"/>
      <c r="AF426" s="9"/>
      <c r="AG426" s="16"/>
      <c r="AH426" s="9"/>
      <c r="AI426" s="9"/>
      <c r="AK426" s="9"/>
      <c r="AL426" s="9"/>
      <c r="AM426" s="9"/>
      <c r="AO426" s="9"/>
    </row>
    <row r="427" spans="1:41" ht="15.75" customHeight="1" x14ac:dyDescent="0.2">
      <c r="A427" s="9"/>
      <c r="X427" s="9"/>
      <c r="AD427" s="9"/>
      <c r="AE427" s="9"/>
      <c r="AF427" s="9"/>
      <c r="AG427" s="16"/>
      <c r="AH427" s="9"/>
      <c r="AI427" s="9"/>
      <c r="AK427" s="9"/>
      <c r="AL427" s="9"/>
      <c r="AM427" s="9"/>
      <c r="AO427" s="9"/>
    </row>
    <row r="428" spans="1:41" ht="15.75" customHeight="1" x14ac:dyDescent="0.2">
      <c r="A428" s="9"/>
      <c r="X428" s="9"/>
      <c r="AD428" s="9"/>
      <c r="AE428" s="9"/>
      <c r="AF428" s="9"/>
      <c r="AG428" s="16"/>
      <c r="AH428" s="9"/>
      <c r="AI428" s="9"/>
      <c r="AK428" s="9"/>
      <c r="AL428" s="9"/>
      <c r="AM428" s="9"/>
      <c r="AO428" s="9"/>
    </row>
    <row r="429" spans="1:41" ht="15.75" customHeight="1" x14ac:dyDescent="0.2">
      <c r="A429" s="9"/>
      <c r="X429" s="9"/>
      <c r="AD429" s="9"/>
      <c r="AE429" s="9"/>
      <c r="AF429" s="9"/>
      <c r="AG429" s="16"/>
      <c r="AH429" s="9"/>
      <c r="AI429" s="9"/>
      <c r="AK429" s="9"/>
      <c r="AL429" s="9"/>
      <c r="AM429" s="9"/>
      <c r="AO429" s="9"/>
    </row>
    <row r="430" spans="1:41" ht="15.75" customHeight="1" x14ac:dyDescent="0.2">
      <c r="A430" s="9"/>
      <c r="X430" s="9"/>
      <c r="AD430" s="9"/>
      <c r="AE430" s="9"/>
      <c r="AF430" s="9"/>
      <c r="AG430" s="16"/>
      <c r="AH430" s="9"/>
      <c r="AI430" s="9"/>
      <c r="AK430" s="9"/>
      <c r="AL430" s="9"/>
      <c r="AM430" s="9"/>
      <c r="AO430" s="9"/>
    </row>
    <row r="431" spans="1:41" ht="15.75" customHeight="1" x14ac:dyDescent="0.2">
      <c r="A431" s="9"/>
      <c r="X431" s="9"/>
      <c r="AD431" s="9"/>
      <c r="AE431" s="9"/>
      <c r="AF431" s="9"/>
      <c r="AG431" s="16"/>
      <c r="AH431" s="9"/>
      <c r="AI431" s="9"/>
      <c r="AK431" s="9"/>
      <c r="AL431" s="9"/>
      <c r="AM431" s="9"/>
      <c r="AO431" s="9"/>
    </row>
    <row r="432" spans="1:41" ht="15.75" customHeight="1" x14ac:dyDescent="0.2">
      <c r="A432" s="9"/>
      <c r="X432" s="9"/>
      <c r="AD432" s="9"/>
      <c r="AE432" s="9"/>
      <c r="AF432" s="9"/>
      <c r="AG432" s="16"/>
      <c r="AH432" s="9"/>
      <c r="AI432" s="9"/>
      <c r="AK432" s="9"/>
      <c r="AL432" s="9"/>
      <c r="AM432" s="9"/>
      <c r="AO432" s="9"/>
    </row>
    <row r="433" spans="1:41" ht="15.75" customHeight="1" x14ac:dyDescent="0.2">
      <c r="A433" s="9"/>
      <c r="X433" s="9"/>
      <c r="AD433" s="9"/>
      <c r="AE433" s="9"/>
      <c r="AF433" s="9"/>
      <c r="AG433" s="16"/>
      <c r="AH433" s="9"/>
      <c r="AI433" s="9"/>
      <c r="AK433" s="9"/>
      <c r="AL433" s="9"/>
      <c r="AM433" s="9"/>
      <c r="AO433" s="9"/>
    </row>
    <row r="434" spans="1:41" ht="15.75" customHeight="1" x14ac:dyDescent="0.2">
      <c r="A434" s="9"/>
      <c r="X434" s="9"/>
      <c r="AD434" s="9"/>
      <c r="AE434" s="9"/>
      <c r="AF434" s="9"/>
      <c r="AG434" s="16"/>
      <c r="AH434" s="9"/>
      <c r="AI434" s="9"/>
      <c r="AK434" s="9"/>
      <c r="AL434" s="9"/>
      <c r="AM434" s="9"/>
      <c r="AO434" s="9"/>
    </row>
    <row r="435" spans="1:41" ht="15.75" customHeight="1" x14ac:dyDescent="0.2">
      <c r="A435" s="9"/>
      <c r="X435" s="9"/>
      <c r="AD435" s="9"/>
      <c r="AE435" s="9"/>
      <c r="AF435" s="9"/>
      <c r="AG435" s="16"/>
      <c r="AH435" s="9"/>
      <c r="AI435" s="9"/>
      <c r="AK435" s="9"/>
      <c r="AL435" s="9"/>
      <c r="AM435" s="9"/>
      <c r="AO435" s="9"/>
    </row>
    <row r="436" spans="1:41" ht="15.75" customHeight="1" x14ac:dyDescent="0.2">
      <c r="A436" s="9"/>
      <c r="X436" s="9"/>
      <c r="AD436" s="9"/>
      <c r="AE436" s="9"/>
      <c r="AF436" s="9"/>
      <c r="AG436" s="16"/>
      <c r="AH436" s="9"/>
      <c r="AI436" s="9"/>
      <c r="AK436" s="9"/>
      <c r="AL436" s="9"/>
      <c r="AM436" s="9"/>
      <c r="AO436" s="9"/>
    </row>
    <row r="437" spans="1:41" ht="15.75" customHeight="1" x14ac:dyDescent="0.2">
      <c r="A437" s="9"/>
      <c r="X437" s="9"/>
      <c r="AD437" s="9"/>
      <c r="AE437" s="9"/>
      <c r="AF437" s="9"/>
      <c r="AG437" s="16"/>
      <c r="AH437" s="9"/>
      <c r="AI437" s="9"/>
      <c r="AK437" s="9"/>
      <c r="AL437" s="9"/>
      <c r="AM437" s="9"/>
      <c r="AO437" s="9"/>
    </row>
    <row r="438" spans="1:41" ht="15.75" customHeight="1" x14ac:dyDescent="0.2">
      <c r="A438" s="9"/>
      <c r="X438" s="9"/>
      <c r="AD438" s="9"/>
      <c r="AE438" s="9"/>
      <c r="AF438" s="9"/>
      <c r="AG438" s="16"/>
      <c r="AH438" s="9"/>
      <c r="AI438" s="9"/>
      <c r="AK438" s="9"/>
      <c r="AL438" s="9"/>
      <c r="AM438" s="9"/>
      <c r="AO438" s="9"/>
    </row>
    <row r="439" spans="1:41" ht="15.75" customHeight="1" x14ac:dyDescent="0.2">
      <c r="A439" s="9"/>
      <c r="X439" s="9"/>
      <c r="AD439" s="9"/>
      <c r="AE439" s="9"/>
      <c r="AF439" s="9"/>
      <c r="AG439" s="16"/>
      <c r="AH439" s="9"/>
      <c r="AI439" s="9"/>
      <c r="AK439" s="9"/>
      <c r="AL439" s="9"/>
      <c r="AM439" s="9"/>
      <c r="AO439" s="9"/>
    </row>
    <row r="440" spans="1:41" ht="15.75" customHeight="1" x14ac:dyDescent="0.2">
      <c r="A440" s="9"/>
      <c r="X440" s="9"/>
      <c r="AD440" s="9"/>
      <c r="AE440" s="9"/>
      <c r="AF440" s="9"/>
      <c r="AG440" s="16"/>
      <c r="AH440" s="9"/>
      <c r="AI440" s="9"/>
      <c r="AK440" s="9"/>
      <c r="AL440" s="9"/>
      <c r="AM440" s="9"/>
      <c r="AO440" s="9"/>
    </row>
    <row r="441" spans="1:41" ht="15.75" customHeight="1" x14ac:dyDescent="0.2">
      <c r="A441" s="9"/>
      <c r="X441" s="9"/>
      <c r="AD441" s="9"/>
      <c r="AE441" s="9"/>
      <c r="AF441" s="9"/>
      <c r="AG441" s="16"/>
      <c r="AH441" s="9"/>
      <c r="AI441" s="9"/>
      <c r="AK441" s="9"/>
      <c r="AL441" s="9"/>
      <c r="AM441" s="9"/>
      <c r="AO441" s="9"/>
    </row>
    <row r="442" spans="1:41" ht="15.75" customHeight="1" x14ac:dyDescent="0.2">
      <c r="A442" s="9"/>
      <c r="X442" s="9"/>
      <c r="AD442" s="9"/>
      <c r="AE442" s="9"/>
      <c r="AF442" s="9"/>
      <c r="AG442" s="16"/>
      <c r="AH442" s="9"/>
      <c r="AI442" s="9"/>
      <c r="AK442" s="9"/>
      <c r="AL442" s="9"/>
      <c r="AM442" s="9"/>
      <c r="AO442" s="9"/>
    </row>
    <row r="443" spans="1:41" ht="15.75" customHeight="1" x14ac:dyDescent="0.2">
      <c r="A443" s="9"/>
      <c r="X443" s="9"/>
      <c r="AD443" s="9"/>
      <c r="AE443" s="9"/>
      <c r="AF443" s="9"/>
      <c r="AG443" s="16"/>
      <c r="AH443" s="9"/>
      <c r="AI443" s="9"/>
      <c r="AK443" s="9"/>
      <c r="AL443" s="9"/>
      <c r="AM443" s="9"/>
      <c r="AO443" s="9"/>
    </row>
    <row r="444" spans="1:41" ht="15.75" customHeight="1" x14ac:dyDescent="0.2">
      <c r="A444" s="9"/>
      <c r="X444" s="9"/>
      <c r="AD444" s="9"/>
      <c r="AE444" s="9"/>
      <c r="AF444" s="9"/>
      <c r="AG444" s="16"/>
      <c r="AH444" s="9"/>
      <c r="AI444" s="9"/>
      <c r="AK444" s="9"/>
      <c r="AL444" s="9"/>
      <c r="AM444" s="9"/>
      <c r="AO444" s="9"/>
    </row>
    <row r="445" spans="1:41" ht="15.75" customHeight="1" x14ac:dyDescent="0.2">
      <c r="A445" s="9"/>
      <c r="X445" s="9"/>
      <c r="AD445" s="9"/>
      <c r="AE445" s="9"/>
      <c r="AF445" s="9"/>
      <c r="AG445" s="16"/>
      <c r="AH445" s="9"/>
      <c r="AI445" s="9"/>
      <c r="AK445" s="9"/>
      <c r="AL445" s="9"/>
      <c r="AM445" s="9"/>
      <c r="AO445" s="9"/>
    </row>
    <row r="446" spans="1:41" ht="15.75" customHeight="1" x14ac:dyDescent="0.2">
      <c r="A446" s="9"/>
      <c r="X446" s="9"/>
      <c r="AD446" s="9"/>
      <c r="AE446" s="9"/>
      <c r="AF446" s="9"/>
      <c r="AG446" s="16"/>
      <c r="AH446" s="9"/>
      <c r="AI446" s="9"/>
      <c r="AK446" s="9"/>
      <c r="AL446" s="9"/>
      <c r="AM446" s="9"/>
      <c r="AO446" s="9"/>
    </row>
    <row r="447" spans="1:41" ht="15.75" customHeight="1" x14ac:dyDescent="0.2">
      <c r="A447" s="9"/>
      <c r="X447" s="9"/>
      <c r="AD447" s="9"/>
      <c r="AE447" s="9"/>
      <c r="AF447" s="9"/>
      <c r="AG447" s="16"/>
      <c r="AH447" s="9"/>
      <c r="AI447" s="9"/>
      <c r="AK447" s="9"/>
      <c r="AL447" s="9"/>
      <c r="AM447" s="9"/>
      <c r="AO447" s="9"/>
    </row>
    <row r="448" spans="1:41" ht="15.75" customHeight="1" x14ac:dyDescent="0.2">
      <c r="A448" s="9"/>
      <c r="X448" s="9"/>
      <c r="AD448" s="9"/>
      <c r="AE448" s="9"/>
      <c r="AF448" s="9"/>
      <c r="AG448" s="16"/>
      <c r="AH448" s="9"/>
      <c r="AI448" s="9"/>
      <c r="AK448" s="9"/>
      <c r="AL448" s="9"/>
      <c r="AM448" s="9"/>
      <c r="AO448" s="9"/>
    </row>
    <row r="449" spans="1:41" ht="15.75" customHeight="1" x14ac:dyDescent="0.2">
      <c r="A449" s="9"/>
      <c r="X449" s="9"/>
      <c r="AD449" s="9"/>
      <c r="AE449" s="9"/>
      <c r="AF449" s="9"/>
      <c r="AG449" s="16"/>
      <c r="AH449" s="9"/>
      <c r="AI449" s="9"/>
      <c r="AK449" s="9"/>
      <c r="AL449" s="9"/>
      <c r="AM449" s="9"/>
      <c r="AO449" s="9"/>
    </row>
    <row r="450" spans="1:41" ht="15.75" customHeight="1" x14ac:dyDescent="0.2">
      <c r="A450" s="9"/>
      <c r="X450" s="9"/>
      <c r="AD450" s="9"/>
      <c r="AE450" s="9"/>
      <c r="AF450" s="9"/>
      <c r="AG450" s="16"/>
      <c r="AH450" s="9"/>
      <c r="AI450" s="9"/>
      <c r="AK450" s="9"/>
      <c r="AL450" s="9"/>
      <c r="AM450" s="9"/>
      <c r="AO450" s="9"/>
    </row>
    <row r="451" spans="1:41" ht="15.75" customHeight="1" x14ac:dyDescent="0.2">
      <c r="A451" s="9"/>
      <c r="X451" s="9"/>
      <c r="AD451" s="9"/>
      <c r="AE451" s="9"/>
      <c r="AF451" s="9"/>
      <c r="AG451" s="16"/>
      <c r="AH451" s="9"/>
      <c r="AI451" s="9"/>
      <c r="AK451" s="9"/>
      <c r="AL451" s="9"/>
      <c r="AM451" s="9"/>
      <c r="AO451" s="9"/>
    </row>
    <row r="452" spans="1:41" ht="15.75" customHeight="1" x14ac:dyDescent="0.2">
      <c r="A452" s="9"/>
      <c r="X452" s="9"/>
      <c r="AD452" s="9"/>
      <c r="AE452" s="9"/>
      <c r="AF452" s="9"/>
      <c r="AG452" s="16"/>
      <c r="AH452" s="9"/>
      <c r="AI452" s="9"/>
      <c r="AK452" s="9"/>
      <c r="AL452" s="9"/>
      <c r="AM452" s="9"/>
      <c r="AO452" s="9"/>
    </row>
    <row r="453" spans="1:41" ht="15.75" customHeight="1" x14ac:dyDescent="0.2">
      <c r="A453" s="9"/>
      <c r="X453" s="9"/>
      <c r="AD453" s="9"/>
      <c r="AE453" s="9"/>
      <c r="AF453" s="9"/>
      <c r="AG453" s="16"/>
      <c r="AH453" s="9"/>
      <c r="AI453" s="9"/>
      <c r="AK453" s="9"/>
      <c r="AL453" s="9"/>
      <c r="AM453" s="9"/>
      <c r="AO453" s="9"/>
    </row>
    <row r="454" spans="1:41" ht="15.75" customHeight="1" x14ac:dyDescent="0.2">
      <c r="A454" s="9"/>
      <c r="X454" s="9"/>
      <c r="AD454" s="9"/>
      <c r="AE454" s="9"/>
      <c r="AF454" s="9"/>
      <c r="AG454" s="16"/>
      <c r="AH454" s="9"/>
      <c r="AI454" s="9"/>
      <c r="AK454" s="9"/>
      <c r="AL454" s="9"/>
      <c r="AM454" s="9"/>
      <c r="AO454" s="9"/>
    </row>
    <row r="455" spans="1:41" ht="15.75" customHeight="1" x14ac:dyDescent="0.2">
      <c r="A455" s="9"/>
      <c r="X455" s="9"/>
      <c r="AD455" s="9"/>
      <c r="AE455" s="9"/>
      <c r="AF455" s="9"/>
      <c r="AG455" s="16"/>
      <c r="AH455" s="9"/>
      <c r="AI455" s="9"/>
      <c r="AK455" s="9"/>
      <c r="AL455" s="9"/>
      <c r="AM455" s="9"/>
      <c r="AO455" s="9"/>
    </row>
    <row r="456" spans="1:41" ht="15.75" customHeight="1" x14ac:dyDescent="0.2">
      <c r="A456" s="9"/>
      <c r="X456" s="9"/>
      <c r="AD456" s="9"/>
      <c r="AE456" s="9"/>
      <c r="AF456" s="9"/>
      <c r="AG456" s="16"/>
      <c r="AH456" s="9"/>
      <c r="AI456" s="9"/>
      <c r="AK456" s="9"/>
      <c r="AL456" s="9"/>
      <c r="AM456" s="9"/>
      <c r="AO456" s="9"/>
    </row>
    <row r="457" spans="1:41" ht="15.75" customHeight="1" x14ac:dyDescent="0.2">
      <c r="A457" s="9"/>
      <c r="X457" s="9"/>
      <c r="AD457" s="9"/>
      <c r="AE457" s="9"/>
      <c r="AF457" s="9"/>
      <c r="AG457" s="16"/>
      <c r="AH457" s="9"/>
      <c r="AI457" s="9"/>
      <c r="AK457" s="9"/>
      <c r="AL457" s="9"/>
      <c r="AM457" s="9"/>
      <c r="AO457" s="9"/>
    </row>
    <row r="458" spans="1:41" ht="15.75" customHeight="1" x14ac:dyDescent="0.2">
      <c r="A458" s="9"/>
      <c r="X458" s="9"/>
      <c r="AD458" s="9"/>
      <c r="AE458" s="9"/>
      <c r="AF458" s="9"/>
      <c r="AG458" s="16"/>
      <c r="AH458" s="9"/>
      <c r="AI458" s="9"/>
      <c r="AK458" s="9"/>
      <c r="AL458" s="9"/>
      <c r="AM458" s="9"/>
      <c r="AO458" s="9"/>
    </row>
    <row r="459" spans="1:41" ht="15.75" customHeight="1" x14ac:dyDescent="0.2">
      <c r="A459" s="9"/>
      <c r="X459" s="9"/>
      <c r="AD459" s="9"/>
      <c r="AE459" s="9"/>
      <c r="AF459" s="9"/>
      <c r="AG459" s="16"/>
      <c r="AH459" s="9"/>
      <c r="AI459" s="9"/>
      <c r="AK459" s="9"/>
      <c r="AL459" s="9"/>
      <c r="AM459" s="9"/>
      <c r="AO459" s="9"/>
    </row>
    <row r="460" spans="1:41" ht="15.75" customHeight="1" x14ac:dyDescent="0.2">
      <c r="A460" s="9"/>
      <c r="X460" s="9"/>
      <c r="AD460" s="9"/>
      <c r="AE460" s="9"/>
      <c r="AF460" s="9"/>
      <c r="AG460" s="16"/>
      <c r="AH460" s="9"/>
      <c r="AI460" s="9"/>
      <c r="AK460" s="9"/>
      <c r="AL460" s="9"/>
      <c r="AM460" s="9"/>
      <c r="AO460" s="9"/>
    </row>
    <row r="461" spans="1:41" ht="15.75" customHeight="1" x14ac:dyDescent="0.2">
      <c r="A461" s="9"/>
      <c r="X461" s="9"/>
      <c r="AD461" s="9"/>
      <c r="AE461" s="9"/>
      <c r="AF461" s="9"/>
      <c r="AG461" s="16"/>
      <c r="AH461" s="9"/>
      <c r="AI461" s="9"/>
      <c r="AK461" s="9"/>
      <c r="AL461" s="9"/>
      <c r="AM461" s="9"/>
      <c r="AO461" s="9"/>
    </row>
    <row r="462" spans="1:41" ht="15.75" customHeight="1" x14ac:dyDescent="0.2">
      <c r="A462" s="9"/>
      <c r="X462" s="9"/>
      <c r="AD462" s="9"/>
      <c r="AE462" s="9"/>
      <c r="AF462" s="9"/>
      <c r="AG462" s="16"/>
      <c r="AH462" s="9"/>
      <c r="AI462" s="9"/>
      <c r="AK462" s="9"/>
      <c r="AL462" s="9"/>
      <c r="AM462" s="9"/>
      <c r="AO462" s="9"/>
    </row>
    <row r="463" spans="1:41" ht="15.75" customHeight="1" x14ac:dyDescent="0.2">
      <c r="A463" s="9"/>
      <c r="X463" s="9"/>
      <c r="AD463" s="9"/>
      <c r="AE463" s="9"/>
      <c r="AF463" s="9"/>
      <c r="AG463" s="16"/>
      <c r="AH463" s="9"/>
      <c r="AI463" s="9"/>
      <c r="AK463" s="9"/>
      <c r="AL463" s="9"/>
      <c r="AM463" s="9"/>
      <c r="AO463" s="9"/>
    </row>
    <row r="464" spans="1:41" ht="15.75" customHeight="1" x14ac:dyDescent="0.2">
      <c r="A464" s="9"/>
      <c r="X464" s="9"/>
      <c r="AD464" s="9"/>
      <c r="AE464" s="9"/>
      <c r="AF464" s="9"/>
      <c r="AG464" s="16"/>
      <c r="AH464" s="9"/>
      <c r="AI464" s="9"/>
      <c r="AK464" s="9"/>
      <c r="AL464" s="9"/>
      <c r="AM464" s="9"/>
      <c r="AO464" s="9"/>
    </row>
    <row r="465" spans="1:41" ht="15.75" customHeight="1" x14ac:dyDescent="0.2">
      <c r="A465" s="9"/>
      <c r="X465" s="9"/>
      <c r="AD465" s="9"/>
      <c r="AE465" s="9"/>
      <c r="AF465" s="9"/>
      <c r="AG465" s="16"/>
      <c r="AH465" s="9"/>
      <c r="AI465" s="9"/>
      <c r="AK465" s="9"/>
      <c r="AL465" s="9"/>
      <c r="AM465" s="9"/>
      <c r="AO465" s="9"/>
    </row>
    <row r="466" spans="1:41" ht="15.75" customHeight="1" x14ac:dyDescent="0.2">
      <c r="A466" s="9"/>
      <c r="X466" s="9"/>
      <c r="AD466" s="9"/>
      <c r="AE466" s="9"/>
      <c r="AF466" s="9"/>
      <c r="AG466" s="16"/>
      <c r="AH466" s="9"/>
      <c r="AI466" s="9"/>
      <c r="AK466" s="9"/>
      <c r="AL466" s="9"/>
      <c r="AM466" s="9"/>
      <c r="AO466" s="9"/>
    </row>
    <row r="467" spans="1:41" ht="15.75" customHeight="1" x14ac:dyDescent="0.2">
      <c r="A467" s="9"/>
      <c r="X467" s="9"/>
      <c r="AD467" s="9"/>
      <c r="AE467" s="9"/>
      <c r="AF467" s="9"/>
      <c r="AG467" s="16"/>
      <c r="AH467" s="9"/>
      <c r="AI467" s="9"/>
      <c r="AK467" s="9"/>
      <c r="AL467" s="9"/>
      <c r="AM467" s="9"/>
      <c r="AO467" s="9"/>
    </row>
    <row r="468" spans="1:41" ht="15.75" customHeight="1" x14ac:dyDescent="0.2">
      <c r="A468" s="9"/>
      <c r="X468" s="9"/>
      <c r="AD468" s="9"/>
      <c r="AE468" s="9"/>
      <c r="AF468" s="9"/>
      <c r="AG468" s="16"/>
      <c r="AH468" s="9"/>
      <c r="AI468" s="9"/>
      <c r="AK468" s="9"/>
      <c r="AL468" s="9"/>
      <c r="AM468" s="9"/>
      <c r="AO468" s="9"/>
    </row>
    <row r="469" spans="1:41" ht="15.75" customHeight="1" x14ac:dyDescent="0.2">
      <c r="A469" s="9"/>
      <c r="X469" s="9"/>
      <c r="AD469" s="9"/>
      <c r="AE469" s="9"/>
      <c r="AF469" s="9"/>
      <c r="AG469" s="16"/>
      <c r="AH469" s="9"/>
      <c r="AI469" s="9"/>
      <c r="AK469" s="9"/>
      <c r="AL469" s="9"/>
      <c r="AM469" s="9"/>
      <c r="AO469" s="9"/>
    </row>
    <row r="470" spans="1:41" ht="15.75" customHeight="1" x14ac:dyDescent="0.2">
      <c r="A470" s="9"/>
      <c r="X470" s="9"/>
      <c r="AD470" s="9"/>
      <c r="AE470" s="9"/>
      <c r="AF470" s="9"/>
      <c r="AG470" s="16"/>
      <c r="AH470" s="9"/>
      <c r="AI470" s="9"/>
      <c r="AK470" s="9"/>
      <c r="AL470" s="9"/>
      <c r="AM470" s="9"/>
      <c r="AO470" s="9"/>
    </row>
    <row r="471" spans="1:41" ht="15.75" customHeight="1" x14ac:dyDescent="0.2">
      <c r="A471" s="9"/>
      <c r="X471" s="9"/>
      <c r="AD471" s="9"/>
      <c r="AE471" s="9"/>
      <c r="AF471" s="9"/>
      <c r="AG471" s="16"/>
      <c r="AH471" s="9"/>
      <c r="AI471" s="9"/>
      <c r="AK471" s="9"/>
      <c r="AL471" s="9"/>
      <c r="AM471" s="9"/>
      <c r="AO471" s="9"/>
    </row>
    <row r="472" spans="1:41" ht="15.75" customHeight="1" x14ac:dyDescent="0.2">
      <c r="A472" s="9"/>
      <c r="X472" s="9"/>
      <c r="AD472" s="9"/>
      <c r="AE472" s="9"/>
      <c r="AF472" s="9"/>
      <c r="AG472" s="16"/>
      <c r="AH472" s="9"/>
      <c r="AI472" s="9"/>
      <c r="AK472" s="9"/>
      <c r="AL472" s="9"/>
      <c r="AM472" s="9"/>
      <c r="AO472" s="9"/>
    </row>
    <row r="473" spans="1:41" ht="15.75" customHeight="1" x14ac:dyDescent="0.2">
      <c r="A473" s="9"/>
      <c r="X473" s="9"/>
      <c r="AD473" s="9"/>
      <c r="AE473" s="9"/>
      <c r="AF473" s="9"/>
      <c r="AG473" s="16"/>
      <c r="AH473" s="9"/>
      <c r="AI473" s="9"/>
      <c r="AK473" s="9"/>
      <c r="AL473" s="9"/>
      <c r="AM473" s="9"/>
      <c r="AO473" s="9"/>
    </row>
    <row r="474" spans="1:41" ht="15.75" customHeight="1" x14ac:dyDescent="0.2">
      <c r="A474" s="9"/>
      <c r="X474" s="9"/>
      <c r="AD474" s="9"/>
      <c r="AE474" s="9"/>
      <c r="AF474" s="9"/>
      <c r="AG474" s="16"/>
      <c r="AH474" s="9"/>
      <c r="AI474" s="9"/>
      <c r="AK474" s="9"/>
      <c r="AL474" s="9"/>
      <c r="AM474" s="9"/>
      <c r="AO474" s="9"/>
    </row>
    <row r="475" spans="1:41" ht="15.75" customHeight="1" x14ac:dyDescent="0.2">
      <c r="A475" s="9"/>
      <c r="X475" s="9"/>
      <c r="AD475" s="9"/>
      <c r="AE475" s="9"/>
      <c r="AF475" s="9"/>
      <c r="AG475" s="16"/>
      <c r="AH475" s="9"/>
      <c r="AI475" s="9"/>
      <c r="AK475" s="9"/>
      <c r="AL475" s="9"/>
      <c r="AM475" s="9"/>
      <c r="AO475" s="9"/>
    </row>
    <row r="476" spans="1:41" ht="15.75" customHeight="1" x14ac:dyDescent="0.2">
      <c r="A476" s="9"/>
      <c r="X476" s="9"/>
      <c r="AD476" s="9"/>
      <c r="AE476" s="9"/>
      <c r="AF476" s="9"/>
      <c r="AG476" s="16"/>
      <c r="AH476" s="9"/>
      <c r="AI476" s="9"/>
      <c r="AK476" s="9"/>
      <c r="AL476" s="9"/>
      <c r="AM476" s="9"/>
      <c r="AO476" s="9"/>
    </row>
    <row r="477" spans="1:41" ht="15.75" customHeight="1" x14ac:dyDescent="0.2">
      <c r="A477" s="9"/>
      <c r="X477" s="9"/>
      <c r="AD477" s="9"/>
      <c r="AE477" s="9"/>
      <c r="AF477" s="9"/>
      <c r="AG477" s="16"/>
      <c r="AH477" s="9"/>
      <c r="AI477" s="9"/>
      <c r="AK477" s="9"/>
      <c r="AL477" s="9"/>
      <c r="AM477" s="9"/>
      <c r="AO477" s="9"/>
    </row>
    <row r="478" spans="1:41" ht="15.75" customHeight="1" x14ac:dyDescent="0.2">
      <c r="A478" s="9"/>
      <c r="X478" s="9"/>
      <c r="AD478" s="9"/>
      <c r="AE478" s="9"/>
      <c r="AF478" s="9"/>
      <c r="AG478" s="16"/>
      <c r="AH478" s="9"/>
      <c r="AI478" s="9"/>
      <c r="AK478" s="9"/>
      <c r="AL478" s="9"/>
      <c r="AM478" s="9"/>
      <c r="AO478" s="9"/>
    </row>
    <row r="479" spans="1:41" ht="15.75" customHeight="1" x14ac:dyDescent="0.2">
      <c r="A479" s="9"/>
      <c r="X479" s="9"/>
      <c r="AD479" s="9"/>
      <c r="AE479" s="9"/>
      <c r="AF479" s="9"/>
      <c r="AG479" s="16"/>
      <c r="AH479" s="9"/>
      <c r="AI479" s="9"/>
      <c r="AK479" s="9"/>
      <c r="AL479" s="9"/>
      <c r="AM479" s="9"/>
      <c r="AO479" s="9"/>
    </row>
    <row r="480" spans="1:41" ht="15.75" customHeight="1" x14ac:dyDescent="0.2">
      <c r="A480" s="9"/>
      <c r="X480" s="9"/>
      <c r="AD480" s="9"/>
      <c r="AE480" s="9"/>
      <c r="AF480" s="9"/>
      <c r="AG480" s="16"/>
      <c r="AH480" s="9"/>
      <c r="AI480" s="9"/>
      <c r="AK480" s="9"/>
      <c r="AL480" s="9"/>
      <c r="AM480" s="9"/>
      <c r="AO480" s="9"/>
    </row>
    <row r="481" spans="1:41" ht="15.75" customHeight="1" x14ac:dyDescent="0.2">
      <c r="A481" s="9"/>
      <c r="X481" s="9"/>
      <c r="AD481" s="9"/>
      <c r="AE481" s="9"/>
      <c r="AF481" s="9"/>
      <c r="AG481" s="16"/>
      <c r="AH481" s="9"/>
      <c r="AI481" s="9"/>
      <c r="AK481" s="9"/>
      <c r="AL481" s="9"/>
      <c r="AM481" s="9"/>
      <c r="AO481" s="9"/>
    </row>
    <row r="482" spans="1:41" ht="15.75" customHeight="1" x14ac:dyDescent="0.2">
      <c r="A482" s="9"/>
      <c r="X482" s="9"/>
      <c r="AD482" s="9"/>
      <c r="AE482" s="9"/>
      <c r="AF482" s="9"/>
      <c r="AG482" s="16"/>
      <c r="AH482" s="9"/>
      <c r="AI482" s="9"/>
      <c r="AK482" s="9"/>
      <c r="AL482" s="9"/>
      <c r="AM482" s="9"/>
      <c r="AO482" s="9"/>
    </row>
    <row r="483" spans="1:41" ht="15.75" customHeight="1" x14ac:dyDescent="0.2">
      <c r="A483" s="9"/>
      <c r="X483" s="9"/>
      <c r="AD483" s="9"/>
      <c r="AE483" s="9"/>
      <c r="AF483" s="9"/>
      <c r="AG483" s="16"/>
      <c r="AH483" s="9"/>
      <c r="AI483" s="9"/>
      <c r="AK483" s="9"/>
      <c r="AL483" s="9"/>
      <c r="AM483" s="9"/>
      <c r="AO483" s="9"/>
    </row>
    <row r="484" spans="1:41" ht="15.75" customHeight="1" x14ac:dyDescent="0.2">
      <c r="A484" s="9"/>
      <c r="X484" s="9"/>
      <c r="AD484" s="9"/>
      <c r="AE484" s="9"/>
      <c r="AF484" s="9"/>
      <c r="AG484" s="16"/>
      <c r="AH484" s="9"/>
      <c r="AI484" s="9"/>
      <c r="AK484" s="9"/>
      <c r="AL484" s="9"/>
      <c r="AM484" s="9"/>
      <c r="AO484" s="9"/>
    </row>
    <row r="485" spans="1:41" ht="15.75" customHeight="1" x14ac:dyDescent="0.2">
      <c r="A485" s="9"/>
      <c r="X485" s="9"/>
      <c r="AD485" s="9"/>
      <c r="AE485" s="9"/>
      <c r="AF485" s="9"/>
      <c r="AG485" s="16"/>
      <c r="AH485" s="9"/>
      <c r="AI485" s="9"/>
      <c r="AK485" s="9"/>
      <c r="AL485" s="9"/>
      <c r="AM485" s="9"/>
      <c r="AO485" s="9"/>
    </row>
    <row r="486" spans="1:41" ht="15.75" customHeight="1" x14ac:dyDescent="0.2">
      <c r="A486" s="9"/>
      <c r="X486" s="9"/>
      <c r="AD486" s="9"/>
      <c r="AE486" s="9"/>
      <c r="AF486" s="9"/>
      <c r="AG486" s="16"/>
      <c r="AH486" s="9"/>
      <c r="AI486" s="9"/>
      <c r="AK486" s="9"/>
      <c r="AL486" s="9"/>
      <c r="AM486" s="9"/>
      <c r="AO486" s="9"/>
    </row>
    <row r="487" spans="1:41" ht="15.75" customHeight="1" x14ac:dyDescent="0.2">
      <c r="A487" s="9"/>
      <c r="X487" s="9"/>
      <c r="AD487" s="9"/>
      <c r="AE487" s="9"/>
      <c r="AF487" s="9"/>
      <c r="AG487" s="16"/>
      <c r="AH487" s="9"/>
      <c r="AI487" s="9"/>
      <c r="AK487" s="9"/>
      <c r="AL487" s="9"/>
      <c r="AM487" s="9"/>
      <c r="AO487" s="9"/>
    </row>
    <row r="488" spans="1:41" ht="15.75" customHeight="1" x14ac:dyDescent="0.2">
      <c r="A488" s="9"/>
      <c r="X488" s="9"/>
      <c r="AD488" s="9"/>
      <c r="AE488" s="9"/>
      <c r="AF488" s="9"/>
      <c r="AG488" s="16"/>
      <c r="AH488" s="9"/>
      <c r="AI488" s="9"/>
      <c r="AK488" s="9"/>
      <c r="AL488" s="9"/>
      <c r="AM488" s="9"/>
      <c r="AO488" s="9"/>
    </row>
    <row r="489" spans="1:41" ht="15.75" customHeight="1" x14ac:dyDescent="0.2">
      <c r="A489" s="9"/>
      <c r="X489" s="9"/>
      <c r="AD489" s="9"/>
      <c r="AE489" s="9"/>
      <c r="AF489" s="9"/>
      <c r="AG489" s="16"/>
      <c r="AH489" s="9"/>
      <c r="AI489" s="9"/>
      <c r="AK489" s="9"/>
      <c r="AL489" s="9"/>
      <c r="AM489" s="9"/>
      <c r="AO489" s="9"/>
    </row>
    <row r="490" spans="1:41" ht="15.75" customHeight="1" x14ac:dyDescent="0.2">
      <c r="A490" s="9"/>
      <c r="X490" s="9"/>
      <c r="AD490" s="9"/>
      <c r="AE490" s="9"/>
      <c r="AF490" s="9"/>
      <c r="AG490" s="16"/>
      <c r="AH490" s="9"/>
      <c r="AI490" s="9"/>
      <c r="AK490" s="9"/>
      <c r="AL490" s="9"/>
      <c r="AM490" s="9"/>
      <c r="AO490" s="9"/>
    </row>
    <row r="491" spans="1:41" ht="15.75" customHeight="1" x14ac:dyDescent="0.2">
      <c r="A491" s="9"/>
      <c r="X491" s="9"/>
      <c r="AD491" s="9"/>
      <c r="AE491" s="9"/>
      <c r="AF491" s="9"/>
      <c r="AG491" s="16"/>
      <c r="AH491" s="9"/>
      <c r="AI491" s="9"/>
      <c r="AK491" s="9"/>
      <c r="AL491" s="9"/>
      <c r="AM491" s="9"/>
      <c r="AO491" s="9"/>
    </row>
    <row r="492" spans="1:41" ht="15.75" customHeight="1" x14ac:dyDescent="0.2">
      <c r="A492" s="9"/>
      <c r="X492" s="9"/>
      <c r="AD492" s="9"/>
      <c r="AE492" s="9"/>
      <c r="AF492" s="9"/>
      <c r="AG492" s="16"/>
      <c r="AH492" s="9"/>
      <c r="AI492" s="9"/>
      <c r="AK492" s="9"/>
      <c r="AL492" s="9"/>
      <c r="AM492" s="9"/>
      <c r="AO492" s="9"/>
    </row>
    <row r="493" spans="1:41" ht="15.75" customHeight="1" x14ac:dyDescent="0.2">
      <c r="A493" s="9"/>
      <c r="X493" s="9"/>
      <c r="AD493" s="9"/>
      <c r="AE493" s="9"/>
      <c r="AF493" s="9"/>
      <c r="AG493" s="16"/>
      <c r="AH493" s="9"/>
      <c r="AI493" s="9"/>
      <c r="AK493" s="9"/>
      <c r="AL493" s="9"/>
      <c r="AM493" s="9"/>
      <c r="AO493" s="9"/>
    </row>
    <row r="494" spans="1:41" ht="15.75" customHeight="1" x14ac:dyDescent="0.2">
      <c r="A494" s="9"/>
      <c r="X494" s="9"/>
      <c r="AD494" s="9"/>
      <c r="AE494" s="9"/>
      <c r="AF494" s="9"/>
      <c r="AG494" s="16"/>
      <c r="AH494" s="9"/>
      <c r="AI494" s="9"/>
      <c r="AK494" s="9"/>
      <c r="AL494" s="9"/>
      <c r="AM494" s="9"/>
      <c r="AO494" s="9"/>
    </row>
    <row r="495" spans="1:41" ht="15.75" customHeight="1" x14ac:dyDescent="0.2">
      <c r="A495" s="9"/>
      <c r="X495" s="9"/>
      <c r="AD495" s="9"/>
      <c r="AE495" s="9"/>
      <c r="AF495" s="9"/>
      <c r="AG495" s="16"/>
      <c r="AH495" s="9"/>
      <c r="AI495" s="9"/>
      <c r="AK495" s="9"/>
      <c r="AL495" s="9"/>
      <c r="AM495" s="9"/>
      <c r="AO495" s="9"/>
    </row>
    <row r="496" spans="1:41" ht="15.75" customHeight="1" x14ac:dyDescent="0.2">
      <c r="A496" s="9"/>
      <c r="X496" s="9"/>
      <c r="AD496" s="9"/>
      <c r="AE496" s="9"/>
      <c r="AF496" s="9"/>
      <c r="AG496" s="16"/>
      <c r="AH496" s="9"/>
      <c r="AI496" s="9"/>
      <c r="AK496" s="9"/>
      <c r="AL496" s="9"/>
      <c r="AM496" s="9"/>
      <c r="AO496" s="9"/>
    </row>
    <row r="497" spans="1:41" ht="15.75" customHeight="1" x14ac:dyDescent="0.2">
      <c r="A497" s="9"/>
      <c r="X497" s="9"/>
      <c r="AD497" s="9"/>
      <c r="AE497" s="9"/>
      <c r="AF497" s="9"/>
      <c r="AG497" s="16"/>
      <c r="AH497" s="9"/>
      <c r="AI497" s="9"/>
      <c r="AK497" s="9"/>
      <c r="AL497" s="9"/>
      <c r="AM497" s="9"/>
      <c r="AO497" s="9"/>
    </row>
    <row r="498" spans="1:41" ht="15.75" customHeight="1" x14ac:dyDescent="0.2">
      <c r="A498" s="9"/>
      <c r="X498" s="9"/>
      <c r="AD498" s="9"/>
      <c r="AE498" s="9"/>
      <c r="AF498" s="9"/>
      <c r="AG498" s="16"/>
      <c r="AH498" s="9"/>
      <c r="AI498" s="9"/>
      <c r="AK498" s="9"/>
      <c r="AL498" s="9"/>
      <c r="AM498" s="9"/>
      <c r="AO498" s="9"/>
    </row>
    <row r="499" spans="1:41" ht="15.75" customHeight="1" x14ac:dyDescent="0.2">
      <c r="A499" s="9"/>
      <c r="X499" s="9"/>
      <c r="AD499" s="9"/>
      <c r="AE499" s="9"/>
      <c r="AF499" s="9"/>
      <c r="AG499" s="16"/>
      <c r="AH499" s="9"/>
      <c r="AI499" s="9"/>
      <c r="AK499" s="9"/>
      <c r="AL499" s="9"/>
      <c r="AM499" s="9"/>
      <c r="AO499" s="9"/>
    </row>
    <row r="500" spans="1:41" ht="15.75" customHeight="1" x14ac:dyDescent="0.2">
      <c r="A500" s="9"/>
      <c r="X500" s="9"/>
      <c r="AD500" s="9"/>
      <c r="AE500" s="9"/>
      <c r="AF500" s="9"/>
      <c r="AG500" s="16"/>
      <c r="AH500" s="9"/>
      <c r="AI500" s="9"/>
      <c r="AK500" s="9"/>
      <c r="AL500" s="9"/>
      <c r="AM500" s="9"/>
      <c r="AO500" s="9"/>
    </row>
    <row r="501" spans="1:41" ht="15.75" customHeight="1" x14ac:dyDescent="0.2">
      <c r="A501" s="9"/>
      <c r="X501" s="9"/>
      <c r="AD501" s="9"/>
      <c r="AE501" s="9"/>
      <c r="AF501" s="9"/>
      <c r="AG501" s="16"/>
      <c r="AH501" s="9"/>
      <c r="AI501" s="9"/>
      <c r="AK501" s="9"/>
      <c r="AL501" s="9"/>
      <c r="AM501" s="9"/>
      <c r="AO501" s="9"/>
    </row>
    <row r="502" spans="1:41" ht="15.75" customHeight="1" x14ac:dyDescent="0.2">
      <c r="A502" s="9"/>
      <c r="X502" s="9"/>
      <c r="AD502" s="9"/>
      <c r="AE502" s="9"/>
      <c r="AF502" s="9"/>
      <c r="AG502" s="16"/>
      <c r="AH502" s="9"/>
      <c r="AI502" s="9"/>
      <c r="AK502" s="9"/>
      <c r="AL502" s="9"/>
      <c r="AM502" s="9"/>
      <c r="AO502" s="9"/>
    </row>
    <row r="503" spans="1:41" ht="15.75" customHeight="1" x14ac:dyDescent="0.2">
      <c r="A503" s="9"/>
      <c r="X503" s="9"/>
      <c r="AD503" s="9"/>
      <c r="AE503" s="9"/>
      <c r="AF503" s="9"/>
      <c r="AG503" s="16"/>
      <c r="AH503" s="9"/>
      <c r="AI503" s="9"/>
      <c r="AK503" s="9"/>
      <c r="AL503" s="9"/>
      <c r="AM503" s="9"/>
      <c r="AO503" s="9"/>
    </row>
    <row r="504" spans="1:41" ht="15.75" customHeight="1" x14ac:dyDescent="0.2">
      <c r="A504" s="9"/>
      <c r="X504" s="9"/>
      <c r="AD504" s="9"/>
      <c r="AE504" s="9"/>
      <c r="AF504" s="9"/>
      <c r="AG504" s="16"/>
      <c r="AH504" s="9"/>
      <c r="AI504" s="9"/>
      <c r="AK504" s="9"/>
      <c r="AL504" s="9"/>
      <c r="AM504" s="9"/>
      <c r="AO504" s="9"/>
    </row>
    <row r="505" spans="1:41" ht="15.75" customHeight="1" x14ac:dyDescent="0.2">
      <c r="A505" s="9"/>
      <c r="X505" s="9"/>
      <c r="AD505" s="9"/>
      <c r="AE505" s="9"/>
      <c r="AF505" s="9"/>
      <c r="AG505" s="16"/>
      <c r="AH505" s="9"/>
      <c r="AI505" s="9"/>
      <c r="AK505" s="9"/>
      <c r="AL505" s="9"/>
      <c r="AM505" s="9"/>
      <c r="AO505" s="9"/>
    </row>
    <row r="506" spans="1:41" ht="15.75" customHeight="1" x14ac:dyDescent="0.2">
      <c r="A506" s="9"/>
      <c r="X506" s="9"/>
      <c r="AD506" s="9"/>
      <c r="AE506" s="9"/>
      <c r="AF506" s="9"/>
      <c r="AG506" s="16"/>
      <c r="AH506" s="9"/>
      <c r="AI506" s="9"/>
      <c r="AK506" s="9"/>
      <c r="AL506" s="9"/>
      <c r="AM506" s="9"/>
      <c r="AO506" s="9"/>
    </row>
    <row r="507" spans="1:41" ht="15.75" customHeight="1" x14ac:dyDescent="0.2">
      <c r="A507" s="9"/>
      <c r="X507" s="9"/>
      <c r="AD507" s="9"/>
      <c r="AE507" s="9"/>
      <c r="AF507" s="9"/>
      <c r="AG507" s="16"/>
      <c r="AH507" s="9"/>
      <c r="AI507" s="9"/>
      <c r="AK507" s="9"/>
      <c r="AL507" s="9"/>
      <c r="AM507" s="9"/>
      <c r="AO507" s="9"/>
    </row>
    <row r="508" spans="1:41" ht="15.75" customHeight="1" x14ac:dyDescent="0.2">
      <c r="A508" s="9"/>
      <c r="X508" s="9"/>
      <c r="AD508" s="9"/>
      <c r="AE508" s="9"/>
      <c r="AF508" s="9"/>
      <c r="AG508" s="16"/>
      <c r="AH508" s="9"/>
      <c r="AI508" s="9"/>
      <c r="AK508" s="9"/>
      <c r="AL508" s="9"/>
      <c r="AM508" s="9"/>
      <c r="AO508" s="9"/>
    </row>
    <row r="509" spans="1:41" ht="15.75" customHeight="1" x14ac:dyDescent="0.2">
      <c r="A509" s="9"/>
      <c r="X509" s="9"/>
      <c r="AD509" s="9"/>
      <c r="AE509" s="9"/>
      <c r="AF509" s="9"/>
      <c r="AG509" s="16"/>
      <c r="AH509" s="9"/>
      <c r="AI509" s="9"/>
      <c r="AK509" s="9"/>
      <c r="AL509" s="9"/>
      <c r="AM509" s="9"/>
      <c r="AO509" s="9"/>
    </row>
    <row r="510" spans="1:41" ht="15.75" customHeight="1" x14ac:dyDescent="0.2">
      <c r="A510" s="9"/>
      <c r="X510" s="9"/>
      <c r="AD510" s="9"/>
      <c r="AE510" s="9"/>
      <c r="AF510" s="9"/>
      <c r="AG510" s="16"/>
      <c r="AH510" s="9"/>
      <c r="AI510" s="9"/>
      <c r="AK510" s="9"/>
      <c r="AL510" s="9"/>
      <c r="AM510" s="9"/>
      <c r="AO510" s="9"/>
    </row>
    <row r="511" spans="1:41" ht="15.75" customHeight="1" x14ac:dyDescent="0.2">
      <c r="A511" s="9"/>
      <c r="X511" s="9"/>
      <c r="AD511" s="9"/>
      <c r="AE511" s="9"/>
      <c r="AF511" s="9"/>
      <c r="AG511" s="16"/>
      <c r="AH511" s="9"/>
      <c r="AI511" s="9"/>
      <c r="AK511" s="9"/>
      <c r="AL511" s="9"/>
      <c r="AM511" s="9"/>
      <c r="AO511" s="9"/>
    </row>
    <row r="512" spans="1:41" ht="15.75" customHeight="1" x14ac:dyDescent="0.2">
      <c r="A512" s="9"/>
      <c r="X512" s="9"/>
      <c r="AD512" s="9"/>
      <c r="AE512" s="9"/>
      <c r="AF512" s="9"/>
      <c r="AG512" s="16"/>
      <c r="AH512" s="9"/>
      <c r="AI512" s="9"/>
      <c r="AK512" s="9"/>
      <c r="AL512" s="9"/>
      <c r="AM512" s="9"/>
      <c r="AO512" s="9"/>
    </row>
    <row r="513" spans="1:41" ht="15.75" customHeight="1" x14ac:dyDescent="0.2">
      <c r="A513" s="9"/>
      <c r="X513" s="9"/>
      <c r="AD513" s="9"/>
      <c r="AE513" s="9"/>
      <c r="AF513" s="9"/>
      <c r="AG513" s="16"/>
      <c r="AH513" s="9"/>
      <c r="AI513" s="9"/>
      <c r="AK513" s="9"/>
      <c r="AL513" s="9"/>
      <c r="AM513" s="9"/>
      <c r="AO513" s="9"/>
    </row>
    <row r="514" spans="1:41" ht="15.75" customHeight="1" x14ac:dyDescent="0.2">
      <c r="A514" s="9"/>
      <c r="X514" s="9"/>
      <c r="AD514" s="9"/>
      <c r="AE514" s="9"/>
      <c r="AF514" s="9"/>
      <c r="AG514" s="16"/>
      <c r="AH514" s="9"/>
      <c r="AI514" s="9"/>
      <c r="AK514" s="9"/>
      <c r="AL514" s="9"/>
      <c r="AM514" s="9"/>
      <c r="AO514" s="9"/>
    </row>
    <row r="515" spans="1:41" ht="15.75" customHeight="1" x14ac:dyDescent="0.2">
      <c r="A515" s="9"/>
      <c r="X515" s="9"/>
      <c r="AD515" s="9"/>
      <c r="AE515" s="9"/>
      <c r="AF515" s="9"/>
      <c r="AG515" s="16"/>
      <c r="AH515" s="9"/>
      <c r="AI515" s="9"/>
      <c r="AK515" s="9"/>
      <c r="AL515" s="9"/>
      <c r="AM515" s="9"/>
      <c r="AO515" s="9"/>
    </row>
    <row r="516" spans="1:41" ht="15.75" customHeight="1" x14ac:dyDescent="0.2">
      <c r="A516" s="9"/>
      <c r="X516" s="9"/>
      <c r="AD516" s="9"/>
      <c r="AE516" s="9"/>
      <c r="AF516" s="9"/>
      <c r="AG516" s="16"/>
      <c r="AH516" s="9"/>
      <c r="AI516" s="9"/>
      <c r="AK516" s="9"/>
      <c r="AL516" s="9"/>
      <c r="AM516" s="9"/>
      <c r="AO516" s="9"/>
    </row>
    <row r="517" spans="1:41" ht="15.75" customHeight="1" x14ac:dyDescent="0.2">
      <c r="A517" s="9"/>
      <c r="X517" s="9"/>
      <c r="AD517" s="9"/>
      <c r="AE517" s="9"/>
      <c r="AF517" s="9"/>
      <c r="AG517" s="16"/>
      <c r="AH517" s="9"/>
      <c r="AI517" s="9"/>
      <c r="AK517" s="9"/>
      <c r="AL517" s="9"/>
      <c r="AM517" s="9"/>
      <c r="AO517" s="9"/>
    </row>
    <row r="518" spans="1:41" ht="15.75" customHeight="1" x14ac:dyDescent="0.2">
      <c r="A518" s="9"/>
      <c r="X518" s="9"/>
      <c r="AD518" s="9"/>
      <c r="AE518" s="9"/>
      <c r="AF518" s="9"/>
      <c r="AG518" s="16"/>
      <c r="AH518" s="9"/>
      <c r="AI518" s="9"/>
      <c r="AK518" s="9"/>
      <c r="AL518" s="9"/>
      <c r="AM518" s="9"/>
      <c r="AO518" s="9"/>
    </row>
    <row r="519" spans="1:41" ht="15.75" customHeight="1" x14ac:dyDescent="0.2">
      <c r="A519" s="9"/>
      <c r="X519" s="9"/>
      <c r="AD519" s="9"/>
      <c r="AE519" s="9"/>
      <c r="AF519" s="9"/>
      <c r="AG519" s="16"/>
      <c r="AH519" s="9"/>
      <c r="AI519" s="9"/>
      <c r="AK519" s="9"/>
      <c r="AL519" s="9"/>
      <c r="AM519" s="9"/>
      <c r="AO519" s="9"/>
    </row>
    <row r="520" spans="1:41" ht="15.75" customHeight="1" x14ac:dyDescent="0.2">
      <c r="A520" s="9"/>
      <c r="X520" s="9"/>
      <c r="AD520" s="9"/>
      <c r="AE520" s="9"/>
      <c r="AF520" s="9"/>
      <c r="AG520" s="16"/>
      <c r="AH520" s="9"/>
      <c r="AI520" s="9"/>
      <c r="AK520" s="9"/>
      <c r="AL520" s="9"/>
      <c r="AM520" s="9"/>
      <c r="AO520" s="9"/>
    </row>
    <row r="521" spans="1:41" ht="15.75" customHeight="1" x14ac:dyDescent="0.2">
      <c r="A521" s="9"/>
      <c r="X521" s="9"/>
      <c r="AD521" s="9"/>
      <c r="AE521" s="9"/>
      <c r="AF521" s="9"/>
      <c r="AG521" s="16"/>
      <c r="AH521" s="9"/>
      <c r="AI521" s="9"/>
      <c r="AK521" s="9"/>
      <c r="AL521" s="9"/>
      <c r="AM521" s="9"/>
      <c r="AO521" s="9"/>
    </row>
    <row r="522" spans="1:41" ht="15.75" customHeight="1" x14ac:dyDescent="0.2">
      <c r="A522" s="9"/>
      <c r="X522" s="9"/>
      <c r="AD522" s="9"/>
      <c r="AE522" s="9"/>
      <c r="AF522" s="9"/>
      <c r="AG522" s="16"/>
      <c r="AH522" s="9"/>
      <c r="AI522" s="9"/>
      <c r="AK522" s="9"/>
      <c r="AL522" s="9"/>
      <c r="AM522" s="9"/>
      <c r="AO522" s="9"/>
    </row>
    <row r="523" spans="1:41" ht="15.75" customHeight="1" x14ac:dyDescent="0.2">
      <c r="A523" s="9"/>
      <c r="X523" s="9"/>
      <c r="AD523" s="9"/>
      <c r="AE523" s="9"/>
      <c r="AF523" s="9"/>
      <c r="AG523" s="16"/>
      <c r="AH523" s="9"/>
      <c r="AI523" s="9"/>
      <c r="AK523" s="9"/>
      <c r="AL523" s="9"/>
      <c r="AM523" s="9"/>
      <c r="AO523" s="9"/>
    </row>
    <row r="524" spans="1:41" ht="15.75" customHeight="1" x14ac:dyDescent="0.2">
      <c r="A524" s="9"/>
      <c r="X524" s="9"/>
      <c r="AD524" s="9"/>
      <c r="AE524" s="9"/>
      <c r="AF524" s="9"/>
      <c r="AG524" s="16"/>
      <c r="AH524" s="9"/>
      <c r="AI524" s="9"/>
      <c r="AK524" s="9"/>
      <c r="AL524" s="9"/>
      <c r="AM524" s="9"/>
      <c r="AO524" s="9"/>
    </row>
    <row r="525" spans="1:41" ht="15.75" customHeight="1" x14ac:dyDescent="0.2">
      <c r="A525" s="9"/>
      <c r="X525" s="9"/>
      <c r="AD525" s="9"/>
      <c r="AE525" s="9"/>
      <c r="AF525" s="9"/>
      <c r="AG525" s="16"/>
      <c r="AH525" s="9"/>
      <c r="AI525" s="9"/>
      <c r="AK525" s="9"/>
      <c r="AL525" s="9"/>
      <c r="AM525" s="9"/>
      <c r="AO525" s="9"/>
    </row>
    <row r="526" spans="1:41" ht="15.75" customHeight="1" x14ac:dyDescent="0.2">
      <c r="A526" s="9"/>
      <c r="X526" s="9"/>
      <c r="AD526" s="9"/>
      <c r="AE526" s="9"/>
      <c r="AF526" s="9"/>
      <c r="AG526" s="16"/>
      <c r="AH526" s="9"/>
      <c r="AI526" s="9"/>
      <c r="AK526" s="9"/>
      <c r="AL526" s="9"/>
      <c r="AM526" s="9"/>
      <c r="AO526" s="9"/>
    </row>
    <row r="527" spans="1:41" ht="15.75" customHeight="1" x14ac:dyDescent="0.2">
      <c r="A527" s="9"/>
      <c r="X527" s="9"/>
      <c r="AD527" s="9"/>
      <c r="AE527" s="9"/>
      <c r="AF527" s="9"/>
      <c r="AG527" s="16"/>
      <c r="AH527" s="9"/>
      <c r="AI527" s="9"/>
      <c r="AK527" s="9"/>
      <c r="AL527" s="9"/>
      <c r="AM527" s="9"/>
      <c r="AO527" s="9"/>
    </row>
    <row r="528" spans="1:41" ht="15.75" customHeight="1" x14ac:dyDescent="0.2">
      <c r="A528" s="9"/>
      <c r="X528" s="9"/>
      <c r="AD528" s="9"/>
      <c r="AE528" s="9"/>
      <c r="AF528" s="9"/>
      <c r="AG528" s="16"/>
      <c r="AH528" s="9"/>
      <c r="AI528" s="9"/>
      <c r="AK528" s="9"/>
      <c r="AL528" s="9"/>
      <c r="AM528" s="9"/>
      <c r="AO528" s="9"/>
    </row>
    <row r="529" spans="1:41" ht="15.75" customHeight="1" x14ac:dyDescent="0.2">
      <c r="A529" s="9"/>
      <c r="X529" s="9"/>
      <c r="AD529" s="9"/>
      <c r="AE529" s="9"/>
      <c r="AF529" s="9"/>
      <c r="AG529" s="16"/>
      <c r="AH529" s="9"/>
      <c r="AI529" s="9"/>
      <c r="AK529" s="9"/>
      <c r="AL529" s="9"/>
      <c r="AM529" s="9"/>
      <c r="AO529" s="9"/>
    </row>
    <row r="530" spans="1:41" ht="15.75" customHeight="1" x14ac:dyDescent="0.2">
      <c r="A530" s="9"/>
      <c r="X530" s="9"/>
      <c r="AD530" s="9"/>
      <c r="AE530" s="9"/>
      <c r="AF530" s="9"/>
      <c r="AG530" s="16"/>
      <c r="AH530" s="9"/>
      <c r="AI530" s="9"/>
      <c r="AK530" s="9"/>
      <c r="AL530" s="9"/>
      <c r="AM530" s="9"/>
      <c r="AO530" s="9"/>
    </row>
    <row r="531" spans="1:41" ht="15.75" customHeight="1" x14ac:dyDescent="0.2">
      <c r="A531" s="9"/>
      <c r="X531" s="9"/>
      <c r="AD531" s="9"/>
      <c r="AE531" s="9"/>
      <c r="AF531" s="9"/>
      <c r="AG531" s="16"/>
      <c r="AH531" s="9"/>
      <c r="AI531" s="9"/>
      <c r="AK531" s="9"/>
      <c r="AL531" s="9"/>
      <c r="AM531" s="9"/>
      <c r="AO531" s="9"/>
    </row>
    <row r="532" spans="1:41" ht="15.75" customHeight="1" x14ac:dyDescent="0.2">
      <c r="A532" s="9"/>
      <c r="X532" s="9"/>
      <c r="AD532" s="9"/>
      <c r="AE532" s="9"/>
      <c r="AF532" s="9"/>
      <c r="AG532" s="16"/>
      <c r="AH532" s="9"/>
      <c r="AI532" s="9"/>
      <c r="AK532" s="9"/>
      <c r="AL532" s="9"/>
      <c r="AM532" s="9"/>
      <c r="AO532" s="9"/>
    </row>
    <row r="533" spans="1:41" ht="15.75" customHeight="1" x14ac:dyDescent="0.2">
      <c r="A533" s="9"/>
      <c r="X533" s="9"/>
      <c r="AD533" s="9"/>
      <c r="AE533" s="9"/>
      <c r="AF533" s="9"/>
      <c r="AG533" s="16"/>
      <c r="AH533" s="9"/>
      <c r="AI533" s="9"/>
      <c r="AK533" s="9"/>
      <c r="AL533" s="9"/>
      <c r="AM533" s="9"/>
      <c r="AO533" s="9"/>
    </row>
    <row r="534" spans="1:41" ht="15.75" customHeight="1" x14ac:dyDescent="0.2">
      <c r="A534" s="9"/>
      <c r="X534" s="9"/>
      <c r="AD534" s="9"/>
      <c r="AE534" s="9"/>
      <c r="AF534" s="9"/>
      <c r="AG534" s="16"/>
      <c r="AH534" s="9"/>
      <c r="AI534" s="9"/>
      <c r="AK534" s="9"/>
      <c r="AL534" s="9"/>
      <c r="AM534" s="9"/>
      <c r="AO534" s="9"/>
    </row>
    <row r="535" spans="1:41" ht="15.75" customHeight="1" x14ac:dyDescent="0.2">
      <c r="A535" s="9"/>
      <c r="X535" s="9"/>
      <c r="AD535" s="9"/>
      <c r="AE535" s="9"/>
      <c r="AF535" s="9"/>
      <c r="AG535" s="16"/>
      <c r="AH535" s="9"/>
      <c r="AI535" s="9"/>
      <c r="AK535" s="9"/>
      <c r="AL535" s="9"/>
      <c r="AM535" s="9"/>
      <c r="AO535" s="9"/>
    </row>
    <row r="536" spans="1:41" ht="15.75" customHeight="1" x14ac:dyDescent="0.2">
      <c r="A536" s="9"/>
      <c r="X536" s="9"/>
      <c r="AD536" s="9"/>
      <c r="AE536" s="9"/>
      <c r="AF536" s="9"/>
      <c r="AG536" s="16"/>
      <c r="AH536" s="9"/>
      <c r="AI536" s="9"/>
      <c r="AK536" s="9"/>
      <c r="AL536" s="9"/>
      <c r="AM536" s="9"/>
      <c r="AO536" s="9"/>
    </row>
    <row r="537" spans="1:41" ht="15.75" customHeight="1" x14ac:dyDescent="0.2">
      <c r="A537" s="9"/>
      <c r="X537" s="9"/>
      <c r="AD537" s="9"/>
      <c r="AE537" s="9"/>
      <c r="AF537" s="9"/>
      <c r="AG537" s="16"/>
      <c r="AH537" s="9"/>
      <c r="AI537" s="9"/>
      <c r="AK537" s="9"/>
      <c r="AL537" s="9"/>
      <c r="AM537" s="9"/>
      <c r="AO537" s="9"/>
    </row>
    <row r="538" spans="1:41" ht="15.75" customHeight="1" x14ac:dyDescent="0.2">
      <c r="A538" s="9"/>
      <c r="X538" s="9"/>
      <c r="AD538" s="9"/>
      <c r="AE538" s="9"/>
      <c r="AF538" s="9"/>
      <c r="AG538" s="16"/>
      <c r="AH538" s="9"/>
      <c r="AI538" s="9"/>
      <c r="AK538" s="9"/>
      <c r="AL538" s="9"/>
      <c r="AM538" s="9"/>
      <c r="AO538" s="9"/>
    </row>
    <row r="539" spans="1:41" ht="15.75" customHeight="1" x14ac:dyDescent="0.2">
      <c r="A539" s="9"/>
      <c r="X539" s="9"/>
      <c r="AD539" s="9"/>
      <c r="AE539" s="9"/>
      <c r="AF539" s="9"/>
      <c r="AG539" s="16"/>
      <c r="AH539" s="9"/>
      <c r="AI539" s="9"/>
      <c r="AK539" s="9"/>
      <c r="AL539" s="9"/>
      <c r="AM539" s="9"/>
      <c r="AO539" s="9"/>
    </row>
    <row r="540" spans="1:41" ht="15.75" customHeight="1" x14ac:dyDescent="0.2">
      <c r="A540" s="9"/>
      <c r="X540" s="9"/>
      <c r="AD540" s="9"/>
      <c r="AE540" s="9"/>
      <c r="AF540" s="9"/>
      <c r="AG540" s="16"/>
      <c r="AH540" s="9"/>
      <c r="AI540" s="9"/>
      <c r="AK540" s="9"/>
      <c r="AL540" s="9"/>
      <c r="AM540" s="9"/>
      <c r="AO540" s="9"/>
    </row>
    <row r="541" spans="1:41" ht="15.75" customHeight="1" x14ac:dyDescent="0.2">
      <c r="A541" s="9"/>
      <c r="X541" s="9"/>
      <c r="AD541" s="9"/>
      <c r="AE541" s="9"/>
      <c r="AF541" s="9"/>
      <c r="AG541" s="16"/>
      <c r="AH541" s="9"/>
      <c r="AI541" s="9"/>
      <c r="AK541" s="9"/>
      <c r="AL541" s="9"/>
      <c r="AM541" s="9"/>
      <c r="AO541" s="9"/>
    </row>
    <row r="542" spans="1:41" ht="15.75" customHeight="1" x14ac:dyDescent="0.2">
      <c r="A542" s="9"/>
      <c r="X542" s="9"/>
      <c r="AD542" s="9"/>
      <c r="AE542" s="9"/>
      <c r="AF542" s="9"/>
      <c r="AG542" s="16"/>
      <c r="AH542" s="9"/>
      <c r="AI542" s="9"/>
      <c r="AK542" s="9"/>
      <c r="AL542" s="9"/>
      <c r="AM542" s="9"/>
      <c r="AO542" s="9"/>
    </row>
    <row r="543" spans="1:41" ht="15.75" customHeight="1" x14ac:dyDescent="0.2">
      <c r="A543" s="9"/>
      <c r="X543" s="9"/>
      <c r="AD543" s="9"/>
      <c r="AE543" s="9"/>
      <c r="AF543" s="9"/>
      <c r="AG543" s="16"/>
      <c r="AH543" s="9"/>
      <c r="AI543" s="9"/>
      <c r="AK543" s="9"/>
      <c r="AL543" s="9"/>
      <c r="AM543" s="9"/>
      <c r="AO543" s="9"/>
    </row>
    <row r="544" spans="1:41" ht="15.75" customHeight="1" x14ac:dyDescent="0.2">
      <c r="A544" s="9"/>
      <c r="X544" s="9"/>
      <c r="AD544" s="9"/>
      <c r="AE544" s="9"/>
      <c r="AF544" s="9"/>
      <c r="AG544" s="16"/>
      <c r="AH544" s="9"/>
      <c r="AI544" s="9"/>
      <c r="AK544" s="9"/>
      <c r="AL544" s="9"/>
      <c r="AM544" s="9"/>
      <c r="AO544" s="9"/>
    </row>
    <row r="545" spans="1:41" ht="15.75" customHeight="1" x14ac:dyDescent="0.2">
      <c r="A545" s="9"/>
      <c r="X545" s="9"/>
      <c r="AD545" s="9"/>
      <c r="AE545" s="9"/>
      <c r="AF545" s="9"/>
      <c r="AG545" s="16"/>
      <c r="AH545" s="9"/>
      <c r="AI545" s="9"/>
      <c r="AK545" s="9"/>
      <c r="AL545" s="9"/>
      <c r="AM545" s="9"/>
      <c r="AO545" s="9"/>
    </row>
    <row r="546" spans="1:41" ht="15.75" customHeight="1" x14ac:dyDescent="0.2">
      <c r="A546" s="9"/>
      <c r="X546" s="9"/>
      <c r="AD546" s="9"/>
      <c r="AE546" s="9"/>
      <c r="AF546" s="9"/>
      <c r="AG546" s="16"/>
      <c r="AH546" s="9"/>
      <c r="AI546" s="9"/>
      <c r="AK546" s="9"/>
      <c r="AL546" s="9"/>
      <c r="AM546" s="9"/>
      <c r="AO546" s="9"/>
    </row>
    <row r="547" spans="1:41" ht="15.75" customHeight="1" x14ac:dyDescent="0.2">
      <c r="A547" s="9"/>
      <c r="X547" s="9"/>
      <c r="AD547" s="9"/>
      <c r="AE547" s="9"/>
      <c r="AF547" s="9"/>
      <c r="AG547" s="16"/>
      <c r="AH547" s="9"/>
      <c r="AI547" s="9"/>
      <c r="AK547" s="9"/>
      <c r="AL547" s="9"/>
      <c r="AM547" s="9"/>
      <c r="AO547" s="9"/>
    </row>
    <row r="548" spans="1:41" ht="15.75" customHeight="1" x14ac:dyDescent="0.2">
      <c r="A548" s="9"/>
      <c r="X548" s="9"/>
      <c r="AD548" s="9"/>
      <c r="AE548" s="9"/>
      <c r="AF548" s="9"/>
      <c r="AG548" s="16"/>
      <c r="AH548" s="9"/>
      <c r="AI548" s="9"/>
      <c r="AK548" s="9"/>
      <c r="AL548" s="9"/>
      <c r="AM548" s="9"/>
      <c r="AO548" s="9"/>
    </row>
    <row r="549" spans="1:41" ht="15.75" customHeight="1" x14ac:dyDescent="0.2">
      <c r="A549" s="9"/>
      <c r="X549" s="9"/>
      <c r="AD549" s="9"/>
      <c r="AE549" s="9"/>
      <c r="AF549" s="9"/>
      <c r="AG549" s="16"/>
      <c r="AH549" s="9"/>
      <c r="AI549" s="9"/>
      <c r="AK549" s="9"/>
      <c r="AL549" s="9"/>
      <c r="AM549" s="9"/>
      <c r="AO549" s="9"/>
    </row>
    <row r="550" spans="1:41" ht="15.75" customHeight="1" x14ac:dyDescent="0.2">
      <c r="A550" s="9"/>
      <c r="X550" s="9"/>
      <c r="AD550" s="9"/>
      <c r="AE550" s="9"/>
      <c r="AF550" s="9"/>
      <c r="AG550" s="16"/>
      <c r="AH550" s="9"/>
      <c r="AI550" s="9"/>
      <c r="AK550" s="9"/>
      <c r="AL550" s="9"/>
      <c r="AM550" s="9"/>
      <c r="AO550" s="9"/>
    </row>
    <row r="551" spans="1:41" ht="15.75" customHeight="1" x14ac:dyDescent="0.2">
      <c r="A551" s="9"/>
      <c r="X551" s="9"/>
      <c r="AD551" s="9"/>
      <c r="AE551" s="9"/>
      <c r="AF551" s="9"/>
      <c r="AG551" s="16"/>
      <c r="AH551" s="9"/>
      <c r="AI551" s="9"/>
      <c r="AK551" s="9"/>
      <c r="AL551" s="9"/>
      <c r="AM551" s="9"/>
      <c r="AO551" s="9"/>
    </row>
    <row r="552" spans="1:41" ht="15.75" customHeight="1" x14ac:dyDescent="0.2">
      <c r="A552" s="9"/>
      <c r="X552" s="9"/>
      <c r="AD552" s="9"/>
      <c r="AE552" s="9"/>
      <c r="AF552" s="9"/>
      <c r="AG552" s="16"/>
      <c r="AH552" s="9"/>
      <c r="AI552" s="9"/>
      <c r="AK552" s="9"/>
      <c r="AL552" s="9"/>
      <c r="AM552" s="9"/>
      <c r="AO552" s="9"/>
    </row>
    <row r="553" spans="1:41" ht="15.75" customHeight="1" x14ac:dyDescent="0.2">
      <c r="A553" s="9"/>
      <c r="X553" s="9"/>
      <c r="AD553" s="9"/>
      <c r="AE553" s="9"/>
      <c r="AF553" s="9"/>
      <c r="AG553" s="16"/>
      <c r="AH553" s="9"/>
      <c r="AI553" s="9"/>
      <c r="AK553" s="9"/>
      <c r="AL553" s="9"/>
      <c r="AM553" s="9"/>
      <c r="AO553" s="9"/>
    </row>
    <row r="554" spans="1:41" ht="15.75" customHeight="1" x14ac:dyDescent="0.2">
      <c r="A554" s="9"/>
      <c r="X554" s="9"/>
      <c r="AD554" s="9"/>
      <c r="AE554" s="9"/>
      <c r="AF554" s="9"/>
      <c r="AG554" s="16"/>
      <c r="AH554" s="9"/>
      <c r="AI554" s="9"/>
      <c r="AK554" s="9"/>
      <c r="AL554" s="9"/>
      <c r="AM554" s="9"/>
      <c r="AO554" s="9"/>
    </row>
    <row r="555" spans="1:41" ht="15.75" customHeight="1" x14ac:dyDescent="0.2">
      <c r="A555" s="9"/>
      <c r="X555" s="9"/>
      <c r="AD555" s="9"/>
      <c r="AE555" s="9"/>
      <c r="AF555" s="9"/>
      <c r="AG555" s="16"/>
      <c r="AH555" s="9"/>
      <c r="AI555" s="9"/>
      <c r="AK555" s="9"/>
      <c r="AL555" s="9"/>
      <c r="AM555" s="9"/>
      <c r="AO555" s="9"/>
    </row>
    <row r="556" spans="1:41" ht="15.75" customHeight="1" x14ac:dyDescent="0.2">
      <c r="A556" s="9"/>
      <c r="X556" s="9"/>
      <c r="AD556" s="9"/>
      <c r="AE556" s="9"/>
      <c r="AF556" s="9"/>
      <c r="AG556" s="16"/>
      <c r="AH556" s="9"/>
      <c r="AI556" s="9"/>
      <c r="AK556" s="9"/>
      <c r="AL556" s="9"/>
      <c r="AM556" s="9"/>
      <c r="AO556" s="9"/>
    </row>
    <row r="557" spans="1:41" ht="15.75" customHeight="1" x14ac:dyDescent="0.2">
      <c r="A557" s="9"/>
      <c r="X557" s="9"/>
      <c r="AD557" s="9"/>
      <c r="AE557" s="9"/>
      <c r="AF557" s="9"/>
      <c r="AG557" s="16"/>
      <c r="AH557" s="9"/>
      <c r="AI557" s="9"/>
      <c r="AK557" s="9"/>
      <c r="AL557" s="9"/>
      <c r="AM557" s="9"/>
      <c r="AO557" s="9"/>
    </row>
    <row r="558" spans="1:41" ht="15.75" customHeight="1" x14ac:dyDescent="0.2">
      <c r="A558" s="9"/>
      <c r="X558" s="9"/>
      <c r="AD558" s="9"/>
      <c r="AE558" s="9"/>
      <c r="AF558" s="9"/>
      <c r="AG558" s="16"/>
      <c r="AH558" s="9"/>
      <c r="AI558" s="9"/>
      <c r="AK558" s="9"/>
      <c r="AL558" s="9"/>
      <c r="AM558" s="9"/>
      <c r="AO558" s="9"/>
    </row>
    <row r="559" spans="1:41" ht="15.75" customHeight="1" x14ac:dyDescent="0.2">
      <c r="A559" s="9"/>
      <c r="X559" s="9"/>
      <c r="AD559" s="9"/>
      <c r="AE559" s="9"/>
      <c r="AF559" s="9"/>
      <c r="AG559" s="16"/>
      <c r="AH559" s="9"/>
      <c r="AI559" s="9"/>
      <c r="AK559" s="9"/>
      <c r="AL559" s="9"/>
      <c r="AM559" s="9"/>
      <c r="AO559" s="9"/>
    </row>
    <row r="560" spans="1:41" ht="15.75" customHeight="1" x14ac:dyDescent="0.2">
      <c r="A560" s="9"/>
      <c r="X560" s="9"/>
      <c r="AD560" s="9"/>
      <c r="AE560" s="9"/>
      <c r="AF560" s="9"/>
      <c r="AG560" s="16"/>
      <c r="AH560" s="9"/>
      <c r="AI560" s="9"/>
      <c r="AK560" s="9"/>
      <c r="AL560" s="9"/>
      <c r="AM560" s="9"/>
      <c r="AO560" s="9"/>
    </row>
    <row r="561" spans="1:41" ht="15.75" customHeight="1" x14ac:dyDescent="0.2">
      <c r="A561" s="9"/>
      <c r="X561" s="9"/>
      <c r="AD561" s="9"/>
      <c r="AE561" s="9"/>
      <c r="AF561" s="9"/>
      <c r="AG561" s="16"/>
      <c r="AH561" s="9"/>
      <c r="AI561" s="9"/>
      <c r="AK561" s="9"/>
      <c r="AL561" s="9"/>
      <c r="AM561" s="9"/>
      <c r="AO561" s="9"/>
    </row>
    <row r="562" spans="1:41" ht="15.75" customHeight="1" x14ac:dyDescent="0.2">
      <c r="A562" s="9"/>
      <c r="X562" s="9"/>
      <c r="AD562" s="9"/>
      <c r="AE562" s="9"/>
      <c r="AF562" s="9"/>
      <c r="AG562" s="16"/>
      <c r="AH562" s="9"/>
      <c r="AI562" s="9"/>
      <c r="AK562" s="9"/>
      <c r="AL562" s="9"/>
      <c r="AM562" s="9"/>
      <c r="AO562" s="9"/>
    </row>
    <row r="563" spans="1:41" ht="15.75" customHeight="1" x14ac:dyDescent="0.2">
      <c r="A563" s="9"/>
      <c r="X563" s="9"/>
      <c r="AD563" s="9"/>
      <c r="AE563" s="9"/>
      <c r="AF563" s="9"/>
      <c r="AG563" s="16"/>
      <c r="AH563" s="9"/>
      <c r="AI563" s="9"/>
      <c r="AK563" s="9"/>
      <c r="AL563" s="9"/>
      <c r="AM563" s="9"/>
      <c r="AO563" s="9"/>
    </row>
    <row r="564" spans="1:41" ht="15.75" customHeight="1" x14ac:dyDescent="0.2">
      <c r="A564" s="9"/>
      <c r="X564" s="9"/>
      <c r="AD564" s="9"/>
      <c r="AE564" s="9"/>
      <c r="AF564" s="9"/>
      <c r="AG564" s="16"/>
      <c r="AH564" s="9"/>
      <c r="AI564" s="9"/>
      <c r="AK564" s="9"/>
      <c r="AL564" s="9"/>
      <c r="AM564" s="9"/>
      <c r="AO564" s="9"/>
    </row>
    <row r="565" spans="1:41" ht="15.75" customHeight="1" x14ac:dyDescent="0.2">
      <c r="A565" s="9"/>
      <c r="X565" s="9"/>
      <c r="AD565" s="9"/>
      <c r="AE565" s="9"/>
      <c r="AF565" s="9"/>
      <c r="AG565" s="16"/>
      <c r="AH565" s="9"/>
      <c r="AI565" s="9"/>
      <c r="AK565" s="9"/>
      <c r="AL565" s="9"/>
      <c r="AM565" s="9"/>
      <c r="AO565" s="9"/>
    </row>
    <row r="566" spans="1:41" ht="15.75" customHeight="1" x14ac:dyDescent="0.2">
      <c r="A566" s="9"/>
      <c r="X566" s="9"/>
      <c r="AD566" s="9"/>
      <c r="AE566" s="9"/>
      <c r="AF566" s="9"/>
      <c r="AG566" s="16"/>
      <c r="AH566" s="9"/>
      <c r="AI566" s="9"/>
      <c r="AK566" s="9"/>
      <c r="AL566" s="9"/>
      <c r="AM566" s="9"/>
      <c r="AO566" s="9"/>
    </row>
    <row r="567" spans="1:41" ht="15.75" customHeight="1" x14ac:dyDescent="0.2">
      <c r="A567" s="9"/>
      <c r="X567" s="9"/>
      <c r="AD567" s="9"/>
      <c r="AE567" s="9"/>
      <c r="AF567" s="9"/>
      <c r="AG567" s="16"/>
      <c r="AH567" s="9"/>
      <c r="AI567" s="9"/>
      <c r="AK567" s="9"/>
      <c r="AL567" s="9"/>
      <c r="AM567" s="9"/>
      <c r="AO567" s="9"/>
    </row>
    <row r="568" spans="1:41" ht="15.75" customHeight="1" x14ac:dyDescent="0.2">
      <c r="A568" s="9"/>
      <c r="X568" s="9"/>
      <c r="AD568" s="9"/>
      <c r="AE568" s="9"/>
      <c r="AF568" s="9"/>
      <c r="AG568" s="16"/>
      <c r="AH568" s="9"/>
      <c r="AI568" s="9"/>
      <c r="AK568" s="9"/>
      <c r="AL568" s="9"/>
      <c r="AM568" s="9"/>
      <c r="AO568" s="9"/>
    </row>
    <row r="569" spans="1:41" ht="15.75" customHeight="1" x14ac:dyDescent="0.2">
      <c r="A569" s="9"/>
      <c r="X569" s="9"/>
      <c r="AD569" s="9"/>
      <c r="AE569" s="9"/>
      <c r="AF569" s="9"/>
      <c r="AG569" s="16"/>
      <c r="AH569" s="9"/>
      <c r="AI569" s="9"/>
      <c r="AK569" s="9"/>
      <c r="AL569" s="9"/>
      <c r="AM569" s="9"/>
      <c r="AO569" s="9"/>
    </row>
    <row r="570" spans="1:41" ht="15.75" customHeight="1" x14ac:dyDescent="0.2">
      <c r="A570" s="9"/>
      <c r="X570" s="9"/>
      <c r="AD570" s="9"/>
      <c r="AE570" s="9"/>
      <c r="AF570" s="9"/>
      <c r="AG570" s="16"/>
      <c r="AH570" s="9"/>
      <c r="AI570" s="9"/>
      <c r="AK570" s="9"/>
      <c r="AL570" s="9"/>
      <c r="AM570" s="9"/>
      <c r="AO570" s="9"/>
    </row>
    <row r="571" spans="1:41" ht="15.75" customHeight="1" x14ac:dyDescent="0.2">
      <c r="A571" s="9"/>
      <c r="X571" s="9"/>
      <c r="AD571" s="9"/>
      <c r="AE571" s="9"/>
      <c r="AF571" s="9"/>
      <c r="AG571" s="16"/>
      <c r="AH571" s="9"/>
      <c r="AI571" s="9"/>
      <c r="AK571" s="9"/>
      <c r="AL571" s="9"/>
      <c r="AM571" s="9"/>
      <c r="AO571" s="9"/>
    </row>
    <row r="572" spans="1:41" ht="15.75" customHeight="1" x14ac:dyDescent="0.2">
      <c r="A572" s="9"/>
      <c r="X572" s="9"/>
      <c r="AD572" s="9"/>
      <c r="AE572" s="9"/>
      <c r="AF572" s="9"/>
      <c r="AG572" s="16"/>
      <c r="AH572" s="9"/>
      <c r="AI572" s="9"/>
      <c r="AK572" s="9"/>
      <c r="AL572" s="9"/>
      <c r="AM572" s="9"/>
      <c r="AO572" s="9"/>
    </row>
    <row r="573" spans="1:41" ht="15.75" customHeight="1" x14ac:dyDescent="0.2">
      <c r="A573" s="9"/>
      <c r="X573" s="9"/>
      <c r="AD573" s="9"/>
      <c r="AE573" s="9"/>
      <c r="AF573" s="9"/>
      <c r="AG573" s="16"/>
      <c r="AH573" s="9"/>
      <c r="AI573" s="9"/>
      <c r="AK573" s="9"/>
      <c r="AL573" s="9"/>
      <c r="AM573" s="9"/>
      <c r="AO573" s="9"/>
    </row>
    <row r="574" spans="1:41" ht="15.75" customHeight="1" x14ac:dyDescent="0.2">
      <c r="A574" s="9"/>
      <c r="X574" s="9"/>
      <c r="AD574" s="9"/>
      <c r="AE574" s="9"/>
      <c r="AF574" s="9"/>
      <c r="AG574" s="16"/>
      <c r="AH574" s="9"/>
      <c r="AI574" s="9"/>
      <c r="AK574" s="9"/>
      <c r="AL574" s="9"/>
      <c r="AM574" s="9"/>
      <c r="AO574" s="9"/>
    </row>
    <row r="575" spans="1:41" ht="15.75" customHeight="1" x14ac:dyDescent="0.2">
      <c r="A575" s="9"/>
      <c r="X575" s="9"/>
      <c r="AD575" s="9"/>
      <c r="AE575" s="9"/>
      <c r="AF575" s="9"/>
      <c r="AG575" s="16"/>
      <c r="AH575" s="9"/>
      <c r="AI575" s="9"/>
      <c r="AK575" s="9"/>
      <c r="AL575" s="9"/>
      <c r="AM575" s="9"/>
      <c r="AO575" s="9"/>
    </row>
    <row r="576" spans="1:41" ht="15.75" customHeight="1" x14ac:dyDescent="0.2">
      <c r="A576" s="9"/>
      <c r="X576" s="9"/>
      <c r="AD576" s="9"/>
      <c r="AE576" s="9"/>
      <c r="AF576" s="9"/>
      <c r="AG576" s="16"/>
      <c r="AH576" s="9"/>
      <c r="AI576" s="9"/>
      <c r="AK576" s="9"/>
      <c r="AL576" s="9"/>
      <c r="AM576" s="9"/>
      <c r="AO576" s="9"/>
    </row>
    <row r="577" spans="1:41" ht="15.75" customHeight="1" x14ac:dyDescent="0.2">
      <c r="A577" s="9"/>
      <c r="X577" s="9"/>
      <c r="AD577" s="9"/>
      <c r="AE577" s="9"/>
      <c r="AF577" s="9"/>
      <c r="AG577" s="16"/>
      <c r="AH577" s="9"/>
      <c r="AI577" s="9"/>
      <c r="AK577" s="9"/>
      <c r="AL577" s="9"/>
      <c r="AM577" s="9"/>
      <c r="AO577" s="9"/>
    </row>
    <row r="578" spans="1:41" ht="15.75" customHeight="1" x14ac:dyDescent="0.2">
      <c r="A578" s="9"/>
      <c r="X578" s="9"/>
      <c r="AD578" s="9"/>
      <c r="AE578" s="9"/>
      <c r="AF578" s="9"/>
      <c r="AG578" s="16"/>
      <c r="AH578" s="9"/>
      <c r="AI578" s="9"/>
      <c r="AK578" s="9"/>
      <c r="AL578" s="9"/>
      <c r="AM578" s="9"/>
      <c r="AO578" s="9"/>
    </row>
    <row r="579" spans="1:41" ht="15.75" customHeight="1" x14ac:dyDescent="0.2">
      <c r="A579" s="9"/>
      <c r="X579" s="9"/>
      <c r="AD579" s="9"/>
      <c r="AE579" s="9"/>
      <c r="AF579" s="9"/>
      <c r="AG579" s="16"/>
      <c r="AH579" s="9"/>
      <c r="AI579" s="9"/>
      <c r="AK579" s="9"/>
      <c r="AL579" s="9"/>
      <c r="AM579" s="9"/>
      <c r="AO579" s="9"/>
    </row>
    <row r="580" spans="1:41" ht="15.75" customHeight="1" x14ac:dyDescent="0.2">
      <c r="A580" s="9"/>
      <c r="X580" s="9"/>
      <c r="AD580" s="9"/>
      <c r="AE580" s="9"/>
      <c r="AF580" s="9"/>
      <c r="AG580" s="16"/>
      <c r="AH580" s="9"/>
      <c r="AI580" s="9"/>
      <c r="AK580" s="9"/>
      <c r="AL580" s="9"/>
      <c r="AM580" s="9"/>
      <c r="AO580" s="9"/>
    </row>
    <row r="581" spans="1:41" ht="15.75" customHeight="1" x14ac:dyDescent="0.2">
      <c r="A581" s="9"/>
      <c r="X581" s="9"/>
      <c r="AD581" s="9"/>
      <c r="AE581" s="9"/>
      <c r="AF581" s="9"/>
      <c r="AG581" s="16"/>
      <c r="AH581" s="9"/>
      <c r="AI581" s="9"/>
      <c r="AK581" s="9"/>
      <c r="AL581" s="9"/>
      <c r="AM581" s="9"/>
      <c r="AO581" s="9"/>
    </row>
    <row r="582" spans="1:41" ht="15.75" customHeight="1" x14ac:dyDescent="0.2">
      <c r="A582" s="9"/>
      <c r="X582" s="9"/>
      <c r="AD582" s="9"/>
      <c r="AE582" s="9"/>
      <c r="AF582" s="9"/>
      <c r="AG582" s="16"/>
      <c r="AH582" s="9"/>
      <c r="AI582" s="9"/>
      <c r="AK582" s="9"/>
      <c r="AL582" s="9"/>
      <c r="AM582" s="9"/>
      <c r="AO582" s="9"/>
    </row>
    <row r="583" spans="1:41" ht="15.75" customHeight="1" x14ac:dyDescent="0.2">
      <c r="A583" s="9"/>
      <c r="X583" s="9"/>
      <c r="AD583" s="9"/>
      <c r="AE583" s="9"/>
      <c r="AF583" s="9"/>
      <c r="AG583" s="16"/>
      <c r="AH583" s="9"/>
      <c r="AI583" s="9"/>
      <c r="AK583" s="9"/>
      <c r="AL583" s="9"/>
      <c r="AM583" s="9"/>
      <c r="AO583" s="9"/>
    </row>
    <row r="584" spans="1:41" ht="15.75" customHeight="1" x14ac:dyDescent="0.2">
      <c r="A584" s="9"/>
      <c r="X584" s="9"/>
      <c r="AD584" s="9"/>
      <c r="AE584" s="9"/>
      <c r="AF584" s="9"/>
      <c r="AG584" s="16"/>
      <c r="AH584" s="9"/>
      <c r="AI584" s="9"/>
      <c r="AK584" s="9"/>
      <c r="AL584" s="9"/>
      <c r="AM584" s="9"/>
      <c r="AO584" s="9"/>
    </row>
    <row r="585" spans="1:41" ht="15.75" customHeight="1" x14ac:dyDescent="0.2">
      <c r="A585" s="9"/>
      <c r="X585" s="9"/>
      <c r="AD585" s="9"/>
      <c r="AE585" s="9"/>
      <c r="AF585" s="9"/>
      <c r="AG585" s="16"/>
      <c r="AH585" s="9"/>
      <c r="AI585" s="9"/>
      <c r="AK585" s="9"/>
      <c r="AL585" s="9"/>
      <c r="AM585" s="9"/>
      <c r="AO585" s="9"/>
    </row>
    <row r="586" spans="1:41" ht="15.75" customHeight="1" x14ac:dyDescent="0.2">
      <c r="A586" s="9"/>
      <c r="X586" s="9"/>
      <c r="AD586" s="9"/>
      <c r="AE586" s="9"/>
      <c r="AF586" s="9"/>
      <c r="AG586" s="16"/>
      <c r="AH586" s="9"/>
      <c r="AI586" s="9"/>
      <c r="AK586" s="9"/>
      <c r="AL586" s="9"/>
      <c r="AM586" s="9"/>
      <c r="AO586" s="9"/>
    </row>
    <row r="587" spans="1:41" ht="15.75" customHeight="1" x14ac:dyDescent="0.2">
      <c r="A587" s="9"/>
      <c r="X587" s="9"/>
      <c r="AD587" s="9"/>
      <c r="AE587" s="9"/>
      <c r="AF587" s="9"/>
      <c r="AG587" s="16"/>
      <c r="AH587" s="9"/>
      <c r="AI587" s="9"/>
      <c r="AK587" s="9"/>
      <c r="AL587" s="9"/>
      <c r="AM587" s="9"/>
      <c r="AO587" s="9"/>
    </row>
    <row r="588" spans="1:41" ht="15.75" customHeight="1" x14ac:dyDescent="0.2">
      <c r="A588" s="9"/>
      <c r="X588" s="9"/>
      <c r="AD588" s="9"/>
      <c r="AE588" s="9"/>
      <c r="AF588" s="9"/>
      <c r="AG588" s="16"/>
      <c r="AH588" s="9"/>
      <c r="AI588" s="9"/>
      <c r="AK588" s="9"/>
      <c r="AL588" s="9"/>
      <c r="AM588" s="9"/>
      <c r="AO588" s="9"/>
    </row>
    <row r="589" spans="1:41" ht="15.75" customHeight="1" x14ac:dyDescent="0.2">
      <c r="A589" s="9"/>
      <c r="X589" s="9"/>
      <c r="AD589" s="9"/>
      <c r="AE589" s="9"/>
      <c r="AF589" s="9"/>
      <c r="AG589" s="16"/>
      <c r="AH589" s="9"/>
      <c r="AI589" s="9"/>
      <c r="AK589" s="9"/>
      <c r="AL589" s="9"/>
      <c r="AM589" s="9"/>
      <c r="AO589" s="9"/>
    </row>
    <row r="590" spans="1:41" ht="15.75" customHeight="1" x14ac:dyDescent="0.2">
      <c r="A590" s="9"/>
      <c r="X590" s="9"/>
      <c r="AD590" s="9"/>
      <c r="AE590" s="9"/>
      <c r="AF590" s="9"/>
      <c r="AG590" s="16"/>
      <c r="AH590" s="9"/>
      <c r="AI590" s="9"/>
      <c r="AK590" s="9"/>
      <c r="AL590" s="9"/>
      <c r="AM590" s="9"/>
      <c r="AO590" s="9"/>
    </row>
    <row r="591" spans="1:41" ht="15.75" customHeight="1" x14ac:dyDescent="0.2">
      <c r="A591" s="9"/>
      <c r="X591" s="9"/>
      <c r="AD591" s="9"/>
      <c r="AE591" s="9"/>
      <c r="AF591" s="9"/>
      <c r="AG591" s="16"/>
      <c r="AH591" s="9"/>
      <c r="AI591" s="9"/>
      <c r="AK591" s="9"/>
      <c r="AL591" s="9"/>
      <c r="AM591" s="9"/>
      <c r="AO591" s="9"/>
    </row>
    <row r="592" spans="1:41" ht="15.75" customHeight="1" x14ac:dyDescent="0.2">
      <c r="A592" s="9"/>
      <c r="X592" s="9"/>
      <c r="AD592" s="9"/>
      <c r="AE592" s="9"/>
      <c r="AF592" s="9"/>
      <c r="AG592" s="16"/>
      <c r="AH592" s="9"/>
      <c r="AI592" s="9"/>
      <c r="AK592" s="9"/>
      <c r="AL592" s="9"/>
      <c r="AM592" s="9"/>
      <c r="AO592" s="9"/>
    </row>
    <row r="593" spans="1:41" ht="15.75" customHeight="1" x14ac:dyDescent="0.2">
      <c r="A593" s="9"/>
      <c r="X593" s="9"/>
      <c r="AD593" s="9"/>
      <c r="AE593" s="9"/>
      <c r="AF593" s="9"/>
      <c r="AG593" s="16"/>
      <c r="AH593" s="9"/>
      <c r="AI593" s="9"/>
      <c r="AK593" s="9"/>
      <c r="AL593" s="9"/>
      <c r="AM593" s="9"/>
      <c r="AO593" s="9"/>
    </row>
    <row r="594" spans="1:41" ht="15.75" customHeight="1" x14ac:dyDescent="0.2">
      <c r="A594" s="9"/>
      <c r="X594" s="9"/>
      <c r="AD594" s="9"/>
      <c r="AE594" s="9"/>
      <c r="AF594" s="9"/>
      <c r="AG594" s="16"/>
      <c r="AH594" s="9"/>
      <c r="AI594" s="9"/>
      <c r="AK594" s="9"/>
      <c r="AL594" s="9"/>
      <c r="AM594" s="9"/>
      <c r="AO594" s="9"/>
    </row>
    <row r="595" spans="1:41" ht="15.75" customHeight="1" x14ac:dyDescent="0.2">
      <c r="A595" s="9"/>
      <c r="X595" s="9"/>
      <c r="AD595" s="9"/>
      <c r="AE595" s="9"/>
      <c r="AF595" s="9"/>
      <c r="AG595" s="16"/>
      <c r="AH595" s="9"/>
      <c r="AI595" s="9"/>
      <c r="AK595" s="9"/>
      <c r="AL595" s="9"/>
      <c r="AM595" s="9"/>
      <c r="AO595" s="9"/>
    </row>
    <row r="596" spans="1:41" ht="15.75" customHeight="1" x14ac:dyDescent="0.2">
      <c r="A596" s="9"/>
      <c r="X596" s="9"/>
      <c r="AD596" s="9"/>
      <c r="AE596" s="9"/>
      <c r="AF596" s="9"/>
      <c r="AG596" s="16"/>
      <c r="AH596" s="9"/>
      <c r="AI596" s="9"/>
      <c r="AK596" s="9"/>
      <c r="AL596" s="9"/>
      <c r="AM596" s="9"/>
      <c r="AO596" s="9"/>
    </row>
    <row r="597" spans="1:41" ht="15.75" customHeight="1" x14ac:dyDescent="0.2">
      <c r="A597" s="9"/>
      <c r="X597" s="9"/>
      <c r="AD597" s="9"/>
      <c r="AE597" s="9"/>
      <c r="AF597" s="9"/>
      <c r="AG597" s="16"/>
      <c r="AH597" s="9"/>
      <c r="AI597" s="9"/>
      <c r="AK597" s="9"/>
      <c r="AL597" s="9"/>
      <c r="AM597" s="9"/>
      <c r="AO597" s="9"/>
    </row>
    <row r="598" spans="1:41" ht="15.75" customHeight="1" x14ac:dyDescent="0.2">
      <c r="A598" s="9"/>
      <c r="X598" s="9"/>
      <c r="AD598" s="9"/>
      <c r="AE598" s="9"/>
      <c r="AF598" s="9"/>
      <c r="AG598" s="16"/>
      <c r="AH598" s="9"/>
      <c r="AI598" s="9"/>
      <c r="AK598" s="9"/>
      <c r="AL598" s="9"/>
      <c r="AM598" s="9"/>
      <c r="AO598" s="9"/>
    </row>
    <row r="599" spans="1:41" ht="15.75" customHeight="1" x14ac:dyDescent="0.2">
      <c r="A599" s="9"/>
      <c r="X599" s="9"/>
      <c r="AD599" s="9"/>
      <c r="AE599" s="9"/>
      <c r="AF599" s="9"/>
      <c r="AG599" s="16"/>
      <c r="AH599" s="9"/>
      <c r="AI599" s="9"/>
      <c r="AK599" s="9"/>
      <c r="AL599" s="9"/>
      <c r="AM599" s="9"/>
      <c r="AO599" s="9"/>
    </row>
    <row r="600" spans="1:41" ht="15.75" customHeight="1" x14ac:dyDescent="0.2">
      <c r="A600" s="9"/>
      <c r="X600" s="9"/>
      <c r="AD600" s="9"/>
      <c r="AE600" s="9"/>
      <c r="AF600" s="9"/>
      <c r="AG600" s="16"/>
      <c r="AH600" s="9"/>
      <c r="AI600" s="9"/>
      <c r="AK600" s="9"/>
      <c r="AL600" s="9"/>
      <c r="AM600" s="9"/>
      <c r="AO600" s="9"/>
    </row>
    <row r="601" spans="1:41" ht="15.75" customHeight="1" x14ac:dyDescent="0.2">
      <c r="A601" s="9"/>
      <c r="X601" s="9"/>
      <c r="AD601" s="9"/>
      <c r="AE601" s="9"/>
      <c r="AF601" s="9"/>
      <c r="AG601" s="16"/>
      <c r="AH601" s="9"/>
      <c r="AI601" s="9"/>
      <c r="AK601" s="9"/>
      <c r="AL601" s="9"/>
      <c r="AM601" s="9"/>
      <c r="AO601" s="9"/>
    </row>
    <row r="602" spans="1:41" ht="15.75" customHeight="1" x14ac:dyDescent="0.2">
      <c r="A602" s="9"/>
      <c r="X602" s="9"/>
      <c r="AD602" s="9"/>
      <c r="AE602" s="9"/>
      <c r="AF602" s="9"/>
      <c r="AG602" s="16"/>
      <c r="AH602" s="9"/>
      <c r="AI602" s="9"/>
      <c r="AK602" s="9"/>
      <c r="AL602" s="9"/>
      <c r="AM602" s="9"/>
      <c r="AO602" s="9"/>
    </row>
    <row r="603" spans="1:41" ht="15.75" customHeight="1" x14ac:dyDescent="0.2">
      <c r="A603" s="9"/>
      <c r="X603" s="9"/>
      <c r="AD603" s="9"/>
      <c r="AE603" s="9"/>
      <c r="AF603" s="9"/>
      <c r="AG603" s="16"/>
      <c r="AH603" s="9"/>
      <c r="AI603" s="9"/>
      <c r="AK603" s="9"/>
      <c r="AL603" s="9"/>
      <c r="AM603" s="9"/>
      <c r="AO603" s="9"/>
    </row>
    <row r="604" spans="1:41" ht="15.75" customHeight="1" x14ac:dyDescent="0.2">
      <c r="A604" s="9"/>
      <c r="X604" s="9"/>
      <c r="AD604" s="9"/>
      <c r="AE604" s="9"/>
      <c r="AF604" s="9"/>
      <c r="AG604" s="16"/>
      <c r="AH604" s="9"/>
      <c r="AI604" s="9"/>
      <c r="AK604" s="9"/>
      <c r="AL604" s="9"/>
      <c r="AM604" s="9"/>
      <c r="AO604" s="9"/>
    </row>
    <row r="605" spans="1:41" ht="15.75" customHeight="1" x14ac:dyDescent="0.2">
      <c r="A605" s="9"/>
      <c r="X605" s="9"/>
      <c r="AD605" s="9"/>
      <c r="AE605" s="9"/>
      <c r="AF605" s="9"/>
      <c r="AG605" s="16"/>
      <c r="AH605" s="9"/>
      <c r="AI605" s="9"/>
      <c r="AK605" s="9"/>
      <c r="AL605" s="9"/>
      <c r="AM605" s="9"/>
      <c r="AO605" s="9"/>
    </row>
    <row r="606" spans="1:41" ht="15.75" customHeight="1" x14ac:dyDescent="0.2">
      <c r="A606" s="9"/>
      <c r="X606" s="9"/>
      <c r="AD606" s="9"/>
      <c r="AE606" s="9"/>
      <c r="AF606" s="9"/>
      <c r="AG606" s="16"/>
      <c r="AH606" s="9"/>
      <c r="AI606" s="9"/>
      <c r="AK606" s="9"/>
      <c r="AL606" s="9"/>
      <c r="AM606" s="9"/>
      <c r="AO606" s="9"/>
    </row>
    <row r="607" spans="1:41" ht="15.75" customHeight="1" x14ac:dyDescent="0.2">
      <c r="A607" s="9"/>
      <c r="X607" s="9"/>
      <c r="AD607" s="9"/>
      <c r="AE607" s="9"/>
      <c r="AF607" s="9"/>
      <c r="AG607" s="16"/>
      <c r="AH607" s="9"/>
      <c r="AI607" s="9"/>
      <c r="AK607" s="9"/>
      <c r="AL607" s="9"/>
      <c r="AM607" s="9"/>
      <c r="AO607" s="9"/>
    </row>
    <row r="608" spans="1:41" ht="15.75" customHeight="1" x14ac:dyDescent="0.2">
      <c r="A608" s="9"/>
      <c r="X608" s="9"/>
      <c r="AD608" s="9"/>
      <c r="AE608" s="9"/>
      <c r="AF608" s="9"/>
      <c r="AG608" s="16"/>
      <c r="AH608" s="9"/>
      <c r="AI608" s="9"/>
      <c r="AK608" s="9"/>
      <c r="AL608" s="9"/>
      <c r="AM608" s="9"/>
      <c r="AO608" s="9"/>
    </row>
    <row r="609" spans="1:41" ht="15.75" customHeight="1" x14ac:dyDescent="0.2">
      <c r="A609" s="9"/>
      <c r="X609" s="9"/>
      <c r="AD609" s="9"/>
      <c r="AE609" s="9"/>
      <c r="AF609" s="9"/>
      <c r="AG609" s="16"/>
      <c r="AH609" s="9"/>
      <c r="AI609" s="9"/>
      <c r="AK609" s="9"/>
      <c r="AL609" s="9"/>
      <c r="AM609" s="9"/>
      <c r="AO609" s="9"/>
    </row>
    <row r="610" spans="1:41" ht="15.75" customHeight="1" x14ac:dyDescent="0.2">
      <c r="A610" s="9"/>
      <c r="X610" s="9"/>
      <c r="AD610" s="9"/>
      <c r="AE610" s="9"/>
      <c r="AF610" s="9"/>
      <c r="AG610" s="16"/>
      <c r="AH610" s="9"/>
      <c r="AI610" s="9"/>
      <c r="AK610" s="9"/>
      <c r="AL610" s="9"/>
      <c r="AM610" s="9"/>
      <c r="AO610" s="9"/>
    </row>
    <row r="611" spans="1:41" ht="15.75" customHeight="1" x14ac:dyDescent="0.2">
      <c r="A611" s="9"/>
      <c r="X611" s="9"/>
      <c r="AD611" s="9"/>
      <c r="AE611" s="9"/>
      <c r="AF611" s="9"/>
      <c r="AG611" s="16"/>
      <c r="AH611" s="9"/>
      <c r="AI611" s="9"/>
      <c r="AK611" s="9"/>
      <c r="AL611" s="9"/>
      <c r="AM611" s="9"/>
      <c r="AO611" s="9"/>
    </row>
    <row r="612" spans="1:41" ht="15.75" customHeight="1" x14ac:dyDescent="0.2">
      <c r="A612" s="9"/>
      <c r="X612" s="9"/>
      <c r="AD612" s="9"/>
      <c r="AE612" s="9"/>
      <c r="AF612" s="9"/>
      <c r="AG612" s="16"/>
      <c r="AH612" s="9"/>
      <c r="AI612" s="9"/>
      <c r="AK612" s="9"/>
      <c r="AL612" s="9"/>
      <c r="AM612" s="9"/>
      <c r="AO612" s="9"/>
    </row>
    <row r="613" spans="1:41" ht="15.75" customHeight="1" x14ac:dyDescent="0.2">
      <c r="A613" s="9"/>
      <c r="X613" s="9"/>
      <c r="AD613" s="9"/>
      <c r="AE613" s="9"/>
      <c r="AF613" s="9"/>
      <c r="AG613" s="16"/>
      <c r="AH613" s="9"/>
      <c r="AI613" s="9"/>
      <c r="AK613" s="9"/>
      <c r="AL613" s="9"/>
      <c r="AM613" s="9"/>
      <c r="AO613" s="9"/>
    </row>
    <row r="614" spans="1:41" ht="15.75" customHeight="1" x14ac:dyDescent="0.2">
      <c r="A614" s="9"/>
      <c r="X614" s="9"/>
      <c r="AD614" s="9"/>
      <c r="AE614" s="9"/>
      <c r="AF614" s="9"/>
      <c r="AG614" s="16"/>
      <c r="AH614" s="9"/>
      <c r="AI614" s="9"/>
      <c r="AK614" s="9"/>
      <c r="AL614" s="9"/>
      <c r="AM614" s="9"/>
      <c r="AO614" s="9"/>
    </row>
    <row r="615" spans="1:41" ht="15.75" customHeight="1" x14ac:dyDescent="0.2">
      <c r="A615" s="9"/>
      <c r="X615" s="9"/>
      <c r="AD615" s="9"/>
      <c r="AE615" s="9"/>
      <c r="AF615" s="9"/>
      <c r="AG615" s="16"/>
      <c r="AH615" s="9"/>
      <c r="AI615" s="9"/>
      <c r="AK615" s="9"/>
      <c r="AL615" s="9"/>
      <c r="AM615" s="9"/>
      <c r="AO615" s="9"/>
    </row>
    <row r="616" spans="1:41" ht="15.75" customHeight="1" x14ac:dyDescent="0.2">
      <c r="A616" s="9"/>
      <c r="X616" s="9"/>
      <c r="AD616" s="9"/>
      <c r="AE616" s="9"/>
      <c r="AF616" s="9"/>
      <c r="AG616" s="16"/>
      <c r="AH616" s="9"/>
      <c r="AI616" s="9"/>
      <c r="AK616" s="9"/>
      <c r="AL616" s="9"/>
      <c r="AM616" s="9"/>
      <c r="AO616" s="9"/>
    </row>
    <row r="617" spans="1:41" ht="15.75" customHeight="1" x14ac:dyDescent="0.2">
      <c r="A617" s="9"/>
      <c r="X617" s="9"/>
      <c r="AD617" s="9"/>
      <c r="AE617" s="9"/>
      <c r="AF617" s="9"/>
      <c r="AG617" s="16"/>
      <c r="AH617" s="9"/>
      <c r="AI617" s="9"/>
      <c r="AK617" s="9"/>
      <c r="AL617" s="9"/>
      <c r="AM617" s="9"/>
      <c r="AO617" s="9"/>
    </row>
    <row r="618" spans="1:41" ht="15.75" customHeight="1" x14ac:dyDescent="0.2">
      <c r="A618" s="9"/>
      <c r="X618" s="9"/>
      <c r="AD618" s="9"/>
      <c r="AE618" s="9"/>
      <c r="AF618" s="9"/>
      <c r="AG618" s="16"/>
      <c r="AH618" s="9"/>
      <c r="AI618" s="9"/>
      <c r="AK618" s="9"/>
      <c r="AL618" s="9"/>
      <c r="AM618" s="9"/>
      <c r="AO618" s="9"/>
    </row>
    <row r="619" spans="1:41" ht="15.75" customHeight="1" x14ac:dyDescent="0.2">
      <c r="A619" s="9"/>
      <c r="X619" s="9"/>
      <c r="AD619" s="9"/>
      <c r="AE619" s="9"/>
      <c r="AF619" s="9"/>
      <c r="AG619" s="16"/>
      <c r="AH619" s="9"/>
      <c r="AI619" s="9"/>
      <c r="AK619" s="9"/>
      <c r="AL619" s="9"/>
      <c r="AM619" s="9"/>
      <c r="AO619" s="9"/>
    </row>
    <row r="620" spans="1:41" ht="15.75" customHeight="1" x14ac:dyDescent="0.2">
      <c r="A620" s="9"/>
      <c r="X620" s="9"/>
      <c r="AD620" s="9"/>
      <c r="AE620" s="9"/>
      <c r="AF620" s="9"/>
      <c r="AG620" s="16"/>
      <c r="AH620" s="9"/>
      <c r="AI620" s="9"/>
      <c r="AK620" s="9"/>
      <c r="AL620" s="9"/>
      <c r="AM620" s="9"/>
      <c r="AO620" s="9"/>
    </row>
    <row r="621" spans="1:41" ht="15.75" customHeight="1" x14ac:dyDescent="0.2">
      <c r="A621" s="9"/>
      <c r="X621" s="9"/>
      <c r="AD621" s="9"/>
      <c r="AE621" s="9"/>
      <c r="AF621" s="9"/>
      <c r="AG621" s="16"/>
      <c r="AH621" s="9"/>
      <c r="AI621" s="9"/>
      <c r="AK621" s="9"/>
      <c r="AL621" s="9"/>
      <c r="AM621" s="9"/>
      <c r="AO621" s="9"/>
    </row>
    <row r="622" spans="1:41" ht="15.75" customHeight="1" x14ac:dyDescent="0.2">
      <c r="A622" s="9"/>
      <c r="X622" s="9"/>
      <c r="AD622" s="9"/>
      <c r="AE622" s="9"/>
      <c r="AF622" s="9"/>
      <c r="AG622" s="16"/>
      <c r="AH622" s="9"/>
      <c r="AI622" s="9"/>
      <c r="AK622" s="9"/>
      <c r="AL622" s="9"/>
      <c r="AM622" s="9"/>
      <c r="AO622" s="9"/>
    </row>
    <row r="623" spans="1:41" ht="15.75" customHeight="1" x14ac:dyDescent="0.2">
      <c r="A623" s="9"/>
      <c r="X623" s="9"/>
      <c r="AD623" s="9"/>
      <c r="AE623" s="9"/>
      <c r="AF623" s="9"/>
      <c r="AG623" s="16"/>
      <c r="AH623" s="9"/>
      <c r="AI623" s="9"/>
      <c r="AK623" s="9"/>
      <c r="AL623" s="9"/>
      <c r="AM623" s="9"/>
      <c r="AO623" s="9"/>
    </row>
    <row r="624" spans="1:41" ht="15.75" customHeight="1" x14ac:dyDescent="0.2">
      <c r="A624" s="9"/>
      <c r="X624" s="9"/>
      <c r="AD624" s="9"/>
      <c r="AE624" s="9"/>
      <c r="AF624" s="9"/>
      <c r="AG624" s="16"/>
      <c r="AH624" s="9"/>
      <c r="AI624" s="9"/>
      <c r="AK624" s="9"/>
      <c r="AL624" s="9"/>
      <c r="AM624" s="9"/>
      <c r="AO624" s="9"/>
    </row>
    <row r="625" spans="1:41" ht="15.75" customHeight="1" x14ac:dyDescent="0.2">
      <c r="A625" s="9"/>
      <c r="X625" s="9"/>
      <c r="AD625" s="9"/>
      <c r="AE625" s="9"/>
      <c r="AF625" s="9"/>
      <c r="AG625" s="16"/>
      <c r="AH625" s="9"/>
      <c r="AI625" s="9"/>
      <c r="AK625" s="9"/>
      <c r="AL625" s="9"/>
      <c r="AM625" s="9"/>
      <c r="AO625" s="9"/>
    </row>
    <row r="626" spans="1:41" ht="15.75" customHeight="1" x14ac:dyDescent="0.2">
      <c r="A626" s="9"/>
      <c r="X626" s="9"/>
      <c r="AD626" s="9"/>
      <c r="AE626" s="9"/>
      <c r="AF626" s="9"/>
      <c r="AG626" s="16"/>
      <c r="AH626" s="9"/>
      <c r="AI626" s="9"/>
      <c r="AK626" s="9"/>
      <c r="AL626" s="9"/>
      <c r="AM626" s="9"/>
      <c r="AO626" s="9"/>
    </row>
    <row r="627" spans="1:41" ht="15.75" customHeight="1" x14ac:dyDescent="0.2">
      <c r="A627" s="9"/>
      <c r="X627" s="9"/>
      <c r="AD627" s="9"/>
      <c r="AE627" s="9"/>
      <c r="AF627" s="9"/>
      <c r="AG627" s="16"/>
      <c r="AH627" s="9"/>
      <c r="AI627" s="9"/>
      <c r="AK627" s="9"/>
      <c r="AL627" s="9"/>
      <c r="AM627" s="9"/>
      <c r="AO627" s="9"/>
    </row>
    <row r="628" spans="1:41" ht="15.75" customHeight="1" x14ac:dyDescent="0.2">
      <c r="A628" s="9"/>
      <c r="X628" s="9"/>
      <c r="AD628" s="9"/>
      <c r="AE628" s="9"/>
      <c r="AF628" s="9"/>
      <c r="AG628" s="16"/>
      <c r="AH628" s="9"/>
      <c r="AI628" s="9"/>
      <c r="AK628" s="9"/>
      <c r="AL628" s="9"/>
      <c r="AM628" s="9"/>
      <c r="AO628" s="9"/>
    </row>
    <row r="629" spans="1:41" ht="15.75" customHeight="1" x14ac:dyDescent="0.2">
      <c r="A629" s="9"/>
      <c r="X629" s="9"/>
      <c r="AD629" s="9"/>
      <c r="AE629" s="9"/>
      <c r="AF629" s="9"/>
      <c r="AG629" s="16"/>
      <c r="AH629" s="9"/>
      <c r="AI629" s="9"/>
      <c r="AK629" s="9"/>
      <c r="AL629" s="9"/>
      <c r="AM629" s="9"/>
      <c r="AO629" s="9"/>
    </row>
    <row r="630" spans="1:41" ht="15.75" customHeight="1" x14ac:dyDescent="0.2">
      <c r="A630" s="9"/>
      <c r="X630" s="9"/>
      <c r="AD630" s="9"/>
      <c r="AE630" s="9"/>
      <c r="AF630" s="9"/>
      <c r="AG630" s="16"/>
      <c r="AH630" s="9"/>
      <c r="AI630" s="9"/>
      <c r="AK630" s="9"/>
      <c r="AL630" s="9"/>
      <c r="AM630" s="9"/>
      <c r="AO630" s="9"/>
    </row>
    <row r="631" spans="1:41" ht="15.75" customHeight="1" x14ac:dyDescent="0.2">
      <c r="A631" s="9"/>
      <c r="X631" s="9"/>
      <c r="AD631" s="9"/>
      <c r="AE631" s="9"/>
      <c r="AF631" s="9"/>
      <c r="AG631" s="16"/>
      <c r="AH631" s="9"/>
      <c r="AI631" s="9"/>
      <c r="AK631" s="9"/>
      <c r="AL631" s="9"/>
      <c r="AM631" s="9"/>
      <c r="AO631" s="9"/>
    </row>
    <row r="632" spans="1:41" ht="15.75" customHeight="1" x14ac:dyDescent="0.2">
      <c r="A632" s="9"/>
      <c r="X632" s="9"/>
      <c r="AD632" s="9"/>
      <c r="AE632" s="9"/>
      <c r="AF632" s="9"/>
      <c r="AG632" s="16"/>
      <c r="AH632" s="9"/>
      <c r="AI632" s="9"/>
      <c r="AK632" s="9"/>
      <c r="AL632" s="9"/>
      <c r="AM632" s="9"/>
      <c r="AO632" s="9"/>
    </row>
    <row r="633" spans="1:41" ht="15.75" customHeight="1" x14ac:dyDescent="0.2">
      <c r="A633" s="9"/>
      <c r="X633" s="9"/>
      <c r="AD633" s="9"/>
      <c r="AE633" s="9"/>
      <c r="AF633" s="9"/>
      <c r="AG633" s="16"/>
      <c r="AH633" s="9"/>
      <c r="AI633" s="9"/>
      <c r="AK633" s="9"/>
      <c r="AL633" s="9"/>
      <c r="AM633" s="9"/>
      <c r="AO633" s="9"/>
    </row>
    <row r="634" spans="1:41" ht="15.75" customHeight="1" x14ac:dyDescent="0.2">
      <c r="A634" s="9"/>
      <c r="X634" s="9"/>
      <c r="AD634" s="9"/>
      <c r="AE634" s="9"/>
      <c r="AF634" s="9"/>
      <c r="AG634" s="16"/>
      <c r="AH634" s="9"/>
      <c r="AI634" s="9"/>
      <c r="AK634" s="9"/>
      <c r="AL634" s="9"/>
      <c r="AM634" s="9"/>
      <c r="AO634" s="9"/>
    </row>
    <row r="635" spans="1:41" ht="15.75" customHeight="1" x14ac:dyDescent="0.2">
      <c r="A635" s="9"/>
      <c r="X635" s="9"/>
      <c r="AD635" s="9"/>
      <c r="AE635" s="9"/>
      <c r="AF635" s="9"/>
      <c r="AG635" s="16"/>
      <c r="AH635" s="9"/>
      <c r="AI635" s="9"/>
      <c r="AK635" s="9"/>
      <c r="AL635" s="9"/>
      <c r="AM635" s="9"/>
      <c r="AO635" s="9"/>
    </row>
    <row r="636" spans="1:41" ht="15.75" customHeight="1" x14ac:dyDescent="0.2">
      <c r="A636" s="9"/>
      <c r="X636" s="9"/>
      <c r="AD636" s="9"/>
      <c r="AE636" s="9"/>
      <c r="AF636" s="9"/>
      <c r="AG636" s="16"/>
      <c r="AH636" s="9"/>
      <c r="AI636" s="9"/>
      <c r="AK636" s="9"/>
      <c r="AL636" s="9"/>
      <c r="AM636" s="9"/>
      <c r="AO636" s="9"/>
    </row>
    <row r="637" spans="1:41" ht="15.75" customHeight="1" x14ac:dyDescent="0.2">
      <c r="A637" s="9"/>
      <c r="X637" s="9"/>
      <c r="AD637" s="9"/>
      <c r="AE637" s="9"/>
      <c r="AF637" s="9"/>
      <c r="AG637" s="16"/>
      <c r="AH637" s="9"/>
      <c r="AI637" s="9"/>
      <c r="AK637" s="9"/>
      <c r="AL637" s="9"/>
      <c r="AM637" s="9"/>
      <c r="AO637" s="9"/>
    </row>
    <row r="638" spans="1:41" ht="15.75" customHeight="1" x14ac:dyDescent="0.2">
      <c r="A638" s="9"/>
      <c r="X638" s="9"/>
      <c r="AD638" s="9"/>
      <c r="AE638" s="9"/>
      <c r="AF638" s="9"/>
      <c r="AG638" s="16"/>
      <c r="AH638" s="9"/>
      <c r="AI638" s="9"/>
      <c r="AK638" s="9"/>
      <c r="AL638" s="9"/>
      <c r="AM638" s="9"/>
      <c r="AO638" s="9"/>
    </row>
    <row r="639" spans="1:41" ht="15.75" customHeight="1" x14ac:dyDescent="0.2">
      <c r="A639" s="9"/>
      <c r="X639" s="9"/>
      <c r="AD639" s="9"/>
      <c r="AE639" s="9"/>
      <c r="AF639" s="9"/>
      <c r="AG639" s="16"/>
      <c r="AH639" s="9"/>
      <c r="AI639" s="9"/>
      <c r="AK639" s="9"/>
      <c r="AL639" s="9"/>
      <c r="AM639" s="9"/>
      <c r="AO639" s="9"/>
    </row>
    <row r="640" spans="1:41" ht="15.75" customHeight="1" x14ac:dyDescent="0.2">
      <c r="A640" s="9"/>
      <c r="X640" s="9"/>
      <c r="AD640" s="9"/>
      <c r="AE640" s="9"/>
      <c r="AF640" s="9"/>
      <c r="AG640" s="16"/>
      <c r="AH640" s="9"/>
      <c r="AI640" s="9"/>
      <c r="AK640" s="9"/>
      <c r="AL640" s="9"/>
      <c r="AM640" s="9"/>
      <c r="AO640" s="9"/>
    </row>
    <row r="641" spans="1:41" ht="15.75" customHeight="1" x14ac:dyDescent="0.2">
      <c r="A641" s="9"/>
      <c r="X641" s="9"/>
      <c r="AD641" s="9"/>
      <c r="AE641" s="9"/>
      <c r="AF641" s="9"/>
      <c r="AG641" s="16"/>
      <c r="AH641" s="9"/>
      <c r="AI641" s="9"/>
      <c r="AK641" s="9"/>
      <c r="AL641" s="9"/>
      <c r="AM641" s="9"/>
      <c r="AO641" s="9"/>
    </row>
    <row r="642" spans="1:41" ht="15.75" customHeight="1" x14ac:dyDescent="0.2">
      <c r="A642" s="9"/>
      <c r="X642" s="9"/>
      <c r="AD642" s="9"/>
      <c r="AE642" s="9"/>
      <c r="AF642" s="9"/>
      <c r="AG642" s="16"/>
      <c r="AH642" s="9"/>
      <c r="AI642" s="9"/>
      <c r="AK642" s="9"/>
      <c r="AL642" s="9"/>
      <c r="AM642" s="9"/>
      <c r="AO642" s="9"/>
    </row>
    <row r="643" spans="1:41" ht="15.75" customHeight="1" x14ac:dyDescent="0.2">
      <c r="A643" s="9"/>
      <c r="X643" s="9"/>
      <c r="AD643" s="9"/>
      <c r="AE643" s="9"/>
      <c r="AF643" s="9"/>
      <c r="AG643" s="16"/>
      <c r="AH643" s="9"/>
      <c r="AI643" s="9"/>
      <c r="AK643" s="9"/>
      <c r="AL643" s="9"/>
      <c r="AM643" s="9"/>
      <c r="AO643" s="9"/>
    </row>
    <row r="644" spans="1:41" ht="15.75" customHeight="1" x14ac:dyDescent="0.2">
      <c r="A644" s="9"/>
      <c r="X644" s="9"/>
      <c r="AD644" s="9"/>
      <c r="AE644" s="9"/>
      <c r="AF644" s="9"/>
      <c r="AG644" s="16"/>
      <c r="AH644" s="9"/>
      <c r="AI644" s="9"/>
      <c r="AK644" s="9"/>
      <c r="AL644" s="9"/>
      <c r="AM644" s="9"/>
      <c r="AO644" s="9"/>
    </row>
    <row r="645" spans="1:41" ht="15.75" customHeight="1" x14ac:dyDescent="0.2">
      <c r="A645" s="9"/>
      <c r="X645" s="9"/>
      <c r="AD645" s="9"/>
      <c r="AE645" s="9"/>
      <c r="AF645" s="9"/>
      <c r="AG645" s="16"/>
      <c r="AH645" s="9"/>
      <c r="AI645" s="9"/>
      <c r="AK645" s="9"/>
      <c r="AL645" s="9"/>
      <c r="AM645" s="9"/>
      <c r="AO645" s="9"/>
    </row>
    <row r="646" spans="1:41" ht="15.75" customHeight="1" x14ac:dyDescent="0.2">
      <c r="A646" s="9"/>
      <c r="X646" s="9"/>
      <c r="AD646" s="9"/>
      <c r="AE646" s="9"/>
      <c r="AF646" s="9"/>
      <c r="AG646" s="16"/>
      <c r="AH646" s="9"/>
      <c r="AI646" s="9"/>
      <c r="AK646" s="9"/>
      <c r="AL646" s="9"/>
      <c r="AM646" s="9"/>
      <c r="AO646" s="9"/>
    </row>
    <row r="647" spans="1:41" ht="15.75" customHeight="1" x14ac:dyDescent="0.2">
      <c r="A647" s="9"/>
      <c r="X647" s="9"/>
      <c r="AD647" s="9"/>
      <c r="AE647" s="9"/>
      <c r="AF647" s="9"/>
      <c r="AG647" s="16"/>
      <c r="AH647" s="9"/>
      <c r="AI647" s="9"/>
      <c r="AK647" s="9"/>
      <c r="AL647" s="9"/>
      <c r="AM647" s="9"/>
      <c r="AO647" s="9"/>
    </row>
    <row r="648" spans="1:41" ht="15.75" customHeight="1" x14ac:dyDescent="0.2">
      <c r="A648" s="9"/>
      <c r="X648" s="9"/>
      <c r="AD648" s="9"/>
      <c r="AE648" s="9"/>
      <c r="AF648" s="9"/>
      <c r="AG648" s="16"/>
      <c r="AH648" s="9"/>
      <c r="AI648" s="9"/>
      <c r="AK648" s="9"/>
      <c r="AL648" s="9"/>
      <c r="AM648" s="9"/>
      <c r="AO648" s="9"/>
    </row>
    <row r="649" spans="1:41" ht="15.75" customHeight="1" x14ac:dyDescent="0.2">
      <c r="A649" s="9"/>
      <c r="X649" s="9"/>
      <c r="AD649" s="9"/>
      <c r="AE649" s="9"/>
      <c r="AF649" s="9"/>
      <c r="AG649" s="16"/>
      <c r="AH649" s="9"/>
      <c r="AI649" s="9"/>
      <c r="AK649" s="9"/>
      <c r="AL649" s="9"/>
      <c r="AM649" s="9"/>
      <c r="AO649" s="9"/>
    </row>
    <row r="650" spans="1:41" ht="15.75" customHeight="1" x14ac:dyDescent="0.2">
      <c r="A650" s="9"/>
      <c r="X650" s="9"/>
      <c r="AD650" s="9"/>
      <c r="AE650" s="9"/>
      <c r="AF650" s="9"/>
      <c r="AG650" s="16"/>
      <c r="AH650" s="9"/>
      <c r="AI650" s="9"/>
      <c r="AK650" s="9"/>
      <c r="AL650" s="9"/>
      <c r="AM650" s="9"/>
      <c r="AO650" s="9"/>
    </row>
    <row r="651" spans="1:41" ht="15.75" customHeight="1" x14ac:dyDescent="0.2">
      <c r="A651" s="9"/>
      <c r="X651" s="9"/>
      <c r="AD651" s="9"/>
      <c r="AE651" s="9"/>
      <c r="AF651" s="9"/>
      <c r="AG651" s="16"/>
      <c r="AH651" s="9"/>
      <c r="AI651" s="9"/>
      <c r="AK651" s="9"/>
      <c r="AL651" s="9"/>
      <c r="AM651" s="9"/>
      <c r="AO651" s="9"/>
    </row>
    <row r="652" spans="1:41" ht="15.75" customHeight="1" x14ac:dyDescent="0.2">
      <c r="A652" s="9"/>
      <c r="X652" s="9"/>
      <c r="AD652" s="9"/>
      <c r="AE652" s="9"/>
      <c r="AF652" s="9"/>
      <c r="AG652" s="16"/>
      <c r="AH652" s="9"/>
      <c r="AI652" s="9"/>
      <c r="AK652" s="9"/>
      <c r="AL652" s="9"/>
      <c r="AM652" s="9"/>
      <c r="AO652" s="9"/>
    </row>
    <row r="653" spans="1:41" ht="15.75" customHeight="1" x14ac:dyDescent="0.2">
      <c r="A653" s="9"/>
      <c r="X653" s="9"/>
      <c r="AD653" s="9"/>
      <c r="AE653" s="9"/>
      <c r="AF653" s="9"/>
      <c r="AG653" s="16"/>
      <c r="AH653" s="9"/>
      <c r="AI653" s="9"/>
      <c r="AK653" s="9"/>
      <c r="AL653" s="9"/>
      <c r="AM653" s="9"/>
      <c r="AO653" s="9"/>
    </row>
    <row r="654" spans="1:41" ht="15.75" customHeight="1" x14ac:dyDescent="0.2">
      <c r="A654" s="9"/>
      <c r="X654" s="9"/>
      <c r="AD654" s="9"/>
      <c r="AE654" s="9"/>
      <c r="AF654" s="9"/>
      <c r="AG654" s="16"/>
      <c r="AH654" s="9"/>
      <c r="AI654" s="9"/>
      <c r="AK654" s="9"/>
      <c r="AL654" s="9"/>
      <c r="AM654" s="9"/>
      <c r="AO654" s="9"/>
    </row>
    <row r="655" spans="1:41" ht="15.75" customHeight="1" x14ac:dyDescent="0.2">
      <c r="A655" s="9"/>
      <c r="X655" s="9"/>
      <c r="AD655" s="9"/>
      <c r="AE655" s="9"/>
      <c r="AF655" s="9"/>
      <c r="AG655" s="16"/>
      <c r="AH655" s="9"/>
      <c r="AI655" s="9"/>
      <c r="AK655" s="9"/>
      <c r="AL655" s="9"/>
      <c r="AM655" s="9"/>
      <c r="AO655" s="9"/>
    </row>
    <row r="656" spans="1:41" ht="15.75" customHeight="1" x14ac:dyDescent="0.2">
      <c r="A656" s="9"/>
      <c r="X656" s="9"/>
      <c r="AD656" s="9"/>
      <c r="AE656" s="9"/>
      <c r="AF656" s="9"/>
      <c r="AG656" s="16"/>
      <c r="AH656" s="9"/>
      <c r="AI656" s="9"/>
      <c r="AK656" s="9"/>
      <c r="AL656" s="9"/>
      <c r="AM656" s="9"/>
      <c r="AO656" s="9"/>
    </row>
    <row r="657" spans="1:41" ht="15.75" customHeight="1" x14ac:dyDescent="0.2">
      <c r="A657" s="9"/>
      <c r="X657" s="9"/>
      <c r="AD657" s="9"/>
      <c r="AE657" s="9"/>
      <c r="AF657" s="9"/>
      <c r="AG657" s="16"/>
      <c r="AH657" s="9"/>
      <c r="AI657" s="9"/>
      <c r="AK657" s="9"/>
      <c r="AL657" s="9"/>
      <c r="AM657" s="9"/>
      <c r="AO657" s="9"/>
    </row>
    <row r="658" spans="1:41" ht="15.75" customHeight="1" x14ac:dyDescent="0.2">
      <c r="A658" s="9"/>
      <c r="X658" s="9"/>
      <c r="AD658" s="9"/>
      <c r="AE658" s="9"/>
      <c r="AF658" s="9"/>
      <c r="AG658" s="16"/>
      <c r="AH658" s="9"/>
      <c r="AI658" s="9"/>
      <c r="AK658" s="9"/>
      <c r="AL658" s="9"/>
      <c r="AM658" s="9"/>
      <c r="AO658" s="9"/>
    </row>
    <row r="659" spans="1:41" ht="15.75" customHeight="1" x14ac:dyDescent="0.2">
      <c r="A659" s="9"/>
      <c r="X659" s="9"/>
      <c r="AD659" s="9"/>
      <c r="AE659" s="9"/>
      <c r="AF659" s="9"/>
      <c r="AG659" s="16"/>
      <c r="AH659" s="9"/>
      <c r="AI659" s="9"/>
      <c r="AK659" s="9"/>
      <c r="AL659" s="9"/>
      <c r="AM659" s="9"/>
      <c r="AO659" s="9"/>
    </row>
    <row r="660" spans="1:41" ht="15.75" customHeight="1" x14ac:dyDescent="0.2">
      <c r="A660" s="9"/>
      <c r="X660" s="9"/>
      <c r="AD660" s="9"/>
      <c r="AE660" s="9"/>
      <c r="AF660" s="9"/>
      <c r="AG660" s="16"/>
      <c r="AH660" s="9"/>
      <c r="AI660" s="9"/>
      <c r="AK660" s="9"/>
      <c r="AL660" s="9"/>
      <c r="AM660" s="9"/>
      <c r="AO660" s="9"/>
    </row>
    <row r="661" spans="1:41" ht="15.75" customHeight="1" x14ac:dyDescent="0.2">
      <c r="A661" s="9"/>
      <c r="X661" s="9"/>
      <c r="AD661" s="9"/>
      <c r="AE661" s="9"/>
      <c r="AF661" s="9"/>
      <c r="AG661" s="16"/>
      <c r="AH661" s="9"/>
      <c r="AI661" s="9"/>
      <c r="AK661" s="9"/>
      <c r="AL661" s="9"/>
      <c r="AM661" s="9"/>
      <c r="AO661" s="9"/>
    </row>
    <row r="662" spans="1:41" ht="15.75" customHeight="1" x14ac:dyDescent="0.2">
      <c r="A662" s="9"/>
      <c r="X662" s="9"/>
      <c r="AD662" s="9"/>
      <c r="AE662" s="9"/>
      <c r="AF662" s="9"/>
      <c r="AG662" s="16"/>
      <c r="AH662" s="9"/>
      <c r="AI662" s="9"/>
      <c r="AK662" s="9"/>
      <c r="AL662" s="9"/>
      <c r="AM662" s="9"/>
      <c r="AO662" s="9"/>
    </row>
    <row r="663" spans="1:41" ht="15.75" customHeight="1" x14ac:dyDescent="0.2">
      <c r="A663" s="9"/>
      <c r="X663" s="9"/>
      <c r="AD663" s="9"/>
      <c r="AE663" s="9"/>
      <c r="AF663" s="9"/>
      <c r="AG663" s="16"/>
      <c r="AH663" s="9"/>
      <c r="AI663" s="9"/>
      <c r="AK663" s="9"/>
      <c r="AL663" s="9"/>
      <c r="AM663" s="9"/>
      <c r="AO663" s="9"/>
    </row>
    <row r="664" spans="1:41" ht="15.75" customHeight="1" x14ac:dyDescent="0.2">
      <c r="A664" s="9"/>
      <c r="X664" s="9"/>
      <c r="AD664" s="9"/>
      <c r="AE664" s="9"/>
      <c r="AF664" s="9"/>
      <c r="AG664" s="16"/>
      <c r="AH664" s="9"/>
      <c r="AI664" s="9"/>
      <c r="AK664" s="9"/>
      <c r="AL664" s="9"/>
      <c r="AM664" s="9"/>
      <c r="AO664" s="9"/>
    </row>
    <row r="665" spans="1:41" ht="15.75" customHeight="1" x14ac:dyDescent="0.2">
      <c r="A665" s="9"/>
      <c r="X665" s="9"/>
      <c r="AD665" s="9"/>
      <c r="AE665" s="9"/>
      <c r="AF665" s="9"/>
      <c r="AG665" s="16"/>
      <c r="AH665" s="9"/>
      <c r="AI665" s="9"/>
      <c r="AK665" s="9"/>
      <c r="AL665" s="9"/>
      <c r="AM665" s="9"/>
      <c r="AO665" s="9"/>
    </row>
    <row r="666" spans="1:41" ht="15.75" customHeight="1" x14ac:dyDescent="0.2">
      <c r="A666" s="9"/>
      <c r="X666" s="9"/>
      <c r="AD666" s="9"/>
      <c r="AE666" s="9"/>
      <c r="AF666" s="9"/>
      <c r="AG666" s="16"/>
      <c r="AH666" s="9"/>
      <c r="AI666" s="9"/>
      <c r="AK666" s="9"/>
      <c r="AL666" s="9"/>
      <c r="AM666" s="9"/>
      <c r="AO666" s="9"/>
    </row>
    <row r="667" spans="1:41" ht="15.75" customHeight="1" x14ac:dyDescent="0.2">
      <c r="A667" s="9"/>
      <c r="X667" s="9"/>
      <c r="AD667" s="9"/>
      <c r="AE667" s="9"/>
      <c r="AF667" s="9"/>
      <c r="AG667" s="16"/>
      <c r="AH667" s="9"/>
      <c r="AI667" s="9"/>
      <c r="AK667" s="9"/>
      <c r="AL667" s="9"/>
      <c r="AM667" s="9"/>
      <c r="AO667" s="9"/>
    </row>
    <row r="668" spans="1:41" ht="15.75" customHeight="1" x14ac:dyDescent="0.2">
      <c r="A668" s="9"/>
      <c r="X668" s="9"/>
      <c r="AD668" s="9"/>
      <c r="AE668" s="9"/>
      <c r="AF668" s="9"/>
      <c r="AG668" s="16"/>
      <c r="AH668" s="9"/>
      <c r="AI668" s="9"/>
      <c r="AK668" s="9"/>
      <c r="AL668" s="9"/>
      <c r="AM668" s="9"/>
      <c r="AO668" s="9"/>
    </row>
    <row r="669" spans="1:41" ht="15.75" customHeight="1" x14ac:dyDescent="0.2">
      <c r="A669" s="9"/>
      <c r="X669" s="9"/>
      <c r="AD669" s="9"/>
      <c r="AE669" s="9"/>
      <c r="AF669" s="9"/>
      <c r="AG669" s="16"/>
      <c r="AH669" s="9"/>
      <c r="AI669" s="9"/>
      <c r="AK669" s="9"/>
      <c r="AL669" s="9"/>
      <c r="AM669" s="9"/>
      <c r="AO669" s="9"/>
    </row>
    <row r="670" spans="1:41" ht="15.75" customHeight="1" x14ac:dyDescent="0.2">
      <c r="A670" s="9"/>
      <c r="X670" s="9"/>
      <c r="AD670" s="9"/>
      <c r="AE670" s="9"/>
      <c r="AF670" s="9"/>
      <c r="AG670" s="16"/>
      <c r="AH670" s="9"/>
      <c r="AI670" s="9"/>
      <c r="AK670" s="9"/>
      <c r="AL670" s="9"/>
      <c r="AM670" s="9"/>
      <c r="AO670" s="9"/>
    </row>
    <row r="671" spans="1:41" ht="15.75" customHeight="1" x14ac:dyDescent="0.2">
      <c r="A671" s="9"/>
      <c r="X671" s="9"/>
      <c r="AD671" s="9"/>
      <c r="AE671" s="9"/>
      <c r="AF671" s="9"/>
      <c r="AG671" s="16"/>
      <c r="AH671" s="9"/>
      <c r="AI671" s="9"/>
      <c r="AK671" s="9"/>
      <c r="AL671" s="9"/>
      <c r="AM671" s="9"/>
      <c r="AO671" s="9"/>
    </row>
    <row r="672" spans="1:41" ht="15.75" customHeight="1" x14ac:dyDescent="0.2">
      <c r="A672" s="9"/>
      <c r="X672" s="9"/>
      <c r="AD672" s="9"/>
      <c r="AE672" s="9"/>
      <c r="AF672" s="9"/>
      <c r="AG672" s="16"/>
      <c r="AH672" s="9"/>
      <c r="AI672" s="9"/>
      <c r="AK672" s="9"/>
      <c r="AL672" s="9"/>
      <c r="AM672" s="9"/>
      <c r="AO672" s="9"/>
    </row>
    <row r="673" spans="1:41" ht="15.75" customHeight="1" x14ac:dyDescent="0.2">
      <c r="A673" s="9"/>
      <c r="X673" s="9"/>
      <c r="AD673" s="9"/>
      <c r="AE673" s="9"/>
      <c r="AF673" s="9"/>
      <c r="AG673" s="16"/>
      <c r="AH673" s="9"/>
      <c r="AI673" s="9"/>
      <c r="AK673" s="9"/>
      <c r="AL673" s="9"/>
      <c r="AM673" s="9"/>
      <c r="AO673" s="9"/>
    </row>
    <row r="674" spans="1:41" ht="15.75" customHeight="1" x14ac:dyDescent="0.2">
      <c r="A674" s="9"/>
      <c r="X674" s="9"/>
      <c r="AD674" s="9"/>
      <c r="AE674" s="9"/>
      <c r="AF674" s="9"/>
      <c r="AG674" s="16"/>
      <c r="AH674" s="9"/>
      <c r="AI674" s="9"/>
      <c r="AK674" s="9"/>
      <c r="AL674" s="9"/>
      <c r="AM674" s="9"/>
      <c r="AO674" s="9"/>
    </row>
    <row r="675" spans="1:41" ht="15.75" customHeight="1" x14ac:dyDescent="0.2">
      <c r="A675" s="9"/>
      <c r="X675" s="9"/>
      <c r="AD675" s="9"/>
      <c r="AE675" s="9"/>
      <c r="AF675" s="9"/>
      <c r="AG675" s="16"/>
      <c r="AH675" s="9"/>
      <c r="AI675" s="9"/>
      <c r="AK675" s="9"/>
      <c r="AL675" s="9"/>
      <c r="AM675" s="9"/>
      <c r="AO675" s="9"/>
    </row>
    <row r="676" spans="1:41" ht="15.75" customHeight="1" x14ac:dyDescent="0.2">
      <c r="A676" s="9"/>
      <c r="X676" s="9"/>
      <c r="AD676" s="9"/>
      <c r="AE676" s="9"/>
      <c r="AF676" s="9"/>
      <c r="AG676" s="16"/>
      <c r="AH676" s="9"/>
      <c r="AI676" s="9"/>
      <c r="AK676" s="9"/>
      <c r="AL676" s="9"/>
      <c r="AM676" s="9"/>
      <c r="AO676" s="9"/>
    </row>
    <row r="677" spans="1:41" ht="15.75" customHeight="1" x14ac:dyDescent="0.2">
      <c r="A677" s="9"/>
      <c r="X677" s="9"/>
      <c r="AD677" s="9"/>
      <c r="AE677" s="9"/>
      <c r="AF677" s="9"/>
      <c r="AG677" s="16"/>
      <c r="AH677" s="9"/>
      <c r="AI677" s="9"/>
      <c r="AK677" s="9"/>
      <c r="AL677" s="9"/>
      <c r="AM677" s="9"/>
      <c r="AO677" s="9"/>
    </row>
    <row r="678" spans="1:41" ht="15.75" customHeight="1" x14ac:dyDescent="0.2">
      <c r="A678" s="9"/>
      <c r="X678" s="9"/>
      <c r="AD678" s="9"/>
      <c r="AE678" s="9"/>
      <c r="AF678" s="9"/>
      <c r="AG678" s="16"/>
      <c r="AH678" s="9"/>
      <c r="AI678" s="9"/>
      <c r="AK678" s="9"/>
      <c r="AL678" s="9"/>
      <c r="AM678" s="9"/>
      <c r="AO678" s="9"/>
    </row>
    <row r="679" spans="1:41" ht="15.75" customHeight="1" x14ac:dyDescent="0.2">
      <c r="A679" s="9"/>
      <c r="X679" s="9"/>
      <c r="AD679" s="9"/>
      <c r="AE679" s="9"/>
      <c r="AF679" s="9"/>
      <c r="AG679" s="16"/>
      <c r="AH679" s="9"/>
      <c r="AI679" s="9"/>
      <c r="AK679" s="9"/>
      <c r="AL679" s="9"/>
      <c r="AM679" s="9"/>
      <c r="AO679" s="9"/>
    </row>
    <row r="680" spans="1:41" ht="15.75" customHeight="1" x14ac:dyDescent="0.2">
      <c r="A680" s="9"/>
      <c r="X680" s="9"/>
      <c r="AD680" s="9"/>
      <c r="AE680" s="9"/>
      <c r="AF680" s="9"/>
      <c r="AG680" s="16"/>
      <c r="AH680" s="9"/>
      <c r="AI680" s="9"/>
      <c r="AK680" s="9"/>
      <c r="AL680" s="9"/>
      <c r="AM680" s="9"/>
      <c r="AO680" s="9"/>
    </row>
    <row r="681" spans="1:41" ht="15.75" customHeight="1" x14ac:dyDescent="0.2">
      <c r="A681" s="9"/>
      <c r="X681" s="9"/>
      <c r="AD681" s="9"/>
      <c r="AE681" s="9"/>
      <c r="AF681" s="9"/>
      <c r="AG681" s="16"/>
      <c r="AH681" s="9"/>
      <c r="AI681" s="9"/>
      <c r="AK681" s="9"/>
      <c r="AL681" s="9"/>
      <c r="AM681" s="9"/>
      <c r="AO681" s="9"/>
    </row>
    <row r="682" spans="1:41" ht="15.75" customHeight="1" x14ac:dyDescent="0.2">
      <c r="A682" s="9"/>
      <c r="X682" s="9"/>
      <c r="AD682" s="9"/>
      <c r="AE682" s="9"/>
      <c r="AF682" s="9"/>
      <c r="AG682" s="16"/>
      <c r="AH682" s="9"/>
      <c r="AI682" s="9"/>
      <c r="AK682" s="9"/>
      <c r="AL682" s="9"/>
      <c r="AM682" s="9"/>
      <c r="AO682" s="9"/>
    </row>
    <row r="683" spans="1:41" ht="15.75" customHeight="1" x14ac:dyDescent="0.2">
      <c r="A683" s="9"/>
      <c r="X683" s="9"/>
      <c r="AD683" s="9"/>
      <c r="AE683" s="9"/>
      <c r="AF683" s="9"/>
      <c r="AG683" s="16"/>
      <c r="AH683" s="9"/>
      <c r="AI683" s="9"/>
      <c r="AK683" s="9"/>
      <c r="AL683" s="9"/>
      <c r="AM683" s="9"/>
      <c r="AO683" s="9"/>
    </row>
    <row r="684" spans="1:41" ht="15.75" customHeight="1" x14ac:dyDescent="0.2">
      <c r="A684" s="9"/>
      <c r="X684" s="9"/>
      <c r="AD684" s="9"/>
      <c r="AE684" s="9"/>
      <c r="AF684" s="9"/>
      <c r="AG684" s="16"/>
      <c r="AH684" s="9"/>
      <c r="AI684" s="9"/>
      <c r="AK684" s="9"/>
      <c r="AL684" s="9"/>
      <c r="AM684" s="9"/>
      <c r="AO684" s="9"/>
    </row>
    <row r="685" spans="1:41" ht="15.75" customHeight="1" x14ac:dyDescent="0.2">
      <c r="A685" s="9"/>
      <c r="X685" s="9"/>
      <c r="AD685" s="9"/>
      <c r="AE685" s="9"/>
      <c r="AF685" s="9"/>
      <c r="AG685" s="16"/>
      <c r="AH685" s="9"/>
      <c r="AI685" s="9"/>
      <c r="AK685" s="9"/>
      <c r="AL685" s="9"/>
      <c r="AM685" s="9"/>
      <c r="AO685" s="9"/>
    </row>
    <row r="686" spans="1:41" ht="15.75" customHeight="1" x14ac:dyDescent="0.2">
      <c r="A686" s="9"/>
      <c r="X686" s="9"/>
      <c r="AD686" s="9"/>
      <c r="AE686" s="9"/>
      <c r="AF686" s="9"/>
      <c r="AG686" s="16"/>
      <c r="AH686" s="9"/>
      <c r="AI686" s="9"/>
      <c r="AK686" s="9"/>
      <c r="AL686" s="9"/>
      <c r="AM686" s="9"/>
      <c r="AO686" s="9"/>
    </row>
    <row r="687" spans="1:41" ht="15.75" customHeight="1" x14ac:dyDescent="0.2">
      <c r="A687" s="9"/>
      <c r="X687" s="9"/>
      <c r="AD687" s="9"/>
      <c r="AE687" s="9"/>
      <c r="AF687" s="9"/>
      <c r="AG687" s="16"/>
      <c r="AH687" s="9"/>
      <c r="AI687" s="9"/>
      <c r="AK687" s="9"/>
      <c r="AL687" s="9"/>
      <c r="AM687" s="9"/>
      <c r="AO687" s="9"/>
    </row>
    <row r="688" spans="1:41" ht="15.75" customHeight="1" x14ac:dyDescent="0.2">
      <c r="A688" s="9"/>
      <c r="X688" s="9"/>
      <c r="AD688" s="9"/>
      <c r="AE688" s="9"/>
      <c r="AF688" s="9"/>
      <c r="AG688" s="16"/>
      <c r="AH688" s="9"/>
      <c r="AI688" s="9"/>
      <c r="AK688" s="9"/>
      <c r="AL688" s="9"/>
      <c r="AM688" s="9"/>
      <c r="AO688" s="9"/>
    </row>
    <row r="689" spans="1:41" ht="15.75" customHeight="1" x14ac:dyDescent="0.2">
      <c r="A689" s="9"/>
      <c r="X689" s="9"/>
      <c r="AD689" s="9"/>
      <c r="AE689" s="9"/>
      <c r="AF689" s="9"/>
      <c r="AG689" s="16"/>
      <c r="AH689" s="9"/>
      <c r="AI689" s="9"/>
      <c r="AK689" s="9"/>
      <c r="AL689" s="9"/>
      <c r="AM689" s="9"/>
      <c r="AO689" s="9"/>
    </row>
    <row r="690" spans="1:41" ht="15.75" customHeight="1" x14ac:dyDescent="0.2">
      <c r="A690" s="9"/>
      <c r="X690" s="9"/>
      <c r="AD690" s="9"/>
      <c r="AE690" s="9"/>
      <c r="AF690" s="9"/>
      <c r="AG690" s="16"/>
      <c r="AH690" s="9"/>
      <c r="AI690" s="9"/>
      <c r="AK690" s="9"/>
      <c r="AL690" s="9"/>
      <c r="AM690" s="9"/>
      <c r="AO690" s="9"/>
    </row>
    <row r="691" spans="1:41" ht="15.75" customHeight="1" x14ac:dyDescent="0.2">
      <c r="A691" s="9"/>
      <c r="X691" s="9"/>
      <c r="AD691" s="9"/>
      <c r="AE691" s="9"/>
      <c r="AF691" s="9"/>
      <c r="AG691" s="16"/>
      <c r="AH691" s="9"/>
      <c r="AI691" s="9"/>
      <c r="AK691" s="9"/>
      <c r="AL691" s="9"/>
      <c r="AM691" s="9"/>
      <c r="AO691" s="9"/>
    </row>
    <row r="692" spans="1:41" ht="15.75" customHeight="1" x14ac:dyDescent="0.2">
      <c r="A692" s="9"/>
      <c r="X692" s="9"/>
      <c r="AD692" s="9"/>
      <c r="AE692" s="9"/>
      <c r="AF692" s="9"/>
      <c r="AG692" s="16"/>
      <c r="AH692" s="9"/>
      <c r="AI692" s="9"/>
      <c r="AK692" s="9"/>
      <c r="AL692" s="9"/>
      <c r="AM692" s="9"/>
      <c r="AO692" s="9"/>
    </row>
    <row r="693" spans="1:41" ht="15.75" customHeight="1" x14ac:dyDescent="0.2">
      <c r="A693" s="9"/>
      <c r="X693" s="9"/>
      <c r="AD693" s="9"/>
      <c r="AE693" s="9"/>
      <c r="AF693" s="9"/>
      <c r="AG693" s="16"/>
      <c r="AH693" s="9"/>
      <c r="AI693" s="9"/>
      <c r="AK693" s="9"/>
      <c r="AL693" s="9"/>
      <c r="AM693" s="9"/>
      <c r="AO693" s="9"/>
    </row>
    <row r="694" spans="1:41" ht="15.75" customHeight="1" x14ac:dyDescent="0.2">
      <c r="A694" s="9"/>
      <c r="X694" s="9"/>
      <c r="AD694" s="9"/>
      <c r="AE694" s="9"/>
      <c r="AF694" s="9"/>
      <c r="AG694" s="16"/>
      <c r="AH694" s="9"/>
      <c r="AI694" s="9"/>
      <c r="AK694" s="9"/>
      <c r="AL694" s="9"/>
      <c r="AM694" s="9"/>
      <c r="AO694" s="9"/>
    </row>
    <row r="695" spans="1:41" ht="15.75" customHeight="1" x14ac:dyDescent="0.2">
      <c r="A695" s="9"/>
      <c r="X695" s="9"/>
      <c r="AD695" s="9"/>
      <c r="AE695" s="9"/>
      <c r="AF695" s="9"/>
      <c r="AG695" s="16"/>
      <c r="AH695" s="9"/>
      <c r="AI695" s="9"/>
      <c r="AK695" s="9"/>
      <c r="AL695" s="9"/>
      <c r="AM695" s="9"/>
      <c r="AO695" s="9"/>
    </row>
    <row r="696" spans="1:41" ht="15.75" customHeight="1" x14ac:dyDescent="0.2">
      <c r="A696" s="9"/>
      <c r="X696" s="9"/>
      <c r="AD696" s="9"/>
      <c r="AE696" s="9"/>
      <c r="AF696" s="9"/>
      <c r="AG696" s="16"/>
      <c r="AH696" s="9"/>
      <c r="AI696" s="9"/>
      <c r="AK696" s="9"/>
      <c r="AL696" s="9"/>
      <c r="AM696" s="9"/>
      <c r="AO696" s="9"/>
    </row>
    <row r="697" spans="1:41" ht="15.75" customHeight="1" x14ac:dyDescent="0.2">
      <c r="A697" s="9"/>
      <c r="X697" s="9"/>
      <c r="AD697" s="9"/>
      <c r="AE697" s="9"/>
      <c r="AF697" s="9"/>
      <c r="AG697" s="16"/>
      <c r="AH697" s="9"/>
      <c r="AI697" s="9"/>
      <c r="AK697" s="9"/>
      <c r="AL697" s="9"/>
      <c r="AM697" s="9"/>
      <c r="AO697" s="9"/>
    </row>
    <row r="698" spans="1:41" ht="15.75" customHeight="1" x14ac:dyDescent="0.2">
      <c r="A698" s="9"/>
      <c r="X698" s="9"/>
      <c r="AD698" s="9"/>
      <c r="AE698" s="9"/>
      <c r="AF698" s="9"/>
      <c r="AG698" s="16"/>
      <c r="AH698" s="9"/>
      <c r="AI698" s="9"/>
      <c r="AK698" s="9"/>
      <c r="AL698" s="9"/>
      <c r="AM698" s="9"/>
      <c r="AO698" s="9"/>
    </row>
    <row r="699" spans="1:41" ht="15.75" customHeight="1" x14ac:dyDescent="0.2">
      <c r="A699" s="9"/>
      <c r="X699" s="9"/>
      <c r="AD699" s="9"/>
      <c r="AE699" s="9"/>
      <c r="AF699" s="9"/>
      <c r="AG699" s="16"/>
      <c r="AH699" s="9"/>
      <c r="AI699" s="9"/>
      <c r="AK699" s="9"/>
      <c r="AL699" s="9"/>
      <c r="AM699" s="9"/>
      <c r="AO699" s="9"/>
    </row>
    <row r="700" spans="1:41" ht="15.75" customHeight="1" x14ac:dyDescent="0.2">
      <c r="A700" s="9"/>
      <c r="X700" s="9"/>
      <c r="AD700" s="9"/>
      <c r="AE700" s="9"/>
      <c r="AF700" s="9"/>
      <c r="AG700" s="16"/>
      <c r="AH700" s="9"/>
      <c r="AI700" s="9"/>
      <c r="AK700" s="9"/>
      <c r="AL700" s="9"/>
      <c r="AM700" s="9"/>
      <c r="AO700" s="9"/>
    </row>
    <row r="701" spans="1:41" ht="15.75" customHeight="1" x14ac:dyDescent="0.2">
      <c r="A701" s="9"/>
      <c r="X701" s="9"/>
      <c r="AD701" s="9"/>
      <c r="AE701" s="9"/>
      <c r="AF701" s="9"/>
      <c r="AG701" s="16"/>
      <c r="AH701" s="9"/>
      <c r="AI701" s="9"/>
      <c r="AK701" s="9"/>
      <c r="AL701" s="9"/>
      <c r="AM701" s="9"/>
      <c r="AO701" s="9"/>
    </row>
    <row r="702" spans="1:41" ht="15.75" customHeight="1" x14ac:dyDescent="0.2">
      <c r="A702" s="9"/>
      <c r="X702" s="9"/>
      <c r="AD702" s="9"/>
      <c r="AE702" s="9"/>
      <c r="AF702" s="9"/>
      <c r="AG702" s="16"/>
      <c r="AH702" s="9"/>
      <c r="AI702" s="9"/>
      <c r="AK702" s="9"/>
      <c r="AL702" s="9"/>
      <c r="AM702" s="9"/>
      <c r="AO702" s="9"/>
    </row>
    <row r="703" spans="1:41" ht="15.75" customHeight="1" x14ac:dyDescent="0.2">
      <c r="A703" s="9"/>
      <c r="X703" s="9"/>
      <c r="AD703" s="9"/>
      <c r="AE703" s="9"/>
      <c r="AF703" s="9"/>
      <c r="AG703" s="16"/>
      <c r="AH703" s="9"/>
      <c r="AI703" s="9"/>
      <c r="AK703" s="9"/>
      <c r="AL703" s="9"/>
      <c r="AM703" s="9"/>
      <c r="AO703" s="9"/>
    </row>
    <row r="704" spans="1:41" ht="15.75" customHeight="1" x14ac:dyDescent="0.2">
      <c r="A704" s="9"/>
      <c r="X704" s="9"/>
      <c r="AD704" s="9"/>
      <c r="AE704" s="9"/>
      <c r="AF704" s="9"/>
      <c r="AG704" s="16"/>
      <c r="AH704" s="9"/>
      <c r="AI704" s="9"/>
      <c r="AK704" s="9"/>
      <c r="AL704" s="9"/>
      <c r="AM704" s="9"/>
      <c r="AO704" s="9"/>
    </row>
    <row r="705" spans="1:41" ht="15.75" customHeight="1" x14ac:dyDescent="0.2">
      <c r="A705" s="9"/>
      <c r="X705" s="9"/>
      <c r="AD705" s="9"/>
      <c r="AE705" s="9"/>
      <c r="AF705" s="9"/>
      <c r="AG705" s="16"/>
      <c r="AH705" s="9"/>
      <c r="AI705" s="9"/>
      <c r="AK705" s="9"/>
      <c r="AL705" s="9"/>
      <c r="AM705" s="9"/>
      <c r="AO705" s="9"/>
    </row>
    <row r="706" spans="1:41" ht="15.75" customHeight="1" x14ac:dyDescent="0.2">
      <c r="A706" s="9"/>
      <c r="X706" s="9"/>
      <c r="AD706" s="9"/>
      <c r="AE706" s="9"/>
      <c r="AF706" s="9"/>
      <c r="AG706" s="16"/>
      <c r="AH706" s="9"/>
      <c r="AI706" s="9"/>
      <c r="AK706" s="9"/>
      <c r="AL706" s="9"/>
      <c r="AM706" s="9"/>
      <c r="AO706" s="9"/>
    </row>
    <row r="707" spans="1:41" ht="15.75" customHeight="1" x14ac:dyDescent="0.2">
      <c r="A707" s="9"/>
      <c r="X707" s="9"/>
      <c r="AD707" s="9"/>
      <c r="AE707" s="9"/>
      <c r="AF707" s="9"/>
      <c r="AG707" s="16"/>
      <c r="AH707" s="9"/>
      <c r="AI707" s="9"/>
      <c r="AK707" s="9"/>
      <c r="AL707" s="9"/>
      <c r="AM707" s="9"/>
      <c r="AO707" s="9"/>
    </row>
    <row r="708" spans="1:41" ht="15.75" customHeight="1" x14ac:dyDescent="0.2">
      <c r="A708" s="9"/>
      <c r="X708" s="9"/>
      <c r="AD708" s="9"/>
      <c r="AE708" s="9"/>
      <c r="AF708" s="9"/>
      <c r="AG708" s="16"/>
      <c r="AH708" s="9"/>
      <c r="AI708" s="9"/>
      <c r="AK708" s="9"/>
      <c r="AL708" s="9"/>
      <c r="AM708" s="9"/>
      <c r="AO708" s="9"/>
    </row>
    <row r="709" spans="1:41" ht="15.75" customHeight="1" x14ac:dyDescent="0.2">
      <c r="A709" s="9"/>
      <c r="X709" s="9"/>
      <c r="AD709" s="9"/>
      <c r="AE709" s="9"/>
      <c r="AF709" s="9"/>
      <c r="AG709" s="16"/>
      <c r="AH709" s="9"/>
      <c r="AI709" s="9"/>
      <c r="AK709" s="9"/>
      <c r="AL709" s="9"/>
      <c r="AM709" s="9"/>
      <c r="AO709" s="9"/>
    </row>
    <row r="710" spans="1:41" ht="15.75" customHeight="1" x14ac:dyDescent="0.2">
      <c r="A710" s="9"/>
      <c r="X710" s="9"/>
      <c r="AD710" s="9"/>
      <c r="AE710" s="9"/>
      <c r="AF710" s="9"/>
      <c r="AG710" s="16"/>
      <c r="AH710" s="9"/>
      <c r="AI710" s="9"/>
      <c r="AK710" s="9"/>
      <c r="AL710" s="9"/>
      <c r="AM710" s="9"/>
      <c r="AO710" s="9"/>
    </row>
    <row r="711" spans="1:41" ht="15.75" customHeight="1" x14ac:dyDescent="0.2">
      <c r="A711" s="9"/>
      <c r="X711" s="9"/>
      <c r="AD711" s="9"/>
      <c r="AE711" s="9"/>
      <c r="AF711" s="9"/>
      <c r="AG711" s="16"/>
      <c r="AH711" s="9"/>
      <c r="AI711" s="9"/>
      <c r="AK711" s="9"/>
      <c r="AL711" s="9"/>
      <c r="AM711" s="9"/>
      <c r="AO711" s="9"/>
    </row>
    <row r="712" spans="1:41" ht="15.75" customHeight="1" x14ac:dyDescent="0.2">
      <c r="A712" s="9"/>
      <c r="X712" s="9"/>
      <c r="AD712" s="9"/>
      <c r="AE712" s="9"/>
      <c r="AF712" s="9"/>
      <c r="AG712" s="16"/>
      <c r="AH712" s="9"/>
      <c r="AI712" s="9"/>
      <c r="AK712" s="9"/>
      <c r="AL712" s="9"/>
      <c r="AM712" s="9"/>
      <c r="AO712" s="9"/>
    </row>
    <row r="713" spans="1:41" ht="15.75" customHeight="1" x14ac:dyDescent="0.2">
      <c r="A713" s="9"/>
      <c r="X713" s="9"/>
      <c r="AD713" s="9"/>
      <c r="AE713" s="9"/>
      <c r="AF713" s="9"/>
      <c r="AG713" s="16"/>
      <c r="AH713" s="9"/>
      <c r="AI713" s="9"/>
      <c r="AK713" s="9"/>
      <c r="AL713" s="9"/>
      <c r="AM713" s="9"/>
      <c r="AO713" s="9"/>
    </row>
    <row r="714" spans="1:41" ht="15.75" customHeight="1" x14ac:dyDescent="0.2">
      <c r="A714" s="9"/>
      <c r="X714" s="9"/>
      <c r="AD714" s="9"/>
      <c r="AE714" s="9"/>
      <c r="AF714" s="9"/>
      <c r="AG714" s="16"/>
      <c r="AH714" s="9"/>
      <c r="AI714" s="9"/>
      <c r="AK714" s="9"/>
      <c r="AL714" s="9"/>
      <c r="AM714" s="9"/>
      <c r="AO714" s="9"/>
    </row>
    <row r="715" spans="1:41" ht="15.75" customHeight="1" x14ac:dyDescent="0.2">
      <c r="A715" s="9"/>
      <c r="X715" s="9"/>
      <c r="AD715" s="9"/>
      <c r="AE715" s="9"/>
      <c r="AF715" s="9"/>
      <c r="AG715" s="16"/>
      <c r="AH715" s="9"/>
      <c r="AI715" s="9"/>
      <c r="AK715" s="9"/>
      <c r="AL715" s="9"/>
      <c r="AM715" s="9"/>
      <c r="AO715" s="9"/>
    </row>
    <row r="716" spans="1:41" ht="15.75" customHeight="1" x14ac:dyDescent="0.2">
      <c r="A716" s="9"/>
      <c r="X716" s="9"/>
      <c r="AD716" s="9"/>
      <c r="AE716" s="9"/>
      <c r="AF716" s="9"/>
      <c r="AG716" s="16"/>
      <c r="AH716" s="9"/>
      <c r="AI716" s="9"/>
      <c r="AK716" s="9"/>
      <c r="AL716" s="9"/>
      <c r="AM716" s="9"/>
      <c r="AO716" s="9"/>
    </row>
    <row r="717" spans="1:41" ht="15.75" customHeight="1" x14ac:dyDescent="0.2">
      <c r="A717" s="9"/>
      <c r="X717" s="9"/>
      <c r="AD717" s="9"/>
      <c r="AE717" s="9"/>
      <c r="AF717" s="9"/>
      <c r="AG717" s="16"/>
      <c r="AH717" s="9"/>
      <c r="AI717" s="9"/>
      <c r="AK717" s="9"/>
      <c r="AL717" s="9"/>
      <c r="AM717" s="9"/>
      <c r="AO717" s="9"/>
    </row>
    <row r="718" spans="1:41" ht="15.75" customHeight="1" x14ac:dyDescent="0.2">
      <c r="A718" s="9"/>
      <c r="X718" s="9"/>
      <c r="AD718" s="9"/>
      <c r="AE718" s="9"/>
      <c r="AF718" s="9"/>
      <c r="AG718" s="16"/>
      <c r="AH718" s="9"/>
      <c r="AI718" s="9"/>
      <c r="AK718" s="9"/>
      <c r="AL718" s="9"/>
      <c r="AM718" s="9"/>
      <c r="AO718" s="9"/>
    </row>
    <row r="719" spans="1:41" ht="15.75" customHeight="1" x14ac:dyDescent="0.2">
      <c r="A719" s="9"/>
      <c r="X719" s="9"/>
      <c r="AD719" s="9"/>
      <c r="AE719" s="9"/>
      <c r="AF719" s="9"/>
      <c r="AG719" s="16"/>
      <c r="AH719" s="9"/>
      <c r="AI719" s="9"/>
      <c r="AK719" s="9"/>
      <c r="AL719" s="9"/>
      <c r="AM719" s="9"/>
      <c r="AO719" s="9"/>
    </row>
    <row r="720" spans="1:41" ht="15.75" customHeight="1" x14ac:dyDescent="0.2">
      <c r="A720" s="9"/>
      <c r="X720" s="9"/>
      <c r="AD720" s="9"/>
      <c r="AE720" s="9"/>
      <c r="AF720" s="9"/>
      <c r="AG720" s="16"/>
      <c r="AH720" s="9"/>
      <c r="AI720" s="9"/>
      <c r="AK720" s="9"/>
      <c r="AL720" s="9"/>
      <c r="AM720" s="9"/>
      <c r="AO720" s="9"/>
    </row>
    <row r="721" spans="1:41" ht="15.75" customHeight="1" x14ac:dyDescent="0.2">
      <c r="A721" s="9"/>
      <c r="X721" s="9"/>
      <c r="AD721" s="9"/>
      <c r="AE721" s="9"/>
      <c r="AF721" s="9"/>
      <c r="AG721" s="16"/>
      <c r="AH721" s="9"/>
      <c r="AI721" s="9"/>
      <c r="AK721" s="9"/>
      <c r="AL721" s="9"/>
      <c r="AM721" s="9"/>
      <c r="AO721" s="9"/>
    </row>
    <row r="722" spans="1:41" ht="15.75" customHeight="1" x14ac:dyDescent="0.2">
      <c r="A722" s="9"/>
      <c r="X722" s="9"/>
      <c r="AD722" s="9"/>
      <c r="AE722" s="9"/>
      <c r="AF722" s="9"/>
      <c r="AG722" s="16"/>
      <c r="AH722" s="9"/>
      <c r="AI722" s="9"/>
      <c r="AK722" s="9"/>
      <c r="AL722" s="9"/>
      <c r="AM722" s="9"/>
      <c r="AO722" s="9"/>
    </row>
    <row r="723" spans="1:41" ht="15.75" customHeight="1" x14ac:dyDescent="0.2">
      <c r="A723" s="9"/>
      <c r="X723" s="9"/>
      <c r="AD723" s="9"/>
      <c r="AE723" s="9"/>
      <c r="AF723" s="9"/>
      <c r="AG723" s="16"/>
      <c r="AH723" s="9"/>
      <c r="AI723" s="9"/>
      <c r="AK723" s="9"/>
      <c r="AL723" s="9"/>
      <c r="AM723" s="9"/>
      <c r="AO723" s="9"/>
    </row>
    <row r="724" spans="1:41" ht="15.75" customHeight="1" x14ac:dyDescent="0.2">
      <c r="A724" s="9"/>
      <c r="X724" s="9"/>
      <c r="AD724" s="9"/>
      <c r="AE724" s="9"/>
      <c r="AF724" s="9"/>
      <c r="AG724" s="16"/>
      <c r="AH724" s="9"/>
      <c r="AI724" s="9"/>
      <c r="AK724" s="9"/>
      <c r="AL724" s="9"/>
      <c r="AM724" s="9"/>
      <c r="AO724" s="9"/>
    </row>
    <row r="725" spans="1:41" ht="15.75" customHeight="1" x14ac:dyDescent="0.2">
      <c r="A725" s="9"/>
      <c r="X725" s="9"/>
      <c r="AD725" s="9"/>
      <c r="AE725" s="9"/>
      <c r="AF725" s="9"/>
      <c r="AG725" s="16"/>
      <c r="AH725" s="9"/>
      <c r="AI725" s="9"/>
      <c r="AK725" s="9"/>
      <c r="AL725" s="9"/>
      <c r="AM725" s="9"/>
      <c r="AO725" s="9"/>
    </row>
    <row r="726" spans="1:41" ht="15.75" customHeight="1" x14ac:dyDescent="0.2">
      <c r="A726" s="9"/>
      <c r="X726" s="9"/>
      <c r="AD726" s="9"/>
      <c r="AE726" s="9"/>
      <c r="AF726" s="9"/>
      <c r="AG726" s="16"/>
      <c r="AH726" s="9"/>
      <c r="AI726" s="9"/>
      <c r="AK726" s="9"/>
      <c r="AL726" s="9"/>
      <c r="AM726" s="9"/>
      <c r="AO726" s="9"/>
    </row>
    <row r="727" spans="1:41" ht="15.75" customHeight="1" x14ac:dyDescent="0.2">
      <c r="A727" s="9"/>
      <c r="X727" s="9"/>
      <c r="AD727" s="9"/>
      <c r="AE727" s="9"/>
      <c r="AF727" s="9"/>
      <c r="AG727" s="16"/>
      <c r="AH727" s="9"/>
      <c r="AI727" s="9"/>
      <c r="AK727" s="9"/>
      <c r="AL727" s="9"/>
      <c r="AM727" s="9"/>
      <c r="AO727" s="9"/>
    </row>
    <row r="728" spans="1:41" ht="15.75" customHeight="1" x14ac:dyDescent="0.2">
      <c r="A728" s="9"/>
      <c r="X728" s="9"/>
      <c r="AD728" s="9"/>
      <c r="AE728" s="9"/>
      <c r="AF728" s="9"/>
      <c r="AG728" s="16"/>
      <c r="AH728" s="9"/>
      <c r="AI728" s="9"/>
      <c r="AK728" s="9"/>
      <c r="AL728" s="9"/>
      <c r="AM728" s="9"/>
      <c r="AO728" s="9"/>
    </row>
    <row r="729" spans="1:41" ht="15.75" customHeight="1" x14ac:dyDescent="0.2">
      <c r="A729" s="9"/>
      <c r="X729" s="9"/>
      <c r="AD729" s="9"/>
      <c r="AE729" s="9"/>
      <c r="AF729" s="9"/>
      <c r="AG729" s="16"/>
      <c r="AH729" s="9"/>
      <c r="AI729" s="9"/>
      <c r="AK729" s="9"/>
      <c r="AL729" s="9"/>
      <c r="AM729" s="9"/>
      <c r="AO729" s="9"/>
    </row>
    <row r="730" spans="1:41" ht="15.75" customHeight="1" x14ac:dyDescent="0.2">
      <c r="A730" s="9"/>
      <c r="X730" s="9"/>
      <c r="AD730" s="9"/>
      <c r="AE730" s="9"/>
      <c r="AF730" s="9"/>
      <c r="AG730" s="16"/>
      <c r="AH730" s="9"/>
      <c r="AI730" s="9"/>
      <c r="AK730" s="9"/>
      <c r="AL730" s="9"/>
      <c r="AM730" s="9"/>
      <c r="AO730" s="9"/>
    </row>
    <row r="731" spans="1:41" ht="15.75" customHeight="1" x14ac:dyDescent="0.2">
      <c r="A731" s="9"/>
      <c r="X731" s="9"/>
      <c r="AD731" s="9"/>
      <c r="AE731" s="9"/>
      <c r="AF731" s="9"/>
      <c r="AG731" s="16"/>
      <c r="AH731" s="9"/>
      <c r="AI731" s="9"/>
      <c r="AK731" s="9"/>
      <c r="AL731" s="9"/>
      <c r="AM731" s="9"/>
      <c r="AO731" s="9"/>
    </row>
    <row r="732" spans="1:41" ht="15.75" customHeight="1" x14ac:dyDescent="0.2">
      <c r="A732" s="9"/>
      <c r="X732" s="9"/>
      <c r="AD732" s="9"/>
      <c r="AE732" s="9"/>
      <c r="AF732" s="9"/>
      <c r="AG732" s="16"/>
      <c r="AH732" s="9"/>
      <c r="AI732" s="9"/>
      <c r="AK732" s="9"/>
      <c r="AL732" s="9"/>
      <c r="AM732" s="9"/>
      <c r="AO732" s="9"/>
    </row>
    <row r="733" spans="1:41" ht="15.75" customHeight="1" x14ac:dyDescent="0.2">
      <c r="A733" s="9"/>
      <c r="X733" s="9"/>
      <c r="AD733" s="9"/>
      <c r="AE733" s="9"/>
      <c r="AF733" s="9"/>
      <c r="AG733" s="16"/>
      <c r="AH733" s="9"/>
      <c r="AI733" s="9"/>
      <c r="AK733" s="9"/>
      <c r="AL733" s="9"/>
      <c r="AM733" s="9"/>
      <c r="AO733" s="9"/>
    </row>
    <row r="734" spans="1:41" ht="15.75" customHeight="1" x14ac:dyDescent="0.2">
      <c r="A734" s="9"/>
      <c r="X734" s="9"/>
      <c r="AD734" s="9"/>
      <c r="AE734" s="9"/>
      <c r="AF734" s="9"/>
      <c r="AG734" s="16"/>
      <c r="AH734" s="9"/>
      <c r="AI734" s="9"/>
      <c r="AK734" s="9"/>
      <c r="AL734" s="9"/>
      <c r="AM734" s="9"/>
      <c r="AO734" s="9"/>
    </row>
    <row r="735" spans="1:41" ht="15.75" customHeight="1" x14ac:dyDescent="0.2">
      <c r="A735" s="9"/>
      <c r="X735" s="9"/>
      <c r="AD735" s="9"/>
      <c r="AE735" s="9"/>
      <c r="AF735" s="9"/>
      <c r="AG735" s="16"/>
      <c r="AH735" s="9"/>
      <c r="AI735" s="9"/>
      <c r="AK735" s="9"/>
      <c r="AL735" s="9"/>
      <c r="AM735" s="9"/>
      <c r="AO735" s="9"/>
    </row>
    <row r="736" spans="1:41" ht="15.75" customHeight="1" x14ac:dyDescent="0.2">
      <c r="A736" s="9"/>
      <c r="X736" s="9"/>
      <c r="AD736" s="9"/>
      <c r="AE736" s="9"/>
      <c r="AF736" s="9"/>
      <c r="AG736" s="16"/>
      <c r="AH736" s="9"/>
      <c r="AI736" s="9"/>
      <c r="AK736" s="9"/>
      <c r="AL736" s="9"/>
      <c r="AM736" s="9"/>
      <c r="AO736" s="9"/>
    </row>
    <row r="737" spans="1:41" ht="15.75" customHeight="1" x14ac:dyDescent="0.2">
      <c r="A737" s="9"/>
      <c r="X737" s="9"/>
      <c r="AD737" s="9"/>
      <c r="AE737" s="9"/>
      <c r="AF737" s="9"/>
      <c r="AG737" s="16"/>
      <c r="AH737" s="9"/>
      <c r="AI737" s="9"/>
      <c r="AK737" s="9"/>
      <c r="AL737" s="9"/>
      <c r="AM737" s="9"/>
      <c r="AO737" s="9"/>
    </row>
    <row r="738" spans="1:41" ht="15.75" customHeight="1" x14ac:dyDescent="0.2">
      <c r="A738" s="9"/>
      <c r="X738" s="9"/>
      <c r="AD738" s="9"/>
      <c r="AE738" s="9"/>
      <c r="AF738" s="9"/>
      <c r="AG738" s="16"/>
      <c r="AH738" s="9"/>
      <c r="AI738" s="9"/>
      <c r="AK738" s="9"/>
      <c r="AL738" s="9"/>
      <c r="AM738" s="9"/>
      <c r="AO738" s="9"/>
    </row>
    <row r="739" spans="1:41" ht="15.75" customHeight="1" x14ac:dyDescent="0.2">
      <c r="A739" s="9"/>
      <c r="X739" s="9"/>
      <c r="AD739" s="9"/>
      <c r="AE739" s="9"/>
      <c r="AF739" s="9"/>
      <c r="AG739" s="16"/>
      <c r="AH739" s="9"/>
      <c r="AI739" s="9"/>
      <c r="AK739" s="9"/>
      <c r="AL739" s="9"/>
      <c r="AM739" s="9"/>
      <c r="AO739" s="9"/>
    </row>
    <row r="740" spans="1:41" ht="15.75" customHeight="1" x14ac:dyDescent="0.2">
      <c r="A740" s="9"/>
      <c r="X740" s="9"/>
      <c r="AD740" s="9"/>
      <c r="AE740" s="9"/>
      <c r="AF740" s="9"/>
      <c r="AG740" s="16"/>
      <c r="AH740" s="9"/>
      <c r="AI740" s="9"/>
      <c r="AK740" s="9"/>
      <c r="AL740" s="9"/>
      <c r="AM740" s="9"/>
      <c r="AO740" s="9"/>
    </row>
    <row r="741" spans="1:41" ht="15.75" customHeight="1" x14ac:dyDescent="0.2">
      <c r="A741" s="9"/>
      <c r="X741" s="9"/>
      <c r="AD741" s="9"/>
      <c r="AE741" s="9"/>
      <c r="AF741" s="9"/>
      <c r="AG741" s="16"/>
      <c r="AH741" s="9"/>
      <c r="AI741" s="9"/>
      <c r="AK741" s="9"/>
      <c r="AL741" s="9"/>
      <c r="AM741" s="9"/>
      <c r="AO741" s="9"/>
    </row>
    <row r="742" spans="1:41" ht="15.75" customHeight="1" x14ac:dyDescent="0.2">
      <c r="A742" s="9"/>
      <c r="X742" s="9"/>
      <c r="AD742" s="9"/>
      <c r="AE742" s="9"/>
      <c r="AF742" s="9"/>
      <c r="AG742" s="16"/>
      <c r="AH742" s="9"/>
      <c r="AI742" s="9"/>
      <c r="AK742" s="9"/>
      <c r="AL742" s="9"/>
      <c r="AM742" s="9"/>
      <c r="AO742" s="9"/>
    </row>
    <row r="743" spans="1:41" ht="15.75" customHeight="1" x14ac:dyDescent="0.2">
      <c r="A743" s="9"/>
      <c r="X743" s="9"/>
      <c r="AD743" s="9"/>
      <c r="AE743" s="9"/>
      <c r="AF743" s="9"/>
      <c r="AG743" s="16"/>
      <c r="AH743" s="9"/>
      <c r="AI743" s="9"/>
      <c r="AK743" s="9"/>
      <c r="AL743" s="9"/>
      <c r="AM743" s="9"/>
      <c r="AO743" s="9"/>
    </row>
    <row r="744" spans="1:41" ht="15.75" customHeight="1" x14ac:dyDescent="0.2">
      <c r="A744" s="9"/>
      <c r="X744" s="9"/>
      <c r="AD744" s="9"/>
      <c r="AE744" s="9"/>
      <c r="AF744" s="9"/>
      <c r="AG744" s="16"/>
      <c r="AH744" s="9"/>
      <c r="AI744" s="9"/>
      <c r="AK744" s="9"/>
      <c r="AL744" s="9"/>
      <c r="AM744" s="9"/>
      <c r="AO744" s="9"/>
    </row>
    <row r="745" spans="1:41" ht="15.75" customHeight="1" x14ac:dyDescent="0.2">
      <c r="A745" s="9"/>
      <c r="X745" s="9"/>
      <c r="AD745" s="9"/>
      <c r="AE745" s="9"/>
      <c r="AF745" s="9"/>
      <c r="AG745" s="16"/>
      <c r="AH745" s="9"/>
      <c r="AI745" s="9"/>
      <c r="AK745" s="9"/>
      <c r="AL745" s="9"/>
      <c r="AM745" s="9"/>
      <c r="AO745" s="9"/>
    </row>
    <row r="746" spans="1:41" ht="15.75" customHeight="1" x14ac:dyDescent="0.2">
      <c r="A746" s="9"/>
      <c r="X746" s="9"/>
      <c r="AD746" s="9"/>
      <c r="AE746" s="9"/>
      <c r="AF746" s="9"/>
      <c r="AG746" s="16"/>
      <c r="AH746" s="9"/>
      <c r="AI746" s="9"/>
      <c r="AK746" s="9"/>
      <c r="AL746" s="9"/>
      <c r="AM746" s="9"/>
      <c r="AO746" s="9"/>
    </row>
    <row r="747" spans="1:41" ht="15.75" customHeight="1" x14ac:dyDescent="0.2">
      <c r="A747" s="9"/>
      <c r="X747" s="9"/>
      <c r="AD747" s="9"/>
      <c r="AE747" s="9"/>
      <c r="AF747" s="9"/>
      <c r="AG747" s="16"/>
      <c r="AH747" s="9"/>
      <c r="AI747" s="9"/>
      <c r="AK747" s="9"/>
      <c r="AL747" s="9"/>
      <c r="AM747" s="9"/>
      <c r="AO747" s="9"/>
    </row>
    <row r="748" spans="1:41" ht="15.75" customHeight="1" x14ac:dyDescent="0.2">
      <c r="A748" s="9"/>
      <c r="X748" s="9"/>
      <c r="AD748" s="9"/>
      <c r="AE748" s="9"/>
      <c r="AF748" s="9"/>
      <c r="AG748" s="16"/>
      <c r="AH748" s="9"/>
      <c r="AI748" s="9"/>
      <c r="AK748" s="9"/>
      <c r="AL748" s="9"/>
      <c r="AM748" s="9"/>
      <c r="AO748" s="9"/>
    </row>
    <row r="749" spans="1:41" ht="15.75" customHeight="1" x14ac:dyDescent="0.2">
      <c r="A749" s="9"/>
      <c r="X749" s="9"/>
      <c r="AD749" s="9"/>
      <c r="AE749" s="9"/>
      <c r="AF749" s="9"/>
      <c r="AG749" s="16"/>
      <c r="AH749" s="9"/>
      <c r="AI749" s="9"/>
      <c r="AK749" s="9"/>
      <c r="AL749" s="9"/>
      <c r="AM749" s="9"/>
      <c r="AO749" s="9"/>
    </row>
    <row r="750" spans="1:41" ht="15.75" customHeight="1" x14ac:dyDescent="0.2">
      <c r="A750" s="9"/>
      <c r="X750" s="9"/>
      <c r="AD750" s="9"/>
      <c r="AE750" s="9"/>
      <c r="AF750" s="9"/>
      <c r="AG750" s="16"/>
      <c r="AH750" s="9"/>
      <c r="AI750" s="9"/>
      <c r="AK750" s="9"/>
      <c r="AL750" s="9"/>
      <c r="AM750" s="9"/>
      <c r="AO750" s="9"/>
    </row>
    <row r="751" spans="1:41" ht="15.75" customHeight="1" x14ac:dyDescent="0.2">
      <c r="A751" s="9"/>
      <c r="X751" s="9"/>
      <c r="AD751" s="9"/>
      <c r="AE751" s="9"/>
      <c r="AF751" s="9"/>
      <c r="AG751" s="16"/>
      <c r="AH751" s="9"/>
      <c r="AI751" s="9"/>
      <c r="AK751" s="9"/>
      <c r="AL751" s="9"/>
      <c r="AM751" s="9"/>
      <c r="AO751" s="9"/>
    </row>
    <row r="752" spans="1:41" ht="15.75" customHeight="1" x14ac:dyDescent="0.2">
      <c r="A752" s="9"/>
      <c r="X752" s="9"/>
      <c r="AD752" s="9"/>
      <c r="AE752" s="9"/>
      <c r="AF752" s="9"/>
      <c r="AG752" s="16"/>
      <c r="AH752" s="9"/>
      <c r="AI752" s="9"/>
      <c r="AK752" s="9"/>
      <c r="AL752" s="9"/>
      <c r="AM752" s="9"/>
      <c r="AO752" s="9"/>
    </row>
    <row r="753" spans="1:41" ht="15.75" customHeight="1" x14ac:dyDescent="0.2">
      <c r="A753" s="9"/>
      <c r="X753" s="9"/>
      <c r="AD753" s="9"/>
      <c r="AE753" s="9"/>
      <c r="AF753" s="9"/>
      <c r="AG753" s="16"/>
      <c r="AH753" s="9"/>
      <c r="AI753" s="9"/>
      <c r="AK753" s="9"/>
      <c r="AL753" s="9"/>
      <c r="AM753" s="9"/>
      <c r="AO753" s="9"/>
    </row>
    <row r="754" spans="1:41" ht="15.75" customHeight="1" x14ac:dyDescent="0.2">
      <c r="A754" s="9"/>
      <c r="X754" s="9"/>
      <c r="AD754" s="9"/>
      <c r="AE754" s="9"/>
      <c r="AF754" s="9"/>
      <c r="AG754" s="16"/>
      <c r="AH754" s="9"/>
      <c r="AI754" s="9"/>
      <c r="AK754" s="9"/>
      <c r="AL754" s="9"/>
      <c r="AM754" s="9"/>
      <c r="AO754" s="9"/>
    </row>
    <row r="755" spans="1:41" ht="15.75" customHeight="1" x14ac:dyDescent="0.2">
      <c r="A755" s="9"/>
      <c r="X755" s="9"/>
      <c r="AD755" s="9"/>
      <c r="AE755" s="9"/>
      <c r="AF755" s="9"/>
      <c r="AG755" s="16"/>
      <c r="AH755" s="9"/>
      <c r="AI755" s="9"/>
      <c r="AK755" s="9"/>
      <c r="AL755" s="9"/>
      <c r="AM755" s="9"/>
      <c r="AO755" s="9"/>
    </row>
    <row r="756" spans="1:41" ht="15.75" customHeight="1" x14ac:dyDescent="0.2">
      <c r="A756" s="9"/>
      <c r="X756" s="9"/>
      <c r="AD756" s="9"/>
      <c r="AE756" s="9"/>
      <c r="AF756" s="9"/>
      <c r="AG756" s="16"/>
      <c r="AH756" s="9"/>
      <c r="AI756" s="9"/>
      <c r="AK756" s="9"/>
      <c r="AL756" s="9"/>
      <c r="AM756" s="9"/>
      <c r="AO756" s="9"/>
    </row>
    <row r="757" spans="1:41" ht="15.75" customHeight="1" x14ac:dyDescent="0.2">
      <c r="A757" s="9"/>
      <c r="X757" s="9"/>
      <c r="AD757" s="9"/>
      <c r="AE757" s="9"/>
      <c r="AF757" s="9"/>
      <c r="AG757" s="16"/>
      <c r="AH757" s="9"/>
      <c r="AI757" s="9"/>
      <c r="AK757" s="9"/>
      <c r="AL757" s="9"/>
      <c r="AM757" s="9"/>
      <c r="AO757" s="9"/>
    </row>
    <row r="758" spans="1:41" ht="15.75" customHeight="1" x14ac:dyDescent="0.2">
      <c r="A758" s="9"/>
      <c r="X758" s="9"/>
      <c r="AD758" s="9"/>
      <c r="AE758" s="9"/>
      <c r="AF758" s="9"/>
      <c r="AG758" s="16"/>
      <c r="AH758" s="9"/>
      <c r="AI758" s="9"/>
      <c r="AK758" s="9"/>
      <c r="AL758" s="9"/>
      <c r="AM758" s="9"/>
      <c r="AO758" s="9"/>
    </row>
    <row r="759" spans="1:41" ht="15.75" customHeight="1" x14ac:dyDescent="0.2">
      <c r="A759" s="9"/>
      <c r="X759" s="9"/>
      <c r="AD759" s="9"/>
      <c r="AE759" s="9"/>
      <c r="AF759" s="9"/>
      <c r="AG759" s="16"/>
      <c r="AH759" s="9"/>
      <c r="AI759" s="9"/>
      <c r="AK759" s="9"/>
      <c r="AL759" s="9"/>
      <c r="AM759" s="9"/>
      <c r="AO759" s="9"/>
    </row>
    <row r="760" spans="1:41" ht="15.75" customHeight="1" x14ac:dyDescent="0.2">
      <c r="A760" s="9"/>
      <c r="X760" s="9"/>
      <c r="AD760" s="9"/>
      <c r="AE760" s="9"/>
      <c r="AF760" s="9"/>
      <c r="AG760" s="16"/>
      <c r="AH760" s="9"/>
      <c r="AI760" s="9"/>
      <c r="AK760" s="9"/>
      <c r="AL760" s="9"/>
      <c r="AM760" s="9"/>
      <c r="AO760" s="9"/>
    </row>
    <row r="761" spans="1:41" ht="15.75" customHeight="1" x14ac:dyDescent="0.2">
      <c r="A761" s="9"/>
      <c r="X761" s="9"/>
      <c r="AD761" s="9"/>
      <c r="AE761" s="9"/>
      <c r="AF761" s="9"/>
      <c r="AG761" s="16"/>
      <c r="AH761" s="9"/>
      <c r="AI761" s="9"/>
      <c r="AK761" s="9"/>
      <c r="AL761" s="9"/>
      <c r="AM761" s="9"/>
      <c r="AO761" s="9"/>
    </row>
    <row r="762" spans="1:41" ht="15.75" customHeight="1" x14ac:dyDescent="0.2">
      <c r="A762" s="9"/>
      <c r="X762" s="9"/>
      <c r="AD762" s="9"/>
      <c r="AE762" s="9"/>
      <c r="AF762" s="9"/>
      <c r="AG762" s="16"/>
      <c r="AH762" s="9"/>
      <c r="AI762" s="9"/>
      <c r="AK762" s="9"/>
      <c r="AL762" s="9"/>
      <c r="AM762" s="9"/>
      <c r="AO762" s="9"/>
    </row>
    <row r="763" spans="1:41" ht="15.75" customHeight="1" x14ac:dyDescent="0.2">
      <c r="A763" s="9"/>
      <c r="X763" s="9"/>
      <c r="AD763" s="9"/>
      <c r="AE763" s="9"/>
      <c r="AF763" s="9"/>
      <c r="AG763" s="16"/>
      <c r="AH763" s="9"/>
      <c r="AI763" s="9"/>
      <c r="AK763" s="9"/>
      <c r="AL763" s="9"/>
      <c r="AM763" s="9"/>
      <c r="AO763" s="9"/>
    </row>
    <row r="764" spans="1:41" ht="15.75" customHeight="1" x14ac:dyDescent="0.2">
      <c r="A764" s="9"/>
      <c r="X764" s="9"/>
      <c r="AD764" s="9"/>
      <c r="AE764" s="9"/>
      <c r="AF764" s="9"/>
      <c r="AG764" s="16"/>
      <c r="AH764" s="9"/>
      <c r="AI764" s="9"/>
      <c r="AK764" s="9"/>
      <c r="AL764" s="9"/>
      <c r="AM764" s="9"/>
      <c r="AO764" s="9"/>
    </row>
    <row r="765" spans="1:41" ht="15.75" customHeight="1" x14ac:dyDescent="0.2">
      <c r="A765" s="9"/>
      <c r="X765" s="9"/>
      <c r="AD765" s="9"/>
      <c r="AE765" s="9"/>
      <c r="AF765" s="9"/>
      <c r="AG765" s="16"/>
      <c r="AH765" s="9"/>
      <c r="AI765" s="9"/>
      <c r="AK765" s="9"/>
      <c r="AL765" s="9"/>
      <c r="AM765" s="9"/>
      <c r="AO765" s="9"/>
    </row>
    <row r="766" spans="1:41" ht="15.75" customHeight="1" x14ac:dyDescent="0.2">
      <c r="A766" s="9"/>
      <c r="X766" s="9"/>
      <c r="AD766" s="9"/>
      <c r="AE766" s="9"/>
      <c r="AF766" s="9"/>
      <c r="AG766" s="16"/>
      <c r="AH766" s="9"/>
      <c r="AI766" s="9"/>
      <c r="AK766" s="9"/>
      <c r="AL766" s="9"/>
      <c r="AM766" s="9"/>
      <c r="AO766" s="9"/>
    </row>
    <row r="767" spans="1:41" ht="15.75" customHeight="1" x14ac:dyDescent="0.2">
      <c r="A767" s="9"/>
      <c r="X767" s="9"/>
      <c r="AD767" s="9"/>
      <c r="AE767" s="9"/>
      <c r="AF767" s="9"/>
      <c r="AG767" s="16"/>
      <c r="AH767" s="9"/>
      <c r="AI767" s="9"/>
      <c r="AK767" s="9"/>
      <c r="AL767" s="9"/>
      <c r="AM767" s="9"/>
      <c r="AO767" s="9"/>
    </row>
    <row r="768" spans="1:41" ht="15.75" customHeight="1" x14ac:dyDescent="0.2">
      <c r="A768" s="9"/>
      <c r="X768" s="9"/>
      <c r="AD768" s="9"/>
      <c r="AE768" s="9"/>
      <c r="AF768" s="9"/>
      <c r="AG768" s="16"/>
      <c r="AH768" s="9"/>
      <c r="AI768" s="9"/>
      <c r="AK768" s="9"/>
      <c r="AL768" s="9"/>
      <c r="AM768" s="9"/>
      <c r="AO768" s="9"/>
    </row>
    <row r="769" spans="1:41" ht="15.75" customHeight="1" x14ac:dyDescent="0.2">
      <c r="A769" s="9"/>
      <c r="X769" s="9"/>
      <c r="AD769" s="9"/>
      <c r="AE769" s="9"/>
      <c r="AF769" s="9"/>
      <c r="AG769" s="16"/>
      <c r="AH769" s="9"/>
      <c r="AI769" s="9"/>
      <c r="AK769" s="9"/>
      <c r="AL769" s="9"/>
      <c r="AM769" s="9"/>
      <c r="AO769" s="9"/>
    </row>
    <row r="770" spans="1:41" ht="15.75" customHeight="1" x14ac:dyDescent="0.2">
      <c r="A770" s="9"/>
      <c r="X770" s="9"/>
      <c r="AD770" s="9"/>
      <c r="AE770" s="9"/>
      <c r="AF770" s="9"/>
      <c r="AG770" s="16"/>
      <c r="AH770" s="9"/>
      <c r="AI770" s="9"/>
      <c r="AK770" s="9"/>
      <c r="AL770" s="9"/>
      <c r="AM770" s="9"/>
      <c r="AO770" s="9"/>
    </row>
    <row r="771" spans="1:41" ht="15.75" customHeight="1" x14ac:dyDescent="0.2">
      <c r="A771" s="9"/>
      <c r="X771" s="9"/>
      <c r="AD771" s="9"/>
      <c r="AE771" s="9"/>
      <c r="AF771" s="9"/>
      <c r="AG771" s="16"/>
      <c r="AH771" s="9"/>
      <c r="AI771" s="9"/>
      <c r="AK771" s="9"/>
      <c r="AL771" s="9"/>
      <c r="AM771" s="9"/>
      <c r="AO771" s="9"/>
    </row>
    <row r="772" spans="1:41" ht="15.75" customHeight="1" x14ac:dyDescent="0.2">
      <c r="A772" s="9"/>
      <c r="X772" s="9"/>
      <c r="AD772" s="9"/>
      <c r="AE772" s="9"/>
      <c r="AF772" s="9"/>
      <c r="AG772" s="16"/>
      <c r="AH772" s="9"/>
      <c r="AI772" s="9"/>
      <c r="AK772" s="9"/>
      <c r="AL772" s="9"/>
      <c r="AM772" s="9"/>
      <c r="AO772" s="9"/>
    </row>
    <row r="773" spans="1:41" ht="15.75" customHeight="1" x14ac:dyDescent="0.2">
      <c r="A773" s="9"/>
      <c r="X773" s="9"/>
      <c r="AD773" s="9"/>
      <c r="AE773" s="9"/>
      <c r="AF773" s="9"/>
      <c r="AG773" s="16"/>
      <c r="AH773" s="9"/>
      <c r="AI773" s="9"/>
      <c r="AK773" s="9"/>
      <c r="AL773" s="9"/>
      <c r="AM773" s="9"/>
      <c r="AO773" s="9"/>
    </row>
    <row r="774" spans="1:41" ht="15.75" customHeight="1" x14ac:dyDescent="0.2">
      <c r="A774" s="9"/>
      <c r="X774" s="9"/>
      <c r="AD774" s="9"/>
      <c r="AE774" s="9"/>
      <c r="AF774" s="9"/>
      <c r="AG774" s="16"/>
      <c r="AH774" s="9"/>
      <c r="AI774" s="9"/>
      <c r="AK774" s="9"/>
      <c r="AL774" s="9"/>
      <c r="AM774" s="9"/>
      <c r="AO774" s="9"/>
    </row>
    <row r="775" spans="1:41" ht="15.75" customHeight="1" x14ac:dyDescent="0.2">
      <c r="A775" s="9"/>
      <c r="X775" s="9"/>
      <c r="AD775" s="9"/>
      <c r="AE775" s="9"/>
      <c r="AF775" s="9"/>
      <c r="AG775" s="16"/>
      <c r="AH775" s="9"/>
      <c r="AI775" s="9"/>
      <c r="AK775" s="9"/>
      <c r="AL775" s="9"/>
      <c r="AM775" s="9"/>
      <c r="AO775" s="9"/>
    </row>
    <row r="776" spans="1:41" ht="15.75" customHeight="1" x14ac:dyDescent="0.2">
      <c r="A776" s="9"/>
      <c r="X776" s="9"/>
      <c r="AD776" s="9"/>
      <c r="AE776" s="9"/>
      <c r="AF776" s="9"/>
      <c r="AG776" s="16"/>
      <c r="AH776" s="9"/>
      <c r="AI776" s="9"/>
      <c r="AK776" s="9"/>
      <c r="AL776" s="9"/>
      <c r="AM776" s="9"/>
      <c r="AO776" s="9"/>
    </row>
    <row r="777" spans="1:41" ht="15.75" customHeight="1" x14ac:dyDescent="0.2">
      <c r="A777" s="9"/>
      <c r="X777" s="9"/>
      <c r="AD777" s="9"/>
      <c r="AE777" s="9"/>
      <c r="AF777" s="9"/>
      <c r="AG777" s="16"/>
      <c r="AH777" s="9"/>
      <c r="AI777" s="9"/>
      <c r="AK777" s="9"/>
      <c r="AL777" s="9"/>
      <c r="AM777" s="9"/>
      <c r="AO777" s="9"/>
    </row>
    <row r="778" spans="1:41" ht="15.75" customHeight="1" x14ac:dyDescent="0.2">
      <c r="A778" s="9"/>
      <c r="X778" s="9"/>
      <c r="AD778" s="9"/>
      <c r="AE778" s="9"/>
      <c r="AF778" s="9"/>
      <c r="AG778" s="16"/>
      <c r="AH778" s="9"/>
      <c r="AI778" s="9"/>
      <c r="AK778" s="9"/>
      <c r="AL778" s="9"/>
      <c r="AM778" s="9"/>
      <c r="AO778" s="9"/>
    </row>
    <row r="779" spans="1:41" ht="15.75" customHeight="1" x14ac:dyDescent="0.2">
      <c r="A779" s="9"/>
      <c r="X779" s="9"/>
      <c r="AD779" s="9"/>
      <c r="AE779" s="9"/>
      <c r="AF779" s="9"/>
      <c r="AG779" s="16"/>
      <c r="AH779" s="9"/>
      <c r="AI779" s="9"/>
      <c r="AK779" s="9"/>
      <c r="AL779" s="9"/>
      <c r="AM779" s="9"/>
      <c r="AO779" s="9"/>
    </row>
    <row r="780" spans="1:41" ht="15.75" customHeight="1" x14ac:dyDescent="0.2">
      <c r="A780" s="9"/>
      <c r="X780" s="9"/>
      <c r="AD780" s="9"/>
      <c r="AE780" s="9"/>
      <c r="AF780" s="9"/>
      <c r="AG780" s="16"/>
      <c r="AH780" s="9"/>
      <c r="AI780" s="9"/>
      <c r="AK780" s="9"/>
      <c r="AL780" s="9"/>
      <c r="AM780" s="9"/>
      <c r="AO780" s="9"/>
    </row>
    <row r="781" spans="1:41" ht="15.75" customHeight="1" x14ac:dyDescent="0.2">
      <c r="A781" s="9"/>
      <c r="X781" s="9"/>
      <c r="AD781" s="9"/>
      <c r="AE781" s="9"/>
      <c r="AF781" s="9"/>
      <c r="AG781" s="16"/>
      <c r="AH781" s="9"/>
      <c r="AI781" s="9"/>
      <c r="AK781" s="9"/>
      <c r="AL781" s="9"/>
      <c r="AM781" s="9"/>
      <c r="AO781" s="9"/>
    </row>
    <row r="782" spans="1:41" ht="15.75" customHeight="1" x14ac:dyDescent="0.2">
      <c r="A782" s="9"/>
      <c r="X782" s="9"/>
      <c r="AD782" s="9"/>
      <c r="AE782" s="9"/>
      <c r="AF782" s="9"/>
      <c r="AG782" s="16"/>
      <c r="AH782" s="9"/>
      <c r="AI782" s="9"/>
      <c r="AK782" s="9"/>
      <c r="AL782" s="9"/>
      <c r="AM782" s="9"/>
      <c r="AO782" s="9"/>
    </row>
    <row r="783" spans="1:41" ht="15.75" customHeight="1" x14ac:dyDescent="0.2">
      <c r="A783" s="9"/>
      <c r="X783" s="9"/>
      <c r="AD783" s="9"/>
      <c r="AE783" s="9"/>
      <c r="AF783" s="9"/>
      <c r="AG783" s="16"/>
      <c r="AH783" s="9"/>
      <c r="AI783" s="9"/>
      <c r="AK783" s="9"/>
      <c r="AL783" s="9"/>
      <c r="AM783" s="9"/>
      <c r="AO783" s="9"/>
    </row>
    <row r="784" spans="1:41" ht="15.75" customHeight="1" x14ac:dyDescent="0.2">
      <c r="A784" s="9"/>
      <c r="X784" s="9"/>
      <c r="AD784" s="9"/>
      <c r="AE784" s="9"/>
      <c r="AF784" s="9"/>
      <c r="AG784" s="16"/>
      <c r="AH784" s="9"/>
      <c r="AI784" s="9"/>
      <c r="AK784" s="9"/>
      <c r="AL784" s="9"/>
      <c r="AM784" s="9"/>
      <c r="AO784" s="9"/>
    </row>
    <row r="785" spans="1:41" ht="15.75" customHeight="1" x14ac:dyDescent="0.2">
      <c r="A785" s="9"/>
      <c r="X785" s="9"/>
      <c r="AD785" s="9"/>
      <c r="AE785" s="9"/>
      <c r="AF785" s="9"/>
      <c r="AG785" s="16"/>
      <c r="AH785" s="9"/>
      <c r="AI785" s="9"/>
      <c r="AK785" s="9"/>
      <c r="AL785" s="9"/>
      <c r="AM785" s="9"/>
      <c r="AO785" s="9"/>
    </row>
    <row r="786" spans="1:41" ht="15.75" customHeight="1" x14ac:dyDescent="0.2">
      <c r="A786" s="9"/>
      <c r="X786" s="9"/>
      <c r="AD786" s="9"/>
      <c r="AE786" s="9"/>
      <c r="AF786" s="9"/>
      <c r="AG786" s="16"/>
      <c r="AH786" s="9"/>
      <c r="AI786" s="9"/>
      <c r="AK786" s="9"/>
      <c r="AL786" s="9"/>
      <c r="AM786" s="9"/>
      <c r="AO786" s="9"/>
    </row>
    <row r="787" spans="1:41" ht="15.75" customHeight="1" x14ac:dyDescent="0.2">
      <c r="A787" s="9"/>
      <c r="X787" s="9"/>
      <c r="AD787" s="9"/>
      <c r="AE787" s="9"/>
      <c r="AF787" s="9"/>
      <c r="AG787" s="16"/>
      <c r="AH787" s="9"/>
      <c r="AI787" s="9"/>
      <c r="AK787" s="9"/>
      <c r="AL787" s="9"/>
      <c r="AM787" s="9"/>
      <c r="AO787" s="9"/>
    </row>
    <row r="788" spans="1:41" ht="15.75" customHeight="1" x14ac:dyDescent="0.2">
      <c r="A788" s="9"/>
      <c r="X788" s="9"/>
      <c r="AD788" s="9"/>
      <c r="AE788" s="9"/>
      <c r="AF788" s="9"/>
      <c r="AG788" s="16"/>
      <c r="AH788" s="9"/>
      <c r="AI788" s="9"/>
      <c r="AK788" s="9"/>
      <c r="AL788" s="9"/>
      <c r="AM788" s="9"/>
      <c r="AO788" s="9"/>
    </row>
    <row r="789" spans="1:41" ht="15.75" customHeight="1" x14ac:dyDescent="0.2">
      <c r="A789" s="9"/>
      <c r="X789" s="9"/>
      <c r="AD789" s="9"/>
      <c r="AE789" s="9"/>
      <c r="AF789" s="9"/>
      <c r="AG789" s="16"/>
      <c r="AH789" s="9"/>
      <c r="AI789" s="9"/>
      <c r="AK789" s="9"/>
      <c r="AL789" s="9"/>
      <c r="AM789" s="9"/>
      <c r="AO789" s="9"/>
    </row>
    <row r="790" spans="1:41" ht="15.75" customHeight="1" x14ac:dyDescent="0.2">
      <c r="A790" s="9"/>
      <c r="X790" s="9"/>
      <c r="AD790" s="9"/>
      <c r="AE790" s="9"/>
      <c r="AF790" s="9"/>
      <c r="AG790" s="16"/>
      <c r="AH790" s="9"/>
      <c r="AI790" s="9"/>
      <c r="AK790" s="9"/>
      <c r="AL790" s="9"/>
      <c r="AM790" s="9"/>
      <c r="AO790" s="9"/>
    </row>
    <row r="791" spans="1:41" ht="15.75" customHeight="1" x14ac:dyDescent="0.2">
      <c r="A791" s="9"/>
      <c r="X791" s="9"/>
      <c r="AD791" s="9"/>
      <c r="AE791" s="9"/>
      <c r="AF791" s="9"/>
      <c r="AG791" s="16"/>
      <c r="AH791" s="9"/>
      <c r="AI791" s="9"/>
      <c r="AK791" s="9"/>
      <c r="AL791" s="9"/>
      <c r="AM791" s="9"/>
      <c r="AO791" s="9"/>
    </row>
    <row r="792" spans="1:41" ht="15.75" customHeight="1" x14ac:dyDescent="0.2">
      <c r="A792" s="9"/>
      <c r="X792" s="9"/>
      <c r="AD792" s="9"/>
      <c r="AE792" s="9"/>
      <c r="AF792" s="9"/>
      <c r="AG792" s="16"/>
      <c r="AH792" s="9"/>
      <c r="AI792" s="9"/>
      <c r="AK792" s="9"/>
      <c r="AL792" s="9"/>
      <c r="AM792" s="9"/>
      <c r="AO792" s="9"/>
    </row>
    <row r="793" spans="1:41" ht="15.75" customHeight="1" x14ac:dyDescent="0.2">
      <c r="A793" s="9"/>
      <c r="X793" s="9"/>
      <c r="AD793" s="9"/>
      <c r="AE793" s="9"/>
      <c r="AF793" s="9"/>
      <c r="AG793" s="16"/>
      <c r="AH793" s="9"/>
      <c r="AI793" s="9"/>
      <c r="AK793" s="9"/>
      <c r="AL793" s="9"/>
      <c r="AM793" s="9"/>
      <c r="AO793" s="9"/>
    </row>
    <row r="794" spans="1:41" ht="15.75" customHeight="1" x14ac:dyDescent="0.2">
      <c r="A794" s="9"/>
      <c r="X794" s="9"/>
      <c r="AD794" s="9"/>
      <c r="AE794" s="9"/>
      <c r="AF794" s="9"/>
      <c r="AG794" s="16"/>
      <c r="AH794" s="9"/>
      <c r="AI794" s="9"/>
      <c r="AK794" s="9"/>
      <c r="AL794" s="9"/>
      <c r="AM794" s="9"/>
      <c r="AO794" s="9"/>
    </row>
    <row r="795" spans="1:41" ht="15.75" customHeight="1" x14ac:dyDescent="0.2">
      <c r="A795" s="9"/>
      <c r="X795" s="9"/>
      <c r="AD795" s="9"/>
      <c r="AE795" s="9"/>
      <c r="AF795" s="9"/>
      <c r="AG795" s="16"/>
      <c r="AH795" s="9"/>
      <c r="AI795" s="9"/>
      <c r="AK795" s="9"/>
      <c r="AL795" s="9"/>
      <c r="AM795" s="9"/>
      <c r="AO795" s="9"/>
    </row>
    <row r="796" spans="1:41" ht="15.75" customHeight="1" x14ac:dyDescent="0.2">
      <c r="A796" s="9"/>
      <c r="X796" s="9"/>
      <c r="AD796" s="9"/>
      <c r="AE796" s="9"/>
      <c r="AF796" s="9"/>
      <c r="AG796" s="16"/>
      <c r="AH796" s="9"/>
      <c r="AI796" s="9"/>
      <c r="AK796" s="9"/>
      <c r="AL796" s="9"/>
      <c r="AM796" s="9"/>
      <c r="AO796" s="9"/>
    </row>
    <row r="797" spans="1:41" ht="15.75" customHeight="1" x14ac:dyDescent="0.2">
      <c r="A797" s="9"/>
      <c r="X797" s="9"/>
      <c r="AD797" s="9"/>
      <c r="AE797" s="9"/>
      <c r="AF797" s="9"/>
      <c r="AG797" s="16"/>
      <c r="AH797" s="9"/>
      <c r="AI797" s="9"/>
      <c r="AK797" s="9"/>
      <c r="AL797" s="9"/>
      <c r="AM797" s="9"/>
      <c r="AO797" s="9"/>
    </row>
    <row r="798" spans="1:41" ht="15.75" customHeight="1" x14ac:dyDescent="0.2">
      <c r="A798" s="9"/>
      <c r="X798" s="9"/>
      <c r="AD798" s="9"/>
      <c r="AE798" s="9"/>
      <c r="AF798" s="9"/>
      <c r="AG798" s="16"/>
      <c r="AH798" s="9"/>
      <c r="AI798" s="9"/>
      <c r="AK798" s="9"/>
      <c r="AL798" s="9"/>
      <c r="AM798" s="9"/>
      <c r="AO798" s="9"/>
    </row>
    <row r="799" spans="1:41" ht="15.75" customHeight="1" x14ac:dyDescent="0.2">
      <c r="A799" s="9"/>
      <c r="X799" s="9"/>
      <c r="AD799" s="9"/>
      <c r="AE799" s="9"/>
      <c r="AF799" s="9"/>
      <c r="AG799" s="16"/>
      <c r="AH799" s="9"/>
      <c r="AI799" s="9"/>
      <c r="AK799" s="9"/>
      <c r="AL799" s="9"/>
      <c r="AM799" s="9"/>
      <c r="AO799" s="9"/>
    </row>
    <row r="800" spans="1:41" ht="15.75" customHeight="1" x14ac:dyDescent="0.2">
      <c r="A800" s="9"/>
      <c r="X800" s="9"/>
      <c r="AD800" s="9"/>
      <c r="AE800" s="9"/>
      <c r="AF800" s="9"/>
      <c r="AG800" s="16"/>
      <c r="AH800" s="9"/>
      <c r="AI800" s="9"/>
      <c r="AK800" s="9"/>
      <c r="AL800" s="9"/>
      <c r="AM800" s="9"/>
      <c r="AO800" s="9"/>
    </row>
    <row r="801" spans="1:41" ht="15.75" customHeight="1" x14ac:dyDescent="0.2">
      <c r="A801" s="9"/>
      <c r="X801" s="9"/>
      <c r="AD801" s="9"/>
      <c r="AE801" s="9"/>
      <c r="AF801" s="9"/>
      <c r="AG801" s="16"/>
      <c r="AH801" s="9"/>
      <c r="AI801" s="9"/>
      <c r="AK801" s="9"/>
      <c r="AL801" s="9"/>
      <c r="AM801" s="9"/>
      <c r="AO801" s="9"/>
    </row>
    <row r="802" spans="1:41" ht="15.75" customHeight="1" x14ac:dyDescent="0.2">
      <c r="A802" s="9"/>
      <c r="X802" s="9"/>
      <c r="AD802" s="9"/>
      <c r="AE802" s="9"/>
      <c r="AF802" s="9"/>
      <c r="AG802" s="16"/>
      <c r="AH802" s="9"/>
      <c r="AI802" s="9"/>
      <c r="AK802" s="9"/>
      <c r="AL802" s="9"/>
      <c r="AM802" s="9"/>
      <c r="AO802" s="9"/>
    </row>
    <row r="803" spans="1:41" ht="15.75" customHeight="1" x14ac:dyDescent="0.2">
      <c r="A803" s="9"/>
      <c r="X803" s="9"/>
      <c r="AD803" s="9"/>
      <c r="AE803" s="9"/>
      <c r="AF803" s="9"/>
      <c r="AG803" s="16"/>
      <c r="AH803" s="9"/>
      <c r="AI803" s="9"/>
      <c r="AK803" s="9"/>
      <c r="AL803" s="9"/>
      <c r="AM803" s="9"/>
      <c r="AO803" s="9"/>
    </row>
    <row r="804" spans="1:41" ht="15.75" customHeight="1" x14ac:dyDescent="0.2">
      <c r="A804" s="9"/>
      <c r="X804" s="9"/>
      <c r="AD804" s="9"/>
      <c r="AE804" s="9"/>
      <c r="AF804" s="9"/>
      <c r="AG804" s="16"/>
      <c r="AH804" s="9"/>
      <c r="AI804" s="9"/>
      <c r="AK804" s="9"/>
      <c r="AL804" s="9"/>
      <c r="AM804" s="9"/>
      <c r="AO804" s="9"/>
    </row>
    <row r="805" spans="1:41" ht="15.75" customHeight="1" x14ac:dyDescent="0.2">
      <c r="A805" s="9"/>
      <c r="X805" s="9"/>
      <c r="AD805" s="9"/>
      <c r="AE805" s="9"/>
      <c r="AF805" s="9"/>
      <c r="AG805" s="16"/>
      <c r="AH805" s="9"/>
      <c r="AI805" s="9"/>
      <c r="AK805" s="9"/>
      <c r="AL805" s="9"/>
      <c r="AM805" s="9"/>
      <c r="AO805" s="9"/>
    </row>
    <row r="806" spans="1:41" ht="15.75" customHeight="1" x14ac:dyDescent="0.2">
      <c r="A806" s="9"/>
      <c r="X806" s="9"/>
      <c r="AD806" s="9"/>
      <c r="AE806" s="9"/>
      <c r="AF806" s="9"/>
      <c r="AG806" s="16"/>
      <c r="AH806" s="9"/>
      <c r="AI806" s="9"/>
      <c r="AK806" s="9"/>
      <c r="AL806" s="9"/>
      <c r="AM806" s="9"/>
      <c r="AO806" s="9"/>
    </row>
    <row r="807" spans="1:41" ht="15.75" customHeight="1" x14ac:dyDescent="0.2">
      <c r="A807" s="9"/>
      <c r="X807" s="9"/>
      <c r="AD807" s="9"/>
      <c r="AE807" s="9"/>
      <c r="AF807" s="9"/>
      <c r="AG807" s="16"/>
      <c r="AH807" s="9"/>
      <c r="AI807" s="9"/>
      <c r="AK807" s="9"/>
      <c r="AL807" s="9"/>
      <c r="AM807" s="9"/>
      <c r="AO807" s="9"/>
    </row>
    <row r="808" spans="1:41" ht="15.75" customHeight="1" x14ac:dyDescent="0.2">
      <c r="A808" s="9"/>
      <c r="X808" s="9"/>
      <c r="AD808" s="9"/>
      <c r="AE808" s="9"/>
      <c r="AF808" s="9"/>
      <c r="AG808" s="16"/>
      <c r="AH808" s="9"/>
      <c r="AI808" s="9"/>
      <c r="AK808" s="9"/>
      <c r="AL808" s="9"/>
      <c r="AM808" s="9"/>
      <c r="AO808" s="9"/>
    </row>
    <row r="809" spans="1:41" ht="15.75" customHeight="1" x14ac:dyDescent="0.2">
      <c r="A809" s="9"/>
      <c r="X809" s="9"/>
      <c r="AD809" s="9"/>
      <c r="AE809" s="9"/>
      <c r="AF809" s="9"/>
      <c r="AG809" s="16"/>
      <c r="AH809" s="9"/>
      <c r="AI809" s="9"/>
      <c r="AK809" s="9"/>
      <c r="AL809" s="9"/>
      <c r="AM809" s="9"/>
      <c r="AO809" s="9"/>
    </row>
    <row r="810" spans="1:41" ht="15.75" customHeight="1" x14ac:dyDescent="0.2">
      <c r="A810" s="9"/>
      <c r="X810" s="9"/>
      <c r="AD810" s="9"/>
      <c r="AE810" s="9"/>
      <c r="AF810" s="9"/>
      <c r="AG810" s="16"/>
      <c r="AH810" s="9"/>
      <c r="AI810" s="9"/>
      <c r="AK810" s="9"/>
      <c r="AL810" s="9"/>
      <c r="AM810" s="9"/>
      <c r="AO810" s="9"/>
    </row>
    <row r="811" spans="1:41" ht="15.75" customHeight="1" x14ac:dyDescent="0.2">
      <c r="A811" s="9"/>
      <c r="X811" s="9"/>
      <c r="AD811" s="9"/>
      <c r="AE811" s="9"/>
      <c r="AF811" s="9"/>
      <c r="AG811" s="16"/>
      <c r="AH811" s="9"/>
      <c r="AI811" s="9"/>
      <c r="AK811" s="9"/>
      <c r="AL811" s="9"/>
      <c r="AM811" s="9"/>
      <c r="AO811" s="9"/>
    </row>
    <row r="812" spans="1:41" ht="15.75" customHeight="1" x14ac:dyDescent="0.2">
      <c r="A812" s="9"/>
      <c r="X812" s="9"/>
      <c r="AD812" s="9"/>
      <c r="AE812" s="9"/>
      <c r="AF812" s="9"/>
      <c r="AG812" s="16"/>
      <c r="AH812" s="9"/>
      <c r="AI812" s="9"/>
      <c r="AK812" s="9"/>
      <c r="AL812" s="9"/>
      <c r="AM812" s="9"/>
      <c r="AO812" s="9"/>
    </row>
    <row r="813" spans="1:41" ht="15.75" customHeight="1" x14ac:dyDescent="0.2">
      <c r="A813" s="9"/>
      <c r="X813" s="9"/>
      <c r="AD813" s="9"/>
      <c r="AE813" s="9"/>
      <c r="AF813" s="9"/>
      <c r="AG813" s="16"/>
      <c r="AH813" s="9"/>
      <c r="AI813" s="9"/>
      <c r="AK813" s="9"/>
      <c r="AL813" s="9"/>
      <c r="AM813" s="9"/>
      <c r="AO813" s="9"/>
    </row>
    <row r="814" spans="1:41" ht="15.75" customHeight="1" x14ac:dyDescent="0.2">
      <c r="A814" s="9"/>
      <c r="X814" s="9"/>
      <c r="AD814" s="9"/>
      <c r="AE814" s="9"/>
      <c r="AF814" s="9"/>
      <c r="AG814" s="16"/>
      <c r="AH814" s="9"/>
      <c r="AI814" s="9"/>
      <c r="AK814" s="9"/>
      <c r="AL814" s="9"/>
      <c r="AM814" s="9"/>
      <c r="AO814" s="9"/>
    </row>
    <row r="815" spans="1:41" ht="15.75" customHeight="1" x14ac:dyDescent="0.2">
      <c r="A815" s="9"/>
      <c r="X815" s="9"/>
      <c r="AD815" s="9"/>
      <c r="AE815" s="9"/>
      <c r="AF815" s="9"/>
      <c r="AG815" s="16"/>
      <c r="AH815" s="9"/>
      <c r="AI815" s="9"/>
      <c r="AK815" s="9"/>
      <c r="AL815" s="9"/>
      <c r="AM815" s="9"/>
      <c r="AO815" s="9"/>
    </row>
    <row r="816" spans="1:41" ht="15.75" customHeight="1" x14ac:dyDescent="0.2">
      <c r="A816" s="9"/>
      <c r="X816" s="9"/>
      <c r="AD816" s="9"/>
      <c r="AE816" s="9"/>
      <c r="AF816" s="9"/>
      <c r="AG816" s="16"/>
      <c r="AH816" s="9"/>
      <c r="AI816" s="9"/>
      <c r="AK816" s="9"/>
      <c r="AL816" s="9"/>
      <c r="AM816" s="9"/>
      <c r="AO816" s="9"/>
    </row>
    <row r="817" spans="1:41" ht="15.75" customHeight="1" x14ac:dyDescent="0.2">
      <c r="A817" s="9"/>
      <c r="X817" s="9"/>
      <c r="AD817" s="9"/>
      <c r="AE817" s="9"/>
      <c r="AF817" s="9"/>
      <c r="AG817" s="16"/>
      <c r="AH817" s="9"/>
      <c r="AI817" s="9"/>
      <c r="AK817" s="9"/>
      <c r="AL817" s="9"/>
      <c r="AM817" s="9"/>
      <c r="AO817" s="9"/>
    </row>
    <row r="818" spans="1:41" ht="15.75" customHeight="1" x14ac:dyDescent="0.2">
      <c r="A818" s="9"/>
      <c r="X818" s="9"/>
      <c r="AD818" s="9"/>
      <c r="AE818" s="9"/>
      <c r="AF818" s="9"/>
      <c r="AG818" s="16"/>
      <c r="AH818" s="9"/>
      <c r="AI818" s="9"/>
      <c r="AK818" s="9"/>
      <c r="AL818" s="9"/>
      <c r="AM818" s="9"/>
      <c r="AO818" s="9"/>
    </row>
    <row r="819" spans="1:41" ht="15.75" customHeight="1" x14ac:dyDescent="0.2">
      <c r="A819" s="9"/>
      <c r="X819" s="9"/>
      <c r="AD819" s="9"/>
      <c r="AE819" s="9"/>
      <c r="AF819" s="9"/>
      <c r="AG819" s="16"/>
      <c r="AH819" s="9"/>
      <c r="AI819" s="9"/>
      <c r="AK819" s="9"/>
      <c r="AL819" s="9"/>
      <c r="AM819" s="9"/>
      <c r="AO819" s="9"/>
    </row>
    <row r="820" spans="1:41" ht="15.75" customHeight="1" x14ac:dyDescent="0.2">
      <c r="A820" s="9"/>
      <c r="X820" s="9"/>
      <c r="AD820" s="9"/>
      <c r="AE820" s="9"/>
      <c r="AF820" s="9"/>
      <c r="AG820" s="16"/>
      <c r="AH820" s="9"/>
      <c r="AI820" s="9"/>
      <c r="AK820" s="9"/>
      <c r="AL820" s="9"/>
      <c r="AM820" s="9"/>
      <c r="AO820" s="9"/>
    </row>
    <row r="821" spans="1:41" ht="15.75" customHeight="1" x14ac:dyDescent="0.2">
      <c r="A821" s="9"/>
      <c r="X821" s="9"/>
      <c r="AD821" s="9"/>
      <c r="AE821" s="9"/>
      <c r="AF821" s="9"/>
      <c r="AG821" s="16"/>
      <c r="AH821" s="9"/>
      <c r="AI821" s="9"/>
      <c r="AK821" s="9"/>
      <c r="AL821" s="9"/>
      <c r="AM821" s="9"/>
      <c r="AO821" s="9"/>
    </row>
    <row r="822" spans="1:41" ht="15.75" customHeight="1" x14ac:dyDescent="0.2">
      <c r="A822" s="9"/>
      <c r="X822" s="9"/>
      <c r="AD822" s="9"/>
      <c r="AE822" s="9"/>
      <c r="AF822" s="9"/>
      <c r="AG822" s="16"/>
      <c r="AH822" s="9"/>
      <c r="AI822" s="9"/>
      <c r="AK822" s="9"/>
      <c r="AL822" s="9"/>
      <c r="AM822" s="9"/>
      <c r="AO822" s="9"/>
    </row>
    <row r="823" spans="1:41" ht="15.75" customHeight="1" x14ac:dyDescent="0.2">
      <c r="A823" s="9"/>
      <c r="X823" s="9"/>
      <c r="AD823" s="9"/>
      <c r="AE823" s="9"/>
      <c r="AF823" s="9"/>
      <c r="AG823" s="16"/>
      <c r="AH823" s="9"/>
      <c r="AI823" s="9"/>
      <c r="AK823" s="9"/>
      <c r="AL823" s="9"/>
      <c r="AM823" s="9"/>
      <c r="AO823" s="9"/>
    </row>
    <row r="824" spans="1:41" ht="15.75" customHeight="1" x14ac:dyDescent="0.2">
      <c r="A824" s="9"/>
      <c r="X824" s="9"/>
      <c r="AD824" s="9"/>
      <c r="AE824" s="9"/>
      <c r="AF824" s="9"/>
      <c r="AG824" s="16"/>
      <c r="AH824" s="9"/>
      <c r="AI824" s="9"/>
      <c r="AK824" s="9"/>
      <c r="AL824" s="9"/>
      <c r="AM824" s="9"/>
      <c r="AO824" s="9"/>
    </row>
    <row r="825" spans="1:41" ht="15.75" customHeight="1" x14ac:dyDescent="0.2">
      <c r="A825" s="9"/>
      <c r="X825" s="9"/>
      <c r="AD825" s="9"/>
      <c r="AE825" s="9"/>
      <c r="AF825" s="9"/>
      <c r="AG825" s="16"/>
      <c r="AH825" s="9"/>
      <c r="AI825" s="9"/>
      <c r="AK825" s="9"/>
      <c r="AL825" s="9"/>
      <c r="AM825" s="9"/>
      <c r="AO825" s="9"/>
    </row>
    <row r="826" spans="1:41" ht="15.75" customHeight="1" x14ac:dyDescent="0.2">
      <c r="A826" s="9"/>
      <c r="X826" s="9"/>
      <c r="AD826" s="9"/>
      <c r="AE826" s="9"/>
      <c r="AF826" s="9"/>
      <c r="AG826" s="16"/>
      <c r="AH826" s="9"/>
      <c r="AI826" s="9"/>
      <c r="AK826" s="9"/>
      <c r="AL826" s="9"/>
      <c r="AM826" s="9"/>
      <c r="AO826" s="9"/>
    </row>
    <row r="827" spans="1:41" ht="15.75" customHeight="1" x14ac:dyDescent="0.2">
      <c r="A827" s="9"/>
      <c r="X827" s="9"/>
      <c r="AD827" s="9"/>
      <c r="AE827" s="9"/>
      <c r="AF827" s="9"/>
      <c r="AG827" s="16"/>
      <c r="AH827" s="9"/>
      <c r="AI827" s="9"/>
      <c r="AK827" s="9"/>
      <c r="AL827" s="9"/>
      <c r="AM827" s="9"/>
      <c r="AO827" s="9"/>
    </row>
    <row r="828" spans="1:41" ht="15.75" customHeight="1" x14ac:dyDescent="0.2">
      <c r="A828" s="9"/>
      <c r="X828" s="9"/>
      <c r="AD828" s="9"/>
      <c r="AE828" s="9"/>
      <c r="AF828" s="9"/>
      <c r="AG828" s="16"/>
      <c r="AH828" s="9"/>
      <c r="AI828" s="9"/>
      <c r="AK828" s="9"/>
      <c r="AL828" s="9"/>
      <c r="AM828" s="9"/>
      <c r="AO828" s="9"/>
    </row>
    <row r="829" spans="1:41" ht="15.75" customHeight="1" x14ac:dyDescent="0.2">
      <c r="A829" s="9"/>
      <c r="X829" s="9"/>
      <c r="AD829" s="9"/>
      <c r="AE829" s="9"/>
      <c r="AF829" s="9"/>
      <c r="AG829" s="16"/>
      <c r="AH829" s="9"/>
      <c r="AI829" s="9"/>
      <c r="AK829" s="9"/>
      <c r="AL829" s="9"/>
      <c r="AM829" s="9"/>
      <c r="AO829" s="9"/>
    </row>
    <row r="830" spans="1:41" ht="15.75" customHeight="1" x14ac:dyDescent="0.2">
      <c r="A830" s="9"/>
      <c r="X830" s="9"/>
      <c r="AD830" s="9"/>
      <c r="AE830" s="9"/>
      <c r="AF830" s="9"/>
      <c r="AG830" s="16"/>
      <c r="AH830" s="9"/>
      <c r="AI830" s="9"/>
      <c r="AK830" s="9"/>
      <c r="AL830" s="9"/>
      <c r="AM830" s="9"/>
      <c r="AO830" s="9"/>
    </row>
    <row r="831" spans="1:41" ht="15.75" customHeight="1" x14ac:dyDescent="0.2">
      <c r="A831" s="9"/>
      <c r="X831" s="9"/>
      <c r="AD831" s="9"/>
      <c r="AE831" s="9"/>
      <c r="AF831" s="9"/>
      <c r="AG831" s="16"/>
      <c r="AH831" s="9"/>
      <c r="AI831" s="9"/>
      <c r="AK831" s="9"/>
      <c r="AL831" s="9"/>
      <c r="AM831" s="9"/>
      <c r="AO831" s="9"/>
    </row>
    <row r="832" spans="1:41" ht="15.75" customHeight="1" x14ac:dyDescent="0.2">
      <c r="A832" s="9"/>
      <c r="X832" s="9"/>
      <c r="AD832" s="9"/>
      <c r="AE832" s="9"/>
      <c r="AF832" s="9"/>
      <c r="AG832" s="16"/>
      <c r="AH832" s="9"/>
      <c r="AI832" s="9"/>
      <c r="AK832" s="9"/>
      <c r="AL832" s="9"/>
      <c r="AM832" s="9"/>
      <c r="AO832" s="9"/>
    </row>
    <row r="833" spans="1:41" ht="15.75" customHeight="1" x14ac:dyDescent="0.2">
      <c r="A833" s="9"/>
      <c r="X833" s="9"/>
      <c r="AD833" s="9"/>
      <c r="AE833" s="9"/>
      <c r="AF833" s="9"/>
      <c r="AG833" s="16"/>
      <c r="AH833" s="9"/>
      <c r="AI833" s="9"/>
      <c r="AK833" s="9"/>
      <c r="AL833" s="9"/>
      <c r="AM833" s="9"/>
      <c r="AO833" s="9"/>
    </row>
    <row r="834" spans="1:41" ht="15.75" customHeight="1" x14ac:dyDescent="0.2">
      <c r="A834" s="9"/>
      <c r="X834" s="9"/>
      <c r="AD834" s="9"/>
      <c r="AE834" s="9"/>
      <c r="AF834" s="9"/>
      <c r="AG834" s="16"/>
      <c r="AH834" s="9"/>
      <c r="AI834" s="9"/>
      <c r="AK834" s="9"/>
      <c r="AL834" s="9"/>
      <c r="AM834" s="9"/>
      <c r="AO834" s="9"/>
    </row>
    <row r="835" spans="1:41" ht="15.75" customHeight="1" x14ac:dyDescent="0.2">
      <c r="A835" s="9"/>
      <c r="X835" s="9"/>
      <c r="AD835" s="9"/>
      <c r="AE835" s="9"/>
      <c r="AF835" s="9"/>
      <c r="AG835" s="16"/>
      <c r="AH835" s="9"/>
      <c r="AI835" s="9"/>
      <c r="AK835" s="9"/>
      <c r="AL835" s="9"/>
      <c r="AM835" s="9"/>
      <c r="AO835" s="9"/>
    </row>
    <row r="836" spans="1:41" ht="15.75" customHeight="1" x14ac:dyDescent="0.2">
      <c r="A836" s="9"/>
      <c r="X836" s="9"/>
      <c r="AD836" s="9"/>
      <c r="AE836" s="9"/>
      <c r="AF836" s="9"/>
      <c r="AG836" s="16"/>
      <c r="AH836" s="9"/>
      <c r="AI836" s="9"/>
      <c r="AK836" s="9"/>
      <c r="AL836" s="9"/>
      <c r="AM836" s="9"/>
      <c r="AO836" s="9"/>
    </row>
    <row r="837" spans="1:41" ht="15.75" customHeight="1" x14ac:dyDescent="0.2">
      <c r="A837" s="9"/>
      <c r="X837" s="9"/>
      <c r="AD837" s="9"/>
      <c r="AE837" s="9"/>
      <c r="AF837" s="9"/>
      <c r="AG837" s="16"/>
      <c r="AH837" s="9"/>
      <c r="AI837" s="9"/>
      <c r="AK837" s="9"/>
      <c r="AL837" s="9"/>
      <c r="AM837" s="9"/>
      <c r="AO837" s="9"/>
    </row>
    <row r="838" spans="1:41" ht="15.75" customHeight="1" x14ac:dyDescent="0.2">
      <c r="A838" s="9"/>
      <c r="X838" s="9"/>
      <c r="AD838" s="9"/>
      <c r="AE838" s="9"/>
      <c r="AF838" s="9"/>
      <c r="AG838" s="16"/>
      <c r="AH838" s="9"/>
      <c r="AI838" s="9"/>
      <c r="AK838" s="9"/>
      <c r="AL838" s="9"/>
      <c r="AM838" s="9"/>
      <c r="AO838" s="9"/>
    </row>
    <row r="839" spans="1:41" ht="15.75" customHeight="1" x14ac:dyDescent="0.2">
      <c r="A839" s="9"/>
      <c r="X839" s="9"/>
      <c r="AD839" s="9"/>
      <c r="AE839" s="9"/>
      <c r="AF839" s="9"/>
      <c r="AG839" s="16"/>
      <c r="AH839" s="9"/>
      <c r="AI839" s="9"/>
      <c r="AK839" s="9"/>
      <c r="AL839" s="9"/>
      <c r="AM839" s="9"/>
      <c r="AO839" s="9"/>
    </row>
    <row r="840" spans="1:41" ht="15.75" customHeight="1" x14ac:dyDescent="0.2">
      <c r="A840" s="9"/>
      <c r="X840" s="9"/>
      <c r="AD840" s="9"/>
      <c r="AE840" s="9"/>
      <c r="AF840" s="9"/>
      <c r="AG840" s="16"/>
      <c r="AH840" s="9"/>
      <c r="AI840" s="9"/>
      <c r="AK840" s="9"/>
      <c r="AL840" s="9"/>
      <c r="AM840" s="9"/>
      <c r="AO840" s="9"/>
    </row>
    <row r="841" spans="1:41" ht="15.75" customHeight="1" x14ac:dyDescent="0.2">
      <c r="A841" s="9"/>
      <c r="X841" s="9"/>
      <c r="AD841" s="9"/>
      <c r="AE841" s="9"/>
      <c r="AF841" s="9"/>
      <c r="AG841" s="16"/>
      <c r="AH841" s="9"/>
      <c r="AI841" s="9"/>
      <c r="AK841" s="9"/>
      <c r="AL841" s="9"/>
      <c r="AM841" s="9"/>
      <c r="AO841" s="9"/>
    </row>
    <row r="842" spans="1:41" ht="15.75" customHeight="1" x14ac:dyDescent="0.2">
      <c r="A842" s="9"/>
      <c r="X842" s="9"/>
      <c r="AD842" s="9"/>
      <c r="AE842" s="9"/>
      <c r="AF842" s="9"/>
      <c r="AG842" s="16"/>
      <c r="AH842" s="9"/>
      <c r="AI842" s="9"/>
      <c r="AK842" s="9"/>
      <c r="AL842" s="9"/>
      <c r="AM842" s="9"/>
      <c r="AO842" s="9"/>
    </row>
    <row r="843" spans="1:41" ht="15.75" customHeight="1" x14ac:dyDescent="0.2">
      <c r="A843" s="9"/>
      <c r="X843" s="9"/>
      <c r="AD843" s="9"/>
      <c r="AE843" s="9"/>
      <c r="AF843" s="9"/>
      <c r="AG843" s="16"/>
      <c r="AH843" s="9"/>
      <c r="AI843" s="9"/>
      <c r="AK843" s="9"/>
      <c r="AL843" s="9"/>
      <c r="AM843" s="9"/>
      <c r="AO843" s="9"/>
    </row>
    <row r="844" spans="1:41" ht="15.75" customHeight="1" x14ac:dyDescent="0.2">
      <c r="A844" s="9"/>
      <c r="X844" s="9"/>
      <c r="AD844" s="9"/>
      <c r="AE844" s="9"/>
      <c r="AF844" s="9"/>
      <c r="AG844" s="16"/>
      <c r="AH844" s="9"/>
      <c r="AI844" s="9"/>
      <c r="AK844" s="9"/>
      <c r="AL844" s="9"/>
      <c r="AM844" s="9"/>
      <c r="AO844" s="9"/>
    </row>
    <row r="845" spans="1:41" ht="15.75" customHeight="1" x14ac:dyDescent="0.2">
      <c r="A845" s="9"/>
      <c r="X845" s="9"/>
      <c r="AD845" s="9"/>
      <c r="AE845" s="9"/>
      <c r="AF845" s="9"/>
      <c r="AG845" s="16"/>
      <c r="AH845" s="9"/>
      <c r="AI845" s="9"/>
      <c r="AK845" s="9"/>
      <c r="AL845" s="9"/>
      <c r="AM845" s="9"/>
      <c r="AO845" s="9"/>
    </row>
    <row r="846" spans="1:41" ht="15.75" customHeight="1" x14ac:dyDescent="0.2">
      <c r="A846" s="9"/>
      <c r="X846" s="9"/>
      <c r="AD846" s="9"/>
      <c r="AE846" s="9"/>
      <c r="AF846" s="9"/>
      <c r="AG846" s="16"/>
      <c r="AH846" s="9"/>
      <c r="AI846" s="9"/>
      <c r="AK846" s="9"/>
      <c r="AL846" s="9"/>
      <c r="AM846" s="9"/>
      <c r="AO846" s="9"/>
    </row>
    <row r="847" spans="1:41" ht="15.75" customHeight="1" x14ac:dyDescent="0.2">
      <c r="A847" s="9"/>
      <c r="X847" s="9"/>
      <c r="AD847" s="9"/>
      <c r="AE847" s="9"/>
      <c r="AF847" s="9"/>
      <c r="AG847" s="16"/>
      <c r="AH847" s="9"/>
      <c r="AI847" s="9"/>
      <c r="AK847" s="9"/>
      <c r="AL847" s="9"/>
      <c r="AM847" s="9"/>
      <c r="AO847" s="9"/>
    </row>
    <row r="848" spans="1:41" ht="15.75" customHeight="1" x14ac:dyDescent="0.2">
      <c r="A848" s="9"/>
      <c r="X848" s="9"/>
      <c r="AD848" s="9"/>
      <c r="AE848" s="9"/>
      <c r="AF848" s="9"/>
      <c r="AG848" s="16"/>
      <c r="AH848" s="9"/>
      <c r="AI848" s="9"/>
      <c r="AK848" s="9"/>
      <c r="AL848" s="9"/>
      <c r="AM848" s="9"/>
      <c r="AO848" s="9"/>
    </row>
    <row r="849" spans="1:41" ht="15.75" customHeight="1" x14ac:dyDescent="0.2">
      <c r="A849" s="9"/>
      <c r="X849" s="9"/>
      <c r="AD849" s="9"/>
      <c r="AE849" s="9"/>
      <c r="AF849" s="9"/>
      <c r="AG849" s="16"/>
      <c r="AH849" s="9"/>
      <c r="AI849" s="9"/>
      <c r="AK849" s="9"/>
      <c r="AL849" s="9"/>
      <c r="AM849" s="9"/>
      <c r="AO849" s="9"/>
    </row>
    <row r="850" spans="1:41" ht="15.75" customHeight="1" x14ac:dyDescent="0.2">
      <c r="A850" s="9"/>
      <c r="X850" s="9"/>
      <c r="AD850" s="9"/>
      <c r="AE850" s="9"/>
      <c r="AF850" s="9"/>
      <c r="AG850" s="16"/>
      <c r="AH850" s="9"/>
      <c r="AI850" s="9"/>
      <c r="AK850" s="9"/>
      <c r="AL850" s="9"/>
      <c r="AM850" s="9"/>
      <c r="AO850" s="9"/>
    </row>
    <row r="851" spans="1:41" ht="15.75" customHeight="1" x14ac:dyDescent="0.2">
      <c r="A851" s="9"/>
      <c r="X851" s="9"/>
      <c r="AD851" s="9"/>
      <c r="AE851" s="9"/>
      <c r="AF851" s="9"/>
      <c r="AG851" s="16"/>
      <c r="AH851" s="9"/>
      <c r="AI851" s="9"/>
      <c r="AK851" s="9"/>
      <c r="AL851" s="9"/>
      <c r="AM851" s="9"/>
      <c r="AO851" s="9"/>
    </row>
    <row r="852" spans="1:41" ht="15.75" customHeight="1" x14ac:dyDescent="0.2">
      <c r="A852" s="9"/>
      <c r="X852" s="9"/>
      <c r="AD852" s="9"/>
      <c r="AE852" s="9"/>
      <c r="AF852" s="9"/>
      <c r="AG852" s="16"/>
      <c r="AH852" s="9"/>
      <c r="AI852" s="9"/>
      <c r="AK852" s="9"/>
      <c r="AL852" s="9"/>
      <c r="AM852" s="9"/>
      <c r="AO852" s="9"/>
    </row>
    <row r="853" spans="1:41" ht="15.75" customHeight="1" x14ac:dyDescent="0.2">
      <c r="A853" s="9"/>
      <c r="X853" s="9"/>
      <c r="AD853" s="9"/>
      <c r="AE853" s="9"/>
      <c r="AF853" s="9"/>
      <c r="AG853" s="16"/>
      <c r="AH853" s="9"/>
      <c r="AI853" s="9"/>
      <c r="AK853" s="9"/>
      <c r="AL853" s="9"/>
      <c r="AM853" s="9"/>
      <c r="AO853" s="9"/>
    </row>
    <row r="854" spans="1:41" ht="15.75" customHeight="1" x14ac:dyDescent="0.2">
      <c r="A854" s="9"/>
      <c r="X854" s="9"/>
      <c r="AD854" s="9"/>
      <c r="AE854" s="9"/>
      <c r="AF854" s="9"/>
      <c r="AG854" s="16"/>
      <c r="AH854" s="9"/>
      <c r="AI854" s="9"/>
      <c r="AK854" s="9"/>
      <c r="AL854" s="9"/>
      <c r="AM854" s="9"/>
      <c r="AO854" s="9"/>
    </row>
    <row r="855" spans="1:41" ht="15.75" customHeight="1" x14ac:dyDescent="0.2">
      <c r="A855" s="9"/>
      <c r="X855" s="9"/>
      <c r="AD855" s="9"/>
      <c r="AE855" s="9"/>
      <c r="AF855" s="9"/>
      <c r="AG855" s="16"/>
      <c r="AH855" s="9"/>
      <c r="AI855" s="9"/>
      <c r="AK855" s="9"/>
      <c r="AL855" s="9"/>
      <c r="AM855" s="9"/>
      <c r="AO855" s="9"/>
    </row>
    <row r="856" spans="1:41" ht="15.75" customHeight="1" x14ac:dyDescent="0.2">
      <c r="A856" s="9"/>
      <c r="X856" s="9"/>
      <c r="AD856" s="9"/>
      <c r="AE856" s="9"/>
      <c r="AF856" s="9"/>
      <c r="AG856" s="16"/>
      <c r="AH856" s="9"/>
      <c r="AI856" s="9"/>
      <c r="AK856" s="9"/>
      <c r="AL856" s="9"/>
      <c r="AM856" s="9"/>
      <c r="AO856" s="9"/>
    </row>
    <row r="857" spans="1:41" ht="15.75" customHeight="1" x14ac:dyDescent="0.2">
      <c r="A857" s="9"/>
      <c r="X857" s="9"/>
      <c r="AD857" s="9"/>
      <c r="AE857" s="9"/>
      <c r="AF857" s="9"/>
      <c r="AG857" s="16"/>
      <c r="AH857" s="9"/>
      <c r="AI857" s="9"/>
      <c r="AK857" s="9"/>
      <c r="AL857" s="9"/>
      <c r="AM857" s="9"/>
      <c r="AO857" s="9"/>
    </row>
    <row r="858" spans="1:41" ht="15.75" customHeight="1" x14ac:dyDescent="0.2">
      <c r="A858" s="9"/>
      <c r="X858" s="9"/>
      <c r="AD858" s="9"/>
      <c r="AE858" s="9"/>
      <c r="AF858" s="9"/>
      <c r="AG858" s="16"/>
      <c r="AH858" s="9"/>
      <c r="AI858" s="9"/>
      <c r="AK858" s="9"/>
      <c r="AL858" s="9"/>
      <c r="AM858" s="9"/>
      <c r="AO858" s="9"/>
    </row>
    <row r="859" spans="1:41" ht="15.75" customHeight="1" x14ac:dyDescent="0.2">
      <c r="A859" s="9"/>
      <c r="X859" s="9"/>
      <c r="AD859" s="9"/>
      <c r="AE859" s="9"/>
      <c r="AF859" s="9"/>
      <c r="AG859" s="16"/>
      <c r="AH859" s="9"/>
      <c r="AI859" s="9"/>
      <c r="AK859" s="9"/>
      <c r="AL859" s="9"/>
      <c r="AM859" s="9"/>
      <c r="AO859" s="9"/>
    </row>
    <row r="860" spans="1:41" ht="15.75" customHeight="1" x14ac:dyDescent="0.2">
      <c r="A860" s="9"/>
      <c r="X860" s="9"/>
      <c r="AD860" s="9"/>
      <c r="AE860" s="9"/>
      <c r="AF860" s="9"/>
      <c r="AG860" s="16"/>
      <c r="AH860" s="9"/>
      <c r="AI860" s="9"/>
      <c r="AK860" s="9"/>
      <c r="AL860" s="9"/>
      <c r="AM860" s="9"/>
      <c r="AO860" s="9"/>
    </row>
    <row r="861" spans="1:41" ht="15.75" customHeight="1" x14ac:dyDescent="0.2">
      <c r="A861" s="9"/>
      <c r="X861" s="9"/>
      <c r="AD861" s="9"/>
      <c r="AE861" s="9"/>
      <c r="AF861" s="9"/>
      <c r="AG861" s="16"/>
      <c r="AH861" s="9"/>
      <c r="AI861" s="9"/>
      <c r="AK861" s="9"/>
      <c r="AL861" s="9"/>
      <c r="AM861" s="9"/>
      <c r="AO861" s="9"/>
    </row>
    <row r="862" spans="1:41" ht="15.75" customHeight="1" x14ac:dyDescent="0.2">
      <c r="A862" s="9"/>
      <c r="X862" s="9"/>
      <c r="AD862" s="9"/>
      <c r="AE862" s="9"/>
      <c r="AF862" s="9"/>
      <c r="AG862" s="16"/>
      <c r="AH862" s="9"/>
      <c r="AI862" s="9"/>
      <c r="AK862" s="9"/>
      <c r="AL862" s="9"/>
      <c r="AM862" s="9"/>
      <c r="AO862" s="9"/>
    </row>
    <row r="863" spans="1:41" ht="15.75" customHeight="1" x14ac:dyDescent="0.2">
      <c r="A863" s="9"/>
      <c r="X863" s="9"/>
      <c r="AD863" s="9"/>
      <c r="AE863" s="9"/>
      <c r="AF863" s="9"/>
      <c r="AG863" s="16"/>
      <c r="AH863" s="9"/>
      <c r="AI863" s="9"/>
      <c r="AK863" s="9"/>
      <c r="AL863" s="9"/>
      <c r="AM863" s="9"/>
      <c r="AO863" s="9"/>
    </row>
    <row r="864" spans="1:41" ht="15.75" customHeight="1" x14ac:dyDescent="0.2">
      <c r="A864" s="9"/>
      <c r="X864" s="9"/>
      <c r="AD864" s="9"/>
      <c r="AE864" s="9"/>
      <c r="AF864" s="9"/>
      <c r="AG864" s="16"/>
      <c r="AH864" s="9"/>
      <c r="AI864" s="9"/>
      <c r="AK864" s="9"/>
      <c r="AL864" s="9"/>
      <c r="AM864" s="9"/>
      <c r="AO864" s="9"/>
    </row>
    <row r="865" spans="1:41" ht="15.75" customHeight="1" x14ac:dyDescent="0.2">
      <c r="A865" s="9"/>
      <c r="X865" s="9"/>
      <c r="AD865" s="9"/>
      <c r="AE865" s="9"/>
      <c r="AF865" s="9"/>
      <c r="AG865" s="16"/>
      <c r="AH865" s="9"/>
      <c r="AI865" s="9"/>
      <c r="AK865" s="9"/>
      <c r="AL865" s="9"/>
      <c r="AM865" s="9"/>
      <c r="AO865" s="9"/>
    </row>
    <row r="866" spans="1:41" ht="15.75" customHeight="1" x14ac:dyDescent="0.2">
      <c r="A866" s="9"/>
      <c r="X866" s="9"/>
      <c r="AD866" s="9"/>
      <c r="AE866" s="9"/>
      <c r="AF866" s="9"/>
      <c r="AG866" s="16"/>
      <c r="AH866" s="9"/>
      <c r="AI866" s="9"/>
      <c r="AK866" s="9"/>
      <c r="AL866" s="9"/>
      <c r="AM866" s="9"/>
      <c r="AO866" s="9"/>
    </row>
    <row r="867" spans="1:41" ht="15.75" customHeight="1" x14ac:dyDescent="0.2">
      <c r="A867" s="9"/>
      <c r="X867" s="9"/>
      <c r="AD867" s="9"/>
      <c r="AE867" s="9"/>
      <c r="AF867" s="9"/>
      <c r="AG867" s="16"/>
      <c r="AH867" s="9"/>
      <c r="AI867" s="9"/>
      <c r="AK867" s="9"/>
      <c r="AL867" s="9"/>
      <c r="AM867" s="9"/>
      <c r="AO867" s="9"/>
    </row>
    <row r="868" spans="1:41" ht="15.75" customHeight="1" x14ac:dyDescent="0.2">
      <c r="A868" s="9"/>
      <c r="X868" s="9"/>
      <c r="AD868" s="9"/>
      <c r="AE868" s="9"/>
      <c r="AF868" s="9"/>
      <c r="AG868" s="16"/>
      <c r="AH868" s="9"/>
      <c r="AI868" s="9"/>
      <c r="AK868" s="9"/>
      <c r="AL868" s="9"/>
      <c r="AM868" s="9"/>
      <c r="AO868" s="9"/>
    </row>
    <row r="869" spans="1:41" ht="15.75" customHeight="1" x14ac:dyDescent="0.2">
      <c r="A869" s="9"/>
      <c r="X869" s="9"/>
      <c r="AD869" s="9"/>
      <c r="AE869" s="9"/>
      <c r="AF869" s="9"/>
      <c r="AG869" s="16"/>
      <c r="AH869" s="9"/>
      <c r="AI869" s="9"/>
      <c r="AK869" s="9"/>
      <c r="AL869" s="9"/>
      <c r="AM869" s="9"/>
      <c r="AO869" s="9"/>
    </row>
    <row r="870" spans="1:41" ht="15.75" customHeight="1" x14ac:dyDescent="0.2">
      <c r="A870" s="9"/>
      <c r="X870" s="9"/>
      <c r="AD870" s="9"/>
      <c r="AE870" s="9"/>
      <c r="AF870" s="9"/>
      <c r="AG870" s="16"/>
      <c r="AH870" s="9"/>
      <c r="AI870" s="9"/>
      <c r="AK870" s="9"/>
      <c r="AL870" s="9"/>
      <c r="AM870" s="9"/>
      <c r="AO870" s="9"/>
    </row>
    <row r="871" spans="1:41" ht="15.75" customHeight="1" x14ac:dyDescent="0.2">
      <c r="A871" s="9"/>
      <c r="X871" s="9"/>
      <c r="AD871" s="9"/>
      <c r="AE871" s="9"/>
      <c r="AF871" s="9"/>
      <c r="AG871" s="16"/>
      <c r="AH871" s="9"/>
      <c r="AI871" s="9"/>
      <c r="AK871" s="9"/>
      <c r="AL871" s="9"/>
      <c r="AM871" s="9"/>
      <c r="AO871" s="9"/>
    </row>
    <row r="872" spans="1:41" ht="15.75" customHeight="1" x14ac:dyDescent="0.2">
      <c r="A872" s="9"/>
      <c r="X872" s="9"/>
      <c r="AD872" s="9"/>
      <c r="AE872" s="9"/>
      <c r="AF872" s="9"/>
      <c r="AG872" s="16"/>
      <c r="AH872" s="9"/>
      <c r="AI872" s="9"/>
      <c r="AK872" s="9"/>
      <c r="AL872" s="9"/>
      <c r="AM872" s="9"/>
      <c r="AO872" s="9"/>
    </row>
    <row r="873" spans="1:41" ht="15.75" customHeight="1" x14ac:dyDescent="0.2">
      <c r="A873" s="9"/>
      <c r="X873" s="9"/>
      <c r="AD873" s="9"/>
      <c r="AE873" s="9"/>
      <c r="AF873" s="9"/>
      <c r="AG873" s="16"/>
      <c r="AH873" s="9"/>
      <c r="AI873" s="9"/>
      <c r="AK873" s="9"/>
      <c r="AL873" s="9"/>
      <c r="AM873" s="9"/>
      <c r="AO873" s="9"/>
    </row>
    <row r="874" spans="1:41" ht="15.75" customHeight="1" x14ac:dyDescent="0.2">
      <c r="A874" s="9"/>
      <c r="X874" s="9"/>
      <c r="AD874" s="9"/>
      <c r="AE874" s="9"/>
      <c r="AF874" s="9"/>
      <c r="AG874" s="16"/>
      <c r="AH874" s="9"/>
      <c r="AI874" s="9"/>
      <c r="AK874" s="9"/>
      <c r="AL874" s="9"/>
      <c r="AM874" s="9"/>
      <c r="AO874" s="9"/>
    </row>
    <row r="875" spans="1:41" ht="15.75" customHeight="1" x14ac:dyDescent="0.2">
      <c r="A875" s="9"/>
      <c r="X875" s="9"/>
      <c r="AD875" s="9"/>
      <c r="AE875" s="9"/>
      <c r="AF875" s="9"/>
      <c r="AG875" s="16"/>
      <c r="AH875" s="9"/>
      <c r="AI875" s="9"/>
      <c r="AK875" s="9"/>
      <c r="AL875" s="9"/>
      <c r="AM875" s="9"/>
      <c r="AO875" s="9"/>
    </row>
    <row r="876" spans="1:41" ht="15.75" customHeight="1" x14ac:dyDescent="0.2">
      <c r="A876" s="9"/>
      <c r="X876" s="9"/>
      <c r="AD876" s="9"/>
      <c r="AE876" s="9"/>
      <c r="AF876" s="9"/>
      <c r="AG876" s="16"/>
      <c r="AH876" s="9"/>
      <c r="AI876" s="9"/>
      <c r="AK876" s="9"/>
      <c r="AL876" s="9"/>
      <c r="AM876" s="9"/>
      <c r="AO876" s="9"/>
    </row>
    <row r="877" spans="1:41" ht="15.75" customHeight="1" x14ac:dyDescent="0.2">
      <c r="A877" s="9"/>
      <c r="X877" s="9"/>
      <c r="AD877" s="9"/>
      <c r="AE877" s="9"/>
      <c r="AF877" s="9"/>
      <c r="AG877" s="16"/>
      <c r="AH877" s="9"/>
      <c r="AI877" s="9"/>
      <c r="AK877" s="9"/>
      <c r="AL877" s="9"/>
      <c r="AM877" s="9"/>
      <c r="AO877" s="9"/>
    </row>
    <row r="878" spans="1:41" ht="15.75" customHeight="1" x14ac:dyDescent="0.2">
      <c r="A878" s="9"/>
      <c r="X878" s="9"/>
      <c r="AD878" s="9"/>
      <c r="AE878" s="9"/>
      <c r="AF878" s="9"/>
      <c r="AG878" s="16"/>
      <c r="AH878" s="9"/>
      <c r="AI878" s="9"/>
      <c r="AK878" s="9"/>
      <c r="AL878" s="9"/>
      <c r="AM878" s="9"/>
      <c r="AO878" s="9"/>
    </row>
    <row r="879" spans="1:41" ht="15.75" customHeight="1" x14ac:dyDescent="0.2">
      <c r="A879" s="9"/>
      <c r="X879" s="9"/>
      <c r="AD879" s="9"/>
      <c r="AE879" s="9"/>
      <c r="AF879" s="9"/>
      <c r="AG879" s="16"/>
      <c r="AH879" s="9"/>
      <c r="AI879" s="9"/>
      <c r="AK879" s="9"/>
      <c r="AL879" s="9"/>
      <c r="AM879" s="9"/>
      <c r="AO879" s="9"/>
    </row>
    <row r="880" spans="1:41" ht="15.75" customHeight="1" x14ac:dyDescent="0.2">
      <c r="A880" s="9"/>
      <c r="X880" s="9"/>
      <c r="AD880" s="9"/>
      <c r="AE880" s="9"/>
      <c r="AF880" s="9"/>
      <c r="AG880" s="16"/>
      <c r="AH880" s="9"/>
      <c r="AI880" s="9"/>
      <c r="AK880" s="9"/>
      <c r="AL880" s="9"/>
      <c r="AM880" s="9"/>
      <c r="AO880" s="9"/>
    </row>
    <row r="881" spans="1:41" ht="15.75" customHeight="1" x14ac:dyDescent="0.2">
      <c r="A881" s="9"/>
      <c r="X881" s="9"/>
      <c r="AD881" s="9"/>
      <c r="AE881" s="9"/>
      <c r="AF881" s="9"/>
      <c r="AG881" s="16"/>
      <c r="AH881" s="9"/>
      <c r="AI881" s="9"/>
      <c r="AK881" s="9"/>
      <c r="AL881" s="9"/>
      <c r="AM881" s="9"/>
      <c r="AO881" s="9"/>
    </row>
    <row r="882" spans="1:41" ht="15.75" customHeight="1" x14ac:dyDescent="0.2">
      <c r="A882" s="9"/>
      <c r="X882" s="9"/>
      <c r="AD882" s="9"/>
      <c r="AE882" s="9"/>
      <c r="AF882" s="9"/>
      <c r="AG882" s="16"/>
      <c r="AH882" s="9"/>
      <c r="AI882" s="9"/>
      <c r="AK882" s="9"/>
      <c r="AL882" s="9"/>
      <c r="AM882" s="9"/>
      <c r="AO882" s="9"/>
    </row>
    <row r="883" spans="1:41" ht="15.75" customHeight="1" x14ac:dyDescent="0.2">
      <c r="A883" s="9"/>
      <c r="X883" s="9"/>
      <c r="AD883" s="9"/>
      <c r="AE883" s="9"/>
      <c r="AF883" s="9"/>
      <c r="AG883" s="16"/>
      <c r="AH883" s="9"/>
      <c r="AI883" s="9"/>
      <c r="AK883" s="9"/>
      <c r="AL883" s="9"/>
      <c r="AM883" s="9"/>
      <c r="AO883" s="9"/>
    </row>
    <row r="884" spans="1:41" ht="15.75" customHeight="1" x14ac:dyDescent="0.2">
      <c r="A884" s="9"/>
      <c r="X884" s="9"/>
      <c r="AD884" s="9"/>
      <c r="AE884" s="9"/>
      <c r="AF884" s="9"/>
      <c r="AG884" s="16"/>
      <c r="AH884" s="9"/>
      <c r="AI884" s="9"/>
      <c r="AK884" s="9"/>
      <c r="AL884" s="9"/>
      <c r="AM884" s="9"/>
      <c r="AO884" s="9"/>
    </row>
    <row r="885" spans="1:41" ht="15.75" customHeight="1" x14ac:dyDescent="0.2">
      <c r="A885" s="9"/>
      <c r="X885" s="9"/>
      <c r="AD885" s="9"/>
      <c r="AE885" s="9"/>
      <c r="AF885" s="9"/>
      <c r="AG885" s="16"/>
      <c r="AH885" s="9"/>
      <c r="AI885" s="9"/>
      <c r="AK885" s="9"/>
      <c r="AL885" s="9"/>
      <c r="AM885" s="9"/>
      <c r="AO885" s="9"/>
    </row>
    <row r="886" spans="1:41" ht="15.75" customHeight="1" x14ac:dyDescent="0.2">
      <c r="A886" s="9"/>
      <c r="X886" s="9"/>
      <c r="AD886" s="9"/>
      <c r="AE886" s="9"/>
      <c r="AF886" s="9"/>
      <c r="AG886" s="16"/>
      <c r="AH886" s="9"/>
      <c r="AI886" s="9"/>
      <c r="AK886" s="9"/>
      <c r="AL886" s="9"/>
      <c r="AM886" s="9"/>
      <c r="AO886" s="9"/>
    </row>
    <row r="887" spans="1:41" ht="15.75" customHeight="1" x14ac:dyDescent="0.2">
      <c r="A887" s="9"/>
      <c r="X887" s="9"/>
      <c r="AD887" s="9"/>
      <c r="AE887" s="9"/>
      <c r="AF887" s="9"/>
      <c r="AG887" s="16"/>
      <c r="AH887" s="9"/>
      <c r="AI887" s="9"/>
      <c r="AK887" s="9"/>
      <c r="AL887" s="9"/>
      <c r="AM887" s="9"/>
      <c r="AO887" s="9"/>
    </row>
    <row r="888" spans="1:41" ht="15.75" customHeight="1" x14ac:dyDescent="0.2">
      <c r="A888" s="9"/>
      <c r="X888" s="9"/>
      <c r="AD888" s="9"/>
      <c r="AE888" s="9"/>
      <c r="AF888" s="9"/>
      <c r="AG888" s="16"/>
      <c r="AH888" s="9"/>
      <c r="AI888" s="9"/>
      <c r="AK888" s="9"/>
      <c r="AL888" s="9"/>
      <c r="AM888" s="9"/>
      <c r="AO888" s="9"/>
    </row>
    <row r="889" spans="1:41" ht="15.75" customHeight="1" x14ac:dyDescent="0.2">
      <c r="A889" s="9"/>
      <c r="X889" s="9"/>
      <c r="AD889" s="9"/>
      <c r="AE889" s="9"/>
      <c r="AF889" s="9"/>
      <c r="AG889" s="16"/>
      <c r="AH889" s="9"/>
      <c r="AI889" s="9"/>
      <c r="AK889" s="9"/>
      <c r="AL889" s="9"/>
      <c r="AM889" s="9"/>
      <c r="AO889" s="9"/>
    </row>
    <row r="890" spans="1:41" ht="15.75" customHeight="1" x14ac:dyDescent="0.2">
      <c r="A890" s="9"/>
      <c r="X890" s="9"/>
      <c r="AD890" s="9"/>
      <c r="AE890" s="9"/>
      <c r="AF890" s="9"/>
      <c r="AG890" s="16"/>
      <c r="AH890" s="9"/>
      <c r="AI890" s="9"/>
      <c r="AK890" s="9"/>
      <c r="AL890" s="9"/>
      <c r="AM890" s="9"/>
      <c r="AO890" s="9"/>
    </row>
    <row r="891" spans="1:41" ht="15.75" customHeight="1" x14ac:dyDescent="0.2">
      <c r="A891" s="9"/>
      <c r="X891" s="9"/>
      <c r="AD891" s="9"/>
      <c r="AE891" s="9"/>
      <c r="AF891" s="9"/>
      <c r="AG891" s="16"/>
      <c r="AH891" s="9"/>
      <c r="AI891" s="9"/>
      <c r="AK891" s="9"/>
      <c r="AL891" s="9"/>
      <c r="AM891" s="9"/>
      <c r="AO891" s="9"/>
    </row>
    <row r="892" spans="1:41" ht="15.75" customHeight="1" x14ac:dyDescent="0.2">
      <c r="A892" s="9"/>
      <c r="X892" s="9"/>
      <c r="AD892" s="9"/>
      <c r="AE892" s="9"/>
      <c r="AF892" s="9"/>
      <c r="AG892" s="16"/>
      <c r="AH892" s="9"/>
      <c r="AI892" s="9"/>
      <c r="AK892" s="9"/>
      <c r="AL892" s="9"/>
      <c r="AM892" s="9"/>
      <c r="AO892" s="9"/>
    </row>
    <row r="893" spans="1:41" ht="15.75" customHeight="1" x14ac:dyDescent="0.2">
      <c r="A893" s="9"/>
      <c r="X893" s="9"/>
      <c r="AD893" s="9"/>
      <c r="AE893" s="9"/>
      <c r="AF893" s="9"/>
      <c r="AG893" s="16"/>
      <c r="AH893" s="9"/>
      <c r="AI893" s="9"/>
      <c r="AK893" s="9"/>
      <c r="AL893" s="9"/>
      <c r="AM893" s="9"/>
      <c r="AO893" s="9"/>
    </row>
    <row r="894" spans="1:41" ht="15.75" customHeight="1" x14ac:dyDescent="0.2">
      <c r="A894" s="9"/>
      <c r="X894" s="9"/>
      <c r="AD894" s="9"/>
      <c r="AE894" s="9"/>
      <c r="AF894" s="9"/>
      <c r="AG894" s="16"/>
      <c r="AH894" s="9"/>
      <c r="AI894" s="9"/>
      <c r="AK894" s="9"/>
      <c r="AL894" s="9"/>
      <c r="AM894" s="9"/>
      <c r="AO894" s="9"/>
    </row>
    <row r="895" spans="1:41" ht="15.75" customHeight="1" x14ac:dyDescent="0.2">
      <c r="A895" s="9"/>
      <c r="X895" s="9"/>
      <c r="AD895" s="9"/>
      <c r="AE895" s="9"/>
      <c r="AF895" s="9"/>
      <c r="AG895" s="16"/>
      <c r="AH895" s="9"/>
      <c r="AI895" s="9"/>
      <c r="AK895" s="9"/>
      <c r="AL895" s="9"/>
      <c r="AM895" s="9"/>
      <c r="AO895" s="9"/>
    </row>
    <row r="896" spans="1:41" ht="15.75" customHeight="1" x14ac:dyDescent="0.2">
      <c r="A896" s="9"/>
      <c r="X896" s="9"/>
      <c r="AD896" s="9"/>
      <c r="AE896" s="9"/>
      <c r="AF896" s="9"/>
      <c r="AG896" s="16"/>
      <c r="AH896" s="9"/>
      <c r="AI896" s="9"/>
      <c r="AK896" s="9"/>
      <c r="AL896" s="9"/>
      <c r="AM896" s="9"/>
      <c r="AO896" s="9"/>
    </row>
    <row r="897" spans="1:41" ht="15.75" customHeight="1" x14ac:dyDescent="0.2">
      <c r="A897" s="9"/>
      <c r="X897" s="9"/>
      <c r="AD897" s="9"/>
      <c r="AE897" s="9"/>
      <c r="AF897" s="9"/>
      <c r="AG897" s="16"/>
      <c r="AH897" s="9"/>
      <c r="AI897" s="9"/>
      <c r="AK897" s="9"/>
      <c r="AL897" s="9"/>
      <c r="AM897" s="9"/>
      <c r="AO897" s="9"/>
    </row>
    <row r="898" spans="1:41" ht="15.75" customHeight="1" x14ac:dyDescent="0.2">
      <c r="A898" s="9"/>
      <c r="X898" s="9"/>
      <c r="AD898" s="9"/>
      <c r="AE898" s="9"/>
      <c r="AF898" s="9"/>
      <c r="AG898" s="16"/>
      <c r="AH898" s="9"/>
      <c r="AI898" s="9"/>
      <c r="AK898" s="9"/>
      <c r="AL898" s="9"/>
      <c r="AM898" s="9"/>
      <c r="AO898" s="9"/>
    </row>
    <row r="899" spans="1:41" ht="15.75" customHeight="1" x14ac:dyDescent="0.2">
      <c r="A899" s="9"/>
      <c r="X899" s="9"/>
      <c r="AD899" s="9"/>
      <c r="AE899" s="9"/>
      <c r="AF899" s="9"/>
      <c r="AG899" s="16"/>
      <c r="AH899" s="9"/>
      <c r="AI899" s="9"/>
      <c r="AK899" s="9"/>
      <c r="AL899" s="9"/>
      <c r="AM899" s="9"/>
      <c r="AO899" s="9"/>
    </row>
    <row r="900" spans="1:41" ht="15.75" customHeight="1" x14ac:dyDescent="0.2">
      <c r="A900" s="9"/>
      <c r="X900" s="9"/>
      <c r="AD900" s="9"/>
      <c r="AE900" s="9"/>
      <c r="AF900" s="9"/>
      <c r="AG900" s="16"/>
      <c r="AH900" s="9"/>
      <c r="AI900" s="9"/>
      <c r="AK900" s="9"/>
      <c r="AL900" s="9"/>
      <c r="AM900" s="9"/>
      <c r="AO900" s="9"/>
    </row>
    <row r="901" spans="1:41" ht="15.75" customHeight="1" x14ac:dyDescent="0.2">
      <c r="A901" s="9"/>
      <c r="X901" s="9"/>
      <c r="AD901" s="9"/>
      <c r="AE901" s="9"/>
      <c r="AF901" s="9"/>
      <c r="AG901" s="16"/>
      <c r="AH901" s="9"/>
      <c r="AI901" s="9"/>
      <c r="AK901" s="9"/>
      <c r="AL901" s="9"/>
      <c r="AM901" s="9"/>
      <c r="AO901" s="9"/>
    </row>
    <row r="902" spans="1:41" ht="15.75" customHeight="1" x14ac:dyDescent="0.2">
      <c r="A902" s="9"/>
      <c r="X902" s="9"/>
      <c r="AD902" s="9"/>
      <c r="AE902" s="9"/>
      <c r="AF902" s="9"/>
      <c r="AG902" s="16"/>
      <c r="AH902" s="9"/>
      <c r="AI902" s="9"/>
      <c r="AK902" s="9"/>
      <c r="AL902" s="9"/>
      <c r="AM902" s="9"/>
      <c r="AO902" s="9"/>
    </row>
    <row r="903" spans="1:41" ht="15.75" customHeight="1" x14ac:dyDescent="0.2">
      <c r="A903" s="9"/>
      <c r="X903" s="9"/>
      <c r="AD903" s="9"/>
      <c r="AE903" s="9"/>
      <c r="AF903" s="9"/>
      <c r="AG903" s="16"/>
      <c r="AH903" s="9"/>
      <c r="AI903" s="9"/>
      <c r="AK903" s="9"/>
      <c r="AL903" s="9"/>
      <c r="AM903" s="9"/>
      <c r="AO903" s="9"/>
    </row>
    <row r="904" spans="1:41" ht="15.75" customHeight="1" x14ac:dyDescent="0.2">
      <c r="A904" s="9"/>
      <c r="X904" s="9"/>
      <c r="AD904" s="9"/>
      <c r="AE904" s="9"/>
      <c r="AF904" s="9"/>
      <c r="AG904" s="16"/>
      <c r="AH904" s="9"/>
      <c r="AI904" s="9"/>
      <c r="AK904" s="9"/>
      <c r="AL904" s="9"/>
      <c r="AM904" s="9"/>
      <c r="AO904" s="9"/>
    </row>
    <row r="905" spans="1:41" ht="15.75" customHeight="1" x14ac:dyDescent="0.2">
      <c r="A905" s="9"/>
      <c r="X905" s="9"/>
      <c r="AD905" s="9"/>
      <c r="AE905" s="9"/>
      <c r="AF905" s="9"/>
      <c r="AG905" s="16"/>
      <c r="AH905" s="9"/>
      <c r="AI905" s="9"/>
      <c r="AK905" s="9"/>
      <c r="AL905" s="9"/>
      <c r="AM905" s="9"/>
      <c r="AO905" s="9"/>
    </row>
    <row r="906" spans="1:41" ht="15.75" customHeight="1" x14ac:dyDescent="0.2">
      <c r="A906" s="9"/>
      <c r="X906" s="9"/>
      <c r="AD906" s="9"/>
      <c r="AE906" s="9"/>
      <c r="AF906" s="9"/>
      <c r="AG906" s="16"/>
      <c r="AH906" s="9"/>
      <c r="AI906" s="9"/>
      <c r="AK906" s="9"/>
      <c r="AL906" s="9"/>
      <c r="AM906" s="9"/>
      <c r="AO906" s="9"/>
    </row>
    <row r="907" spans="1:41" ht="15.75" customHeight="1" x14ac:dyDescent="0.2">
      <c r="A907" s="9"/>
      <c r="X907" s="9"/>
      <c r="AD907" s="9"/>
      <c r="AE907" s="9"/>
      <c r="AF907" s="9"/>
      <c r="AG907" s="16"/>
      <c r="AH907" s="9"/>
      <c r="AI907" s="9"/>
      <c r="AK907" s="9"/>
      <c r="AL907" s="9"/>
      <c r="AM907" s="9"/>
      <c r="AO907" s="9"/>
    </row>
    <row r="908" spans="1:41" ht="15.75" customHeight="1" x14ac:dyDescent="0.2">
      <c r="A908" s="9"/>
      <c r="X908" s="9"/>
      <c r="AD908" s="9"/>
      <c r="AE908" s="9"/>
      <c r="AF908" s="9"/>
      <c r="AG908" s="16"/>
      <c r="AH908" s="9"/>
      <c r="AI908" s="9"/>
      <c r="AK908" s="9"/>
      <c r="AL908" s="9"/>
      <c r="AM908" s="9"/>
      <c r="AO908" s="9"/>
    </row>
    <row r="909" spans="1:41" ht="15.75" customHeight="1" x14ac:dyDescent="0.2">
      <c r="A909" s="9"/>
      <c r="X909" s="9"/>
      <c r="AD909" s="9"/>
      <c r="AE909" s="9"/>
      <c r="AF909" s="9"/>
      <c r="AG909" s="16"/>
      <c r="AH909" s="9"/>
      <c r="AI909" s="9"/>
      <c r="AK909" s="9"/>
      <c r="AL909" s="9"/>
      <c r="AM909" s="9"/>
      <c r="AO909" s="9"/>
    </row>
    <row r="910" spans="1:41" ht="15.75" customHeight="1" x14ac:dyDescent="0.2">
      <c r="A910" s="9"/>
      <c r="X910" s="9"/>
      <c r="AD910" s="9"/>
      <c r="AE910" s="9"/>
      <c r="AF910" s="9"/>
      <c r="AG910" s="16"/>
      <c r="AH910" s="9"/>
      <c r="AI910" s="9"/>
      <c r="AK910" s="9"/>
      <c r="AL910" s="9"/>
      <c r="AM910" s="9"/>
      <c r="AO910" s="9"/>
    </row>
    <row r="911" spans="1:41" ht="15.75" customHeight="1" x14ac:dyDescent="0.2">
      <c r="A911" s="9"/>
      <c r="X911" s="9"/>
      <c r="AD911" s="9"/>
      <c r="AE911" s="9"/>
      <c r="AF911" s="9"/>
      <c r="AG911" s="16"/>
      <c r="AH911" s="9"/>
      <c r="AI911" s="9"/>
      <c r="AK911" s="9"/>
      <c r="AL911" s="9"/>
      <c r="AM911" s="9"/>
      <c r="AO911" s="9"/>
    </row>
    <row r="912" spans="1:41" ht="15.75" customHeight="1" x14ac:dyDescent="0.2">
      <c r="A912" s="9"/>
      <c r="X912" s="9"/>
      <c r="AD912" s="9"/>
      <c r="AE912" s="9"/>
      <c r="AF912" s="9"/>
      <c r="AG912" s="16"/>
      <c r="AH912" s="9"/>
      <c r="AI912" s="9"/>
      <c r="AK912" s="9"/>
      <c r="AL912" s="9"/>
      <c r="AM912" s="9"/>
      <c r="AO912" s="9"/>
    </row>
    <row r="913" spans="1:41" ht="15.75" customHeight="1" x14ac:dyDescent="0.2">
      <c r="A913" s="9"/>
      <c r="X913" s="9"/>
      <c r="AD913" s="9"/>
      <c r="AE913" s="9"/>
      <c r="AF913" s="9"/>
      <c r="AG913" s="16"/>
      <c r="AH913" s="9"/>
      <c r="AI913" s="9"/>
      <c r="AK913" s="9"/>
      <c r="AL913" s="9"/>
      <c r="AM913" s="9"/>
      <c r="AO913" s="9"/>
    </row>
    <row r="914" spans="1:41" ht="15.75" customHeight="1" x14ac:dyDescent="0.2">
      <c r="A914" s="9"/>
      <c r="X914" s="9"/>
      <c r="AD914" s="9"/>
      <c r="AE914" s="9"/>
      <c r="AF914" s="9"/>
      <c r="AG914" s="16"/>
      <c r="AH914" s="9"/>
      <c r="AI914" s="9"/>
      <c r="AK914" s="9"/>
      <c r="AL914" s="9"/>
      <c r="AM914" s="9"/>
      <c r="AO914" s="9"/>
    </row>
    <row r="915" spans="1:41" ht="15.75" customHeight="1" x14ac:dyDescent="0.2">
      <c r="A915" s="9"/>
      <c r="X915" s="9"/>
      <c r="AD915" s="9"/>
      <c r="AE915" s="9"/>
      <c r="AF915" s="9"/>
      <c r="AG915" s="16"/>
      <c r="AH915" s="9"/>
      <c r="AI915" s="9"/>
      <c r="AK915" s="9"/>
      <c r="AL915" s="9"/>
      <c r="AM915" s="9"/>
      <c r="AO915" s="9"/>
    </row>
    <row r="916" spans="1:41" ht="15.75" customHeight="1" x14ac:dyDescent="0.2">
      <c r="A916" s="9"/>
      <c r="X916" s="9"/>
      <c r="AD916" s="9"/>
      <c r="AE916" s="9"/>
      <c r="AF916" s="9"/>
      <c r="AG916" s="16"/>
      <c r="AH916" s="9"/>
      <c r="AI916" s="9"/>
      <c r="AK916" s="9"/>
      <c r="AL916" s="9"/>
      <c r="AM916" s="9"/>
      <c r="AO916" s="9"/>
    </row>
    <row r="917" spans="1:41" ht="15.75" customHeight="1" x14ac:dyDescent="0.2">
      <c r="A917" s="9"/>
      <c r="X917" s="9"/>
      <c r="AD917" s="9"/>
      <c r="AE917" s="9"/>
      <c r="AF917" s="9"/>
      <c r="AG917" s="16"/>
      <c r="AH917" s="9"/>
      <c r="AI917" s="9"/>
      <c r="AK917" s="9"/>
      <c r="AL917" s="9"/>
      <c r="AM917" s="9"/>
      <c r="AO917" s="9"/>
    </row>
    <row r="918" spans="1:41" ht="15.75" customHeight="1" x14ac:dyDescent="0.2">
      <c r="A918" s="9"/>
      <c r="X918" s="9"/>
      <c r="AD918" s="9"/>
      <c r="AE918" s="9"/>
      <c r="AF918" s="9"/>
      <c r="AG918" s="16"/>
      <c r="AH918" s="9"/>
      <c r="AI918" s="9"/>
      <c r="AK918" s="9"/>
      <c r="AL918" s="9"/>
      <c r="AM918" s="9"/>
      <c r="AO918" s="9"/>
    </row>
    <row r="919" spans="1:41" ht="15.75" customHeight="1" x14ac:dyDescent="0.2">
      <c r="A919" s="9"/>
      <c r="X919" s="9"/>
      <c r="AD919" s="9"/>
      <c r="AE919" s="9"/>
      <c r="AF919" s="9"/>
      <c r="AG919" s="16"/>
      <c r="AH919" s="9"/>
      <c r="AI919" s="9"/>
      <c r="AK919" s="9"/>
      <c r="AL919" s="9"/>
      <c r="AM919" s="9"/>
      <c r="AO919" s="9"/>
    </row>
    <row r="920" spans="1:41" ht="15.75" customHeight="1" x14ac:dyDescent="0.2">
      <c r="A920" s="9"/>
      <c r="X920" s="9"/>
      <c r="AD920" s="9"/>
      <c r="AE920" s="9"/>
      <c r="AF920" s="9"/>
      <c r="AG920" s="16"/>
      <c r="AH920" s="9"/>
      <c r="AI920" s="9"/>
      <c r="AK920" s="9"/>
      <c r="AL920" s="9"/>
      <c r="AM920" s="9"/>
      <c r="AO920" s="9"/>
    </row>
    <row r="921" spans="1:41" ht="15.75" customHeight="1" x14ac:dyDescent="0.2">
      <c r="A921" s="9"/>
      <c r="X921" s="9"/>
      <c r="AD921" s="9"/>
      <c r="AE921" s="9"/>
      <c r="AF921" s="9"/>
      <c r="AG921" s="16"/>
      <c r="AH921" s="9"/>
      <c r="AI921" s="9"/>
      <c r="AK921" s="9"/>
      <c r="AL921" s="9"/>
      <c r="AM921" s="9"/>
      <c r="AO921" s="9"/>
    </row>
    <row r="922" spans="1:41" ht="15.75" customHeight="1" x14ac:dyDescent="0.2">
      <c r="A922" s="9"/>
      <c r="X922" s="9"/>
      <c r="AD922" s="9"/>
      <c r="AE922" s="9"/>
      <c r="AF922" s="9"/>
      <c r="AG922" s="16"/>
      <c r="AH922" s="9"/>
      <c r="AI922" s="9"/>
      <c r="AK922" s="9"/>
      <c r="AL922" s="9"/>
      <c r="AM922" s="9"/>
      <c r="AO922" s="9"/>
    </row>
    <row r="923" spans="1:41" ht="15.75" customHeight="1" x14ac:dyDescent="0.2">
      <c r="A923" s="9"/>
      <c r="X923" s="9"/>
      <c r="AD923" s="9"/>
      <c r="AE923" s="9"/>
      <c r="AF923" s="9"/>
      <c r="AG923" s="16"/>
      <c r="AH923" s="9"/>
      <c r="AI923" s="9"/>
      <c r="AK923" s="9"/>
      <c r="AL923" s="9"/>
      <c r="AM923" s="9"/>
      <c r="AO923" s="9"/>
    </row>
    <row r="924" spans="1:41" ht="15.75" customHeight="1" x14ac:dyDescent="0.2">
      <c r="A924" s="9"/>
      <c r="X924" s="9"/>
      <c r="AD924" s="9"/>
      <c r="AE924" s="9"/>
      <c r="AF924" s="9"/>
      <c r="AG924" s="16"/>
      <c r="AH924" s="9"/>
      <c r="AI924" s="9"/>
      <c r="AK924" s="9"/>
      <c r="AL924" s="9"/>
      <c r="AM924" s="9"/>
      <c r="AO924" s="9"/>
    </row>
    <row r="925" spans="1:41" ht="15.75" customHeight="1" x14ac:dyDescent="0.2">
      <c r="A925" s="9"/>
      <c r="X925" s="9"/>
      <c r="AD925" s="9"/>
      <c r="AE925" s="9"/>
      <c r="AF925" s="9"/>
      <c r="AG925" s="16"/>
      <c r="AH925" s="9"/>
      <c r="AI925" s="9"/>
      <c r="AK925" s="9"/>
      <c r="AL925" s="9"/>
      <c r="AM925" s="9"/>
      <c r="AO925" s="9"/>
    </row>
    <row r="926" spans="1:41" ht="15.75" customHeight="1" x14ac:dyDescent="0.2">
      <c r="A926" s="9"/>
      <c r="X926" s="9"/>
      <c r="AD926" s="9"/>
      <c r="AE926" s="9"/>
      <c r="AF926" s="9"/>
      <c r="AG926" s="16"/>
      <c r="AH926" s="9"/>
      <c r="AI926" s="9"/>
      <c r="AK926" s="9"/>
      <c r="AL926" s="9"/>
      <c r="AM926" s="9"/>
      <c r="AO926" s="9"/>
    </row>
    <row r="927" spans="1:41" ht="15.75" customHeight="1" x14ac:dyDescent="0.2">
      <c r="A927" s="9"/>
      <c r="X927" s="9"/>
      <c r="AD927" s="9"/>
      <c r="AE927" s="9"/>
      <c r="AF927" s="9"/>
      <c r="AG927" s="16"/>
      <c r="AH927" s="9"/>
      <c r="AI927" s="9"/>
      <c r="AK927" s="9"/>
      <c r="AL927" s="9"/>
      <c r="AM927" s="9"/>
      <c r="AO927" s="9"/>
    </row>
    <row r="928" spans="1:41" ht="15.75" customHeight="1" x14ac:dyDescent="0.2">
      <c r="A928" s="9"/>
      <c r="X928" s="9"/>
      <c r="AD928" s="9"/>
      <c r="AE928" s="9"/>
      <c r="AF928" s="9"/>
      <c r="AG928" s="16"/>
      <c r="AH928" s="9"/>
      <c r="AI928" s="9"/>
      <c r="AK928" s="9"/>
      <c r="AL928" s="9"/>
      <c r="AM928" s="9"/>
      <c r="AO928" s="9"/>
    </row>
    <row r="929" spans="1:41" ht="15.75" customHeight="1" x14ac:dyDescent="0.2">
      <c r="A929" s="9"/>
      <c r="X929" s="9"/>
      <c r="AD929" s="9"/>
      <c r="AE929" s="9"/>
      <c r="AF929" s="9"/>
      <c r="AG929" s="16"/>
      <c r="AH929" s="9"/>
      <c r="AI929" s="9"/>
      <c r="AK929" s="9"/>
      <c r="AL929" s="9"/>
      <c r="AM929" s="9"/>
      <c r="AO929" s="9"/>
    </row>
    <row r="930" spans="1:41" ht="15.75" customHeight="1" x14ac:dyDescent="0.2">
      <c r="A930" s="9"/>
      <c r="X930" s="9"/>
      <c r="AD930" s="9"/>
      <c r="AE930" s="9"/>
      <c r="AF930" s="9"/>
      <c r="AG930" s="16"/>
      <c r="AH930" s="9"/>
      <c r="AI930" s="9"/>
      <c r="AK930" s="9"/>
      <c r="AL930" s="9"/>
      <c r="AM930" s="9"/>
      <c r="AO930" s="9"/>
    </row>
    <row r="931" spans="1:41" ht="15.75" customHeight="1" x14ac:dyDescent="0.2">
      <c r="A931" s="9"/>
      <c r="X931" s="9"/>
      <c r="AD931" s="9"/>
      <c r="AE931" s="9"/>
      <c r="AF931" s="9"/>
      <c r="AG931" s="16"/>
      <c r="AH931" s="9"/>
      <c r="AI931" s="9"/>
      <c r="AK931" s="9"/>
      <c r="AL931" s="9"/>
      <c r="AM931" s="9"/>
      <c r="AO931" s="9"/>
    </row>
    <row r="932" spans="1:41" ht="15.75" customHeight="1" x14ac:dyDescent="0.2">
      <c r="A932" s="9"/>
      <c r="X932" s="9"/>
      <c r="AD932" s="9"/>
      <c r="AE932" s="9"/>
      <c r="AF932" s="9"/>
      <c r="AG932" s="16"/>
      <c r="AH932" s="9"/>
      <c r="AI932" s="9"/>
      <c r="AK932" s="9"/>
      <c r="AL932" s="9"/>
      <c r="AM932" s="9"/>
      <c r="AO932" s="9"/>
    </row>
    <row r="933" spans="1:41" ht="15.75" customHeight="1" x14ac:dyDescent="0.2">
      <c r="A933" s="9"/>
      <c r="X933" s="9"/>
      <c r="AD933" s="9"/>
      <c r="AE933" s="9"/>
      <c r="AF933" s="9"/>
      <c r="AG933" s="16"/>
      <c r="AH933" s="9"/>
      <c r="AI933" s="9"/>
      <c r="AK933" s="9"/>
      <c r="AL933" s="9"/>
      <c r="AM933" s="9"/>
      <c r="AO933" s="9"/>
    </row>
    <row r="934" spans="1:41" ht="15.75" customHeight="1" x14ac:dyDescent="0.2">
      <c r="A934" s="9"/>
      <c r="X934" s="9"/>
      <c r="AD934" s="9"/>
      <c r="AE934" s="9"/>
      <c r="AF934" s="9"/>
      <c r="AG934" s="16"/>
      <c r="AH934" s="9"/>
      <c r="AI934" s="9"/>
      <c r="AK934" s="9"/>
      <c r="AL934" s="9"/>
      <c r="AM934" s="9"/>
      <c r="AO934" s="9"/>
    </row>
    <row r="935" spans="1:41" ht="15.75" customHeight="1" x14ac:dyDescent="0.2">
      <c r="A935" s="9"/>
      <c r="X935" s="9"/>
      <c r="AD935" s="9"/>
      <c r="AE935" s="9"/>
      <c r="AF935" s="9"/>
      <c r="AG935" s="16"/>
      <c r="AH935" s="9"/>
      <c r="AI935" s="9"/>
      <c r="AK935" s="9"/>
      <c r="AL935" s="9"/>
      <c r="AM935" s="9"/>
      <c r="AO935" s="9"/>
    </row>
    <row r="936" spans="1:41" ht="15.75" customHeight="1" x14ac:dyDescent="0.2">
      <c r="A936" s="9"/>
      <c r="X936" s="9"/>
      <c r="AD936" s="9"/>
      <c r="AE936" s="9"/>
      <c r="AF936" s="9"/>
      <c r="AG936" s="16"/>
      <c r="AH936" s="9"/>
      <c r="AI936" s="9"/>
      <c r="AK936" s="9"/>
      <c r="AL936" s="9"/>
      <c r="AM936" s="9"/>
      <c r="AO936" s="9"/>
    </row>
    <row r="937" spans="1:41" ht="15.75" customHeight="1" x14ac:dyDescent="0.2">
      <c r="A937" s="9"/>
      <c r="X937" s="9"/>
      <c r="AD937" s="9"/>
      <c r="AE937" s="9"/>
      <c r="AF937" s="9"/>
      <c r="AG937" s="16"/>
      <c r="AH937" s="9"/>
      <c r="AI937" s="9"/>
      <c r="AK937" s="9"/>
      <c r="AL937" s="9"/>
      <c r="AM937" s="9"/>
      <c r="AO937" s="9"/>
    </row>
    <row r="938" spans="1:41" ht="15.75" customHeight="1" x14ac:dyDescent="0.2">
      <c r="A938" s="9"/>
      <c r="X938" s="9"/>
      <c r="AD938" s="9"/>
      <c r="AE938" s="9"/>
      <c r="AF938" s="9"/>
      <c r="AG938" s="16"/>
      <c r="AH938" s="9"/>
      <c r="AI938" s="9"/>
      <c r="AK938" s="9"/>
      <c r="AL938" s="9"/>
      <c r="AM938" s="9"/>
      <c r="AO938" s="9"/>
    </row>
    <row r="939" spans="1:41" ht="15.75" customHeight="1" x14ac:dyDescent="0.2">
      <c r="A939" s="9"/>
      <c r="X939" s="9"/>
      <c r="AD939" s="9"/>
      <c r="AE939" s="9"/>
      <c r="AF939" s="9"/>
      <c r="AG939" s="16"/>
      <c r="AH939" s="9"/>
      <c r="AI939" s="9"/>
      <c r="AK939" s="9"/>
      <c r="AL939" s="9"/>
      <c r="AM939" s="9"/>
      <c r="AO939" s="9"/>
    </row>
    <row r="940" spans="1:41" ht="15.75" customHeight="1" x14ac:dyDescent="0.2">
      <c r="A940" s="9"/>
      <c r="X940" s="9"/>
      <c r="AD940" s="9"/>
      <c r="AE940" s="9"/>
      <c r="AF940" s="9"/>
      <c r="AG940" s="16"/>
      <c r="AH940" s="9"/>
      <c r="AI940" s="9"/>
      <c r="AK940" s="9"/>
      <c r="AL940" s="9"/>
      <c r="AM940" s="9"/>
      <c r="AO940" s="9"/>
    </row>
    <row r="941" spans="1:41" ht="15.75" customHeight="1" x14ac:dyDescent="0.2">
      <c r="A941" s="9"/>
      <c r="X941" s="9"/>
      <c r="AD941" s="9"/>
      <c r="AE941" s="9"/>
      <c r="AF941" s="9"/>
      <c r="AG941" s="16"/>
      <c r="AH941" s="9"/>
      <c r="AI941" s="9"/>
      <c r="AK941" s="9"/>
      <c r="AL941" s="9"/>
      <c r="AM941" s="9"/>
      <c r="AO941" s="9"/>
    </row>
    <row r="942" spans="1:41" ht="15.75" customHeight="1" x14ac:dyDescent="0.2">
      <c r="A942" s="9"/>
      <c r="X942" s="9"/>
      <c r="AD942" s="9"/>
      <c r="AE942" s="9"/>
      <c r="AF942" s="9"/>
      <c r="AG942" s="16"/>
      <c r="AH942" s="9"/>
      <c r="AI942" s="9"/>
      <c r="AK942" s="9"/>
      <c r="AL942" s="9"/>
      <c r="AM942" s="9"/>
      <c r="AO942" s="9"/>
    </row>
    <row r="943" spans="1:41" ht="15.75" customHeight="1" x14ac:dyDescent="0.2">
      <c r="A943" s="9"/>
      <c r="X943" s="9"/>
      <c r="AD943" s="9"/>
      <c r="AE943" s="9"/>
      <c r="AF943" s="9"/>
      <c r="AG943" s="16"/>
      <c r="AH943" s="9"/>
      <c r="AI943" s="9"/>
      <c r="AK943" s="9"/>
      <c r="AL943" s="9"/>
      <c r="AM943" s="9"/>
      <c r="AO943" s="9"/>
    </row>
    <row r="944" spans="1:41" ht="15.75" customHeight="1" x14ac:dyDescent="0.2">
      <c r="A944" s="9"/>
      <c r="X944" s="9"/>
      <c r="AD944" s="9"/>
      <c r="AE944" s="9"/>
      <c r="AF944" s="9"/>
      <c r="AG944" s="16"/>
      <c r="AH944" s="9"/>
      <c r="AI944" s="9"/>
      <c r="AK944" s="9"/>
      <c r="AL944" s="9"/>
      <c r="AM944" s="9"/>
      <c r="AO944" s="9"/>
    </row>
    <row r="945" spans="1:41" ht="15.75" customHeight="1" x14ac:dyDescent="0.2">
      <c r="A945" s="9"/>
      <c r="X945" s="9"/>
      <c r="AD945" s="9"/>
      <c r="AE945" s="9"/>
      <c r="AF945" s="9"/>
      <c r="AG945" s="16"/>
      <c r="AH945" s="9"/>
      <c r="AI945" s="9"/>
      <c r="AK945" s="9"/>
      <c r="AL945" s="9"/>
      <c r="AM945" s="9"/>
      <c r="AO945" s="9"/>
    </row>
    <row r="946" spans="1:41" ht="15.75" customHeight="1" x14ac:dyDescent="0.2">
      <c r="A946" s="9"/>
      <c r="X946" s="9"/>
      <c r="AD946" s="9"/>
      <c r="AE946" s="9"/>
      <c r="AF946" s="9"/>
      <c r="AG946" s="16"/>
      <c r="AH946" s="9"/>
      <c r="AI946" s="9"/>
      <c r="AK946" s="9"/>
      <c r="AL946" s="9"/>
      <c r="AM946" s="9"/>
      <c r="AO946" s="9"/>
    </row>
    <row r="947" spans="1:41" ht="15.75" customHeight="1" x14ac:dyDescent="0.2">
      <c r="A947" s="9"/>
      <c r="X947" s="9"/>
      <c r="AD947" s="9"/>
      <c r="AE947" s="9"/>
      <c r="AF947" s="9"/>
      <c r="AG947" s="16"/>
      <c r="AH947" s="9"/>
      <c r="AI947" s="9"/>
      <c r="AK947" s="9"/>
      <c r="AL947" s="9"/>
      <c r="AM947" s="9"/>
      <c r="AO947" s="9"/>
    </row>
    <row r="948" spans="1:41" ht="15.75" customHeight="1" x14ac:dyDescent="0.2">
      <c r="A948" s="9"/>
      <c r="X948" s="9"/>
      <c r="AD948" s="9"/>
      <c r="AE948" s="9"/>
      <c r="AF948" s="9"/>
      <c r="AG948" s="16"/>
      <c r="AH948" s="9"/>
      <c r="AI948" s="9"/>
      <c r="AK948" s="9"/>
      <c r="AL948" s="9"/>
      <c r="AM948" s="9"/>
      <c r="AO948" s="9"/>
    </row>
    <row r="949" spans="1:41" ht="15.75" customHeight="1" x14ac:dyDescent="0.2">
      <c r="A949" s="9"/>
      <c r="X949" s="9"/>
      <c r="AD949" s="9"/>
      <c r="AE949" s="9"/>
      <c r="AF949" s="9"/>
      <c r="AG949" s="16"/>
      <c r="AH949" s="9"/>
      <c r="AI949" s="9"/>
      <c r="AK949" s="9"/>
      <c r="AL949" s="9"/>
      <c r="AM949" s="9"/>
      <c r="AO949" s="9"/>
    </row>
    <row r="950" spans="1:41" ht="15.75" customHeight="1" x14ac:dyDescent="0.2">
      <c r="A950" s="9"/>
      <c r="X950" s="9"/>
      <c r="AD950" s="9"/>
      <c r="AE950" s="9"/>
      <c r="AF950" s="9"/>
      <c r="AG950" s="16"/>
      <c r="AH950" s="9"/>
      <c r="AI950" s="9"/>
      <c r="AK950" s="9"/>
      <c r="AL950" s="9"/>
      <c r="AM950" s="9"/>
      <c r="AO950" s="9"/>
    </row>
    <row r="951" spans="1:41" ht="15.75" customHeight="1" x14ac:dyDescent="0.2">
      <c r="A951" s="9"/>
      <c r="X951" s="9"/>
      <c r="AD951" s="9"/>
      <c r="AE951" s="9"/>
      <c r="AF951" s="9"/>
      <c r="AG951" s="16"/>
      <c r="AH951" s="9"/>
      <c r="AI951" s="9"/>
      <c r="AK951" s="9"/>
      <c r="AL951" s="9"/>
      <c r="AM951" s="9"/>
      <c r="AO951" s="9"/>
    </row>
    <row r="952" spans="1:41" ht="15.75" customHeight="1" x14ac:dyDescent="0.2">
      <c r="A952" s="9"/>
      <c r="X952" s="9"/>
      <c r="AD952" s="9"/>
      <c r="AE952" s="9"/>
      <c r="AF952" s="9"/>
      <c r="AG952" s="16"/>
      <c r="AH952" s="9"/>
      <c r="AI952" s="9"/>
      <c r="AK952" s="9"/>
      <c r="AL952" s="9"/>
      <c r="AM952" s="9"/>
      <c r="AO952" s="9"/>
    </row>
    <row r="953" spans="1:41" ht="15.75" customHeight="1" x14ac:dyDescent="0.2">
      <c r="A953" s="9"/>
      <c r="X953" s="9"/>
      <c r="AD953" s="9"/>
      <c r="AE953" s="9"/>
      <c r="AF953" s="9"/>
      <c r="AG953" s="16"/>
      <c r="AH953" s="9"/>
      <c r="AI953" s="9"/>
      <c r="AK953" s="9"/>
      <c r="AL953" s="9"/>
      <c r="AM953" s="9"/>
      <c r="AO953" s="9"/>
    </row>
    <row r="954" spans="1:41" ht="15.75" customHeight="1" x14ac:dyDescent="0.2">
      <c r="A954" s="9"/>
      <c r="X954" s="9"/>
      <c r="AD954" s="9"/>
      <c r="AE954" s="9"/>
      <c r="AF954" s="9"/>
      <c r="AG954" s="16"/>
      <c r="AH954" s="9"/>
      <c r="AI954" s="9"/>
      <c r="AK954" s="9"/>
      <c r="AL954" s="9"/>
      <c r="AM954" s="9"/>
      <c r="AO954" s="9"/>
    </row>
    <row r="955" spans="1:41" ht="15.75" customHeight="1" x14ac:dyDescent="0.2">
      <c r="A955" s="9"/>
      <c r="X955" s="9"/>
      <c r="AD955" s="9"/>
      <c r="AE955" s="9"/>
      <c r="AF955" s="9"/>
      <c r="AG955" s="16"/>
      <c r="AH955" s="9"/>
      <c r="AI955" s="9"/>
      <c r="AK955" s="9"/>
      <c r="AL955" s="9"/>
      <c r="AM955" s="9"/>
      <c r="AO955" s="9"/>
    </row>
    <row r="956" spans="1:41" ht="15.75" customHeight="1" x14ac:dyDescent="0.2">
      <c r="A956" s="9"/>
      <c r="X956" s="9"/>
      <c r="AD956" s="9"/>
      <c r="AE956" s="9"/>
      <c r="AF956" s="9"/>
      <c r="AG956" s="16"/>
      <c r="AH956" s="9"/>
      <c r="AI956" s="9"/>
      <c r="AK956" s="9"/>
      <c r="AL956" s="9"/>
      <c r="AM956" s="9"/>
      <c r="AO956" s="9"/>
    </row>
    <row r="957" spans="1:41" ht="15.75" customHeight="1" x14ac:dyDescent="0.2">
      <c r="A957" s="9"/>
      <c r="X957" s="9"/>
      <c r="AD957" s="9"/>
      <c r="AE957" s="9"/>
      <c r="AF957" s="9"/>
      <c r="AG957" s="16"/>
      <c r="AH957" s="9"/>
      <c r="AI957" s="9"/>
      <c r="AK957" s="9"/>
      <c r="AL957" s="9"/>
      <c r="AM957" s="9"/>
      <c r="AO957" s="9"/>
    </row>
    <row r="958" spans="1:41" ht="15.75" customHeight="1" x14ac:dyDescent="0.2">
      <c r="A958" s="9"/>
      <c r="X958" s="9"/>
      <c r="AD958" s="9"/>
      <c r="AE958" s="9"/>
      <c r="AF958" s="9"/>
      <c r="AG958" s="16"/>
      <c r="AH958" s="9"/>
      <c r="AI958" s="9"/>
      <c r="AK958" s="9"/>
      <c r="AL958" s="9"/>
      <c r="AM958" s="9"/>
      <c r="AO958" s="9"/>
    </row>
    <row r="959" spans="1:41" ht="15.75" customHeight="1" x14ac:dyDescent="0.2">
      <c r="A959" s="9"/>
      <c r="X959" s="9"/>
      <c r="AD959" s="9"/>
      <c r="AE959" s="9"/>
      <c r="AF959" s="9"/>
      <c r="AG959" s="16"/>
      <c r="AH959" s="9"/>
      <c r="AI959" s="9"/>
      <c r="AK959" s="9"/>
      <c r="AL959" s="9"/>
      <c r="AM959" s="9"/>
      <c r="AO959" s="9"/>
    </row>
    <row r="960" spans="1:41" ht="15.75" customHeight="1" x14ac:dyDescent="0.2">
      <c r="A960" s="9"/>
      <c r="X960" s="9"/>
      <c r="AD960" s="9"/>
      <c r="AE960" s="9"/>
      <c r="AF960" s="9"/>
      <c r="AG960" s="16"/>
      <c r="AH960" s="9"/>
      <c r="AI960" s="9"/>
      <c r="AK960" s="9"/>
      <c r="AL960" s="9"/>
      <c r="AM960" s="9"/>
      <c r="AO960" s="9"/>
    </row>
    <row r="961" spans="1:41" ht="15.75" customHeight="1" x14ac:dyDescent="0.2">
      <c r="A961" s="9"/>
      <c r="X961" s="9"/>
      <c r="AD961" s="9"/>
      <c r="AE961" s="9"/>
      <c r="AF961" s="9"/>
      <c r="AG961" s="16"/>
      <c r="AH961" s="9"/>
      <c r="AI961" s="9"/>
      <c r="AK961" s="9"/>
      <c r="AL961" s="9"/>
      <c r="AM961" s="9"/>
      <c r="AO961" s="9"/>
    </row>
    <row r="962" spans="1:41" ht="15.75" customHeight="1" x14ac:dyDescent="0.2">
      <c r="A962" s="9"/>
      <c r="X962" s="9"/>
      <c r="AD962" s="9"/>
      <c r="AE962" s="9"/>
      <c r="AF962" s="9"/>
      <c r="AG962" s="16"/>
      <c r="AH962" s="9"/>
      <c r="AI962" s="9"/>
      <c r="AK962" s="9"/>
      <c r="AL962" s="9"/>
      <c r="AM962" s="9"/>
      <c r="AO962" s="9"/>
    </row>
    <row r="963" spans="1:41" ht="15.75" customHeight="1" x14ac:dyDescent="0.2">
      <c r="A963" s="9"/>
      <c r="X963" s="9"/>
      <c r="AD963" s="9"/>
      <c r="AE963" s="9"/>
      <c r="AF963" s="9"/>
      <c r="AG963" s="16"/>
      <c r="AH963" s="9"/>
      <c r="AI963" s="9"/>
      <c r="AK963" s="9"/>
      <c r="AL963" s="9"/>
      <c r="AM963" s="9"/>
      <c r="AO963" s="9"/>
    </row>
    <row r="964" spans="1:41" ht="15.75" customHeight="1" x14ac:dyDescent="0.2">
      <c r="A964" s="9"/>
      <c r="X964" s="9"/>
      <c r="AD964" s="9"/>
      <c r="AE964" s="9"/>
      <c r="AF964" s="9"/>
      <c r="AG964" s="16"/>
      <c r="AH964" s="9"/>
      <c r="AI964" s="9"/>
      <c r="AK964" s="9"/>
      <c r="AL964" s="9"/>
      <c r="AM964" s="9"/>
      <c r="AO964" s="9"/>
    </row>
    <row r="965" spans="1:41" ht="15.75" customHeight="1" x14ac:dyDescent="0.2">
      <c r="A965" s="9"/>
      <c r="X965" s="9"/>
      <c r="AD965" s="9"/>
      <c r="AE965" s="9"/>
      <c r="AF965" s="9"/>
      <c r="AG965" s="16"/>
      <c r="AH965" s="9"/>
      <c r="AI965" s="9"/>
      <c r="AK965" s="9"/>
      <c r="AL965" s="9"/>
      <c r="AM965" s="9"/>
      <c r="AO965" s="9"/>
    </row>
    <row r="966" spans="1:41" ht="15.75" customHeight="1" x14ac:dyDescent="0.2">
      <c r="A966" s="9"/>
      <c r="X966" s="9"/>
      <c r="AD966" s="9"/>
      <c r="AE966" s="9"/>
      <c r="AF966" s="9"/>
      <c r="AG966" s="16"/>
      <c r="AH966" s="9"/>
      <c r="AI966" s="9"/>
      <c r="AK966" s="9"/>
      <c r="AL966" s="9"/>
      <c r="AM966" s="9"/>
      <c r="AO966" s="9"/>
    </row>
    <row r="967" spans="1:41" ht="15.75" customHeight="1" x14ac:dyDescent="0.2">
      <c r="A967" s="9"/>
      <c r="X967" s="9"/>
      <c r="AD967" s="9"/>
      <c r="AE967" s="9"/>
      <c r="AF967" s="9"/>
      <c r="AG967" s="16"/>
      <c r="AH967" s="9"/>
      <c r="AI967" s="9"/>
      <c r="AK967" s="9"/>
      <c r="AL967" s="9"/>
      <c r="AM967" s="9"/>
      <c r="AO967" s="9"/>
    </row>
    <row r="968" spans="1:41" ht="15.75" customHeight="1" x14ac:dyDescent="0.2">
      <c r="A968" s="9"/>
      <c r="X968" s="9"/>
      <c r="AD968" s="9"/>
      <c r="AE968" s="9"/>
      <c r="AF968" s="9"/>
      <c r="AG968" s="16"/>
      <c r="AH968" s="9"/>
      <c r="AI968" s="9"/>
      <c r="AK968" s="9"/>
      <c r="AL968" s="9"/>
      <c r="AM968" s="9"/>
      <c r="AO968" s="9"/>
    </row>
    <row r="969" spans="1:41" ht="15.75" customHeight="1" x14ac:dyDescent="0.2">
      <c r="A969" s="9"/>
      <c r="X969" s="9"/>
      <c r="AD969" s="9"/>
      <c r="AE969" s="9"/>
      <c r="AF969" s="9"/>
      <c r="AG969" s="16"/>
      <c r="AH969" s="9"/>
      <c r="AI969" s="9"/>
      <c r="AK969" s="9"/>
      <c r="AL969" s="9"/>
      <c r="AM969" s="9"/>
      <c r="AO969" s="9"/>
    </row>
    <row r="970" spans="1:41" ht="15.75" customHeight="1" x14ac:dyDescent="0.2">
      <c r="A970" s="9"/>
      <c r="X970" s="9"/>
      <c r="AD970" s="9"/>
      <c r="AE970" s="9"/>
      <c r="AF970" s="9"/>
      <c r="AG970" s="16"/>
      <c r="AH970" s="9"/>
      <c r="AI970" s="9"/>
      <c r="AK970" s="9"/>
      <c r="AL970" s="9"/>
      <c r="AM970" s="9"/>
      <c r="AO970" s="9"/>
    </row>
    <row r="971" spans="1:41" ht="15.75" customHeight="1" x14ac:dyDescent="0.2">
      <c r="A971" s="9"/>
      <c r="X971" s="9"/>
      <c r="AD971" s="9"/>
      <c r="AE971" s="9"/>
      <c r="AF971" s="9"/>
      <c r="AG971" s="16"/>
      <c r="AH971" s="9"/>
      <c r="AI971" s="9"/>
      <c r="AK971" s="9"/>
      <c r="AL971" s="9"/>
      <c r="AM971" s="9"/>
      <c r="AO971" s="9"/>
    </row>
    <row r="972" spans="1:41" ht="15.75" customHeight="1" x14ac:dyDescent="0.2">
      <c r="A972" s="9"/>
      <c r="X972" s="9"/>
      <c r="AD972" s="9"/>
      <c r="AE972" s="9"/>
      <c r="AF972" s="9"/>
      <c r="AG972" s="16"/>
      <c r="AH972" s="9"/>
      <c r="AI972" s="9"/>
      <c r="AK972" s="9"/>
      <c r="AL972" s="9"/>
      <c r="AM972" s="9"/>
      <c r="AO972" s="9"/>
    </row>
    <row r="973" spans="1:41" ht="15.75" customHeight="1" x14ac:dyDescent="0.2">
      <c r="A973" s="9"/>
      <c r="X973" s="9"/>
      <c r="AD973" s="9"/>
      <c r="AE973" s="9"/>
      <c r="AF973" s="9"/>
      <c r="AG973" s="16"/>
      <c r="AH973" s="9"/>
      <c r="AI973" s="9"/>
      <c r="AK973" s="9"/>
      <c r="AL973" s="9"/>
      <c r="AM973" s="9"/>
      <c r="AO973" s="9"/>
    </row>
    <row r="974" spans="1:41" ht="15.75" customHeight="1" x14ac:dyDescent="0.2">
      <c r="A974" s="9"/>
      <c r="X974" s="9"/>
      <c r="AD974" s="9"/>
      <c r="AE974" s="9"/>
      <c r="AF974" s="9"/>
      <c r="AG974" s="16"/>
      <c r="AH974" s="9"/>
      <c r="AI974" s="9"/>
      <c r="AK974" s="9"/>
      <c r="AL974" s="9"/>
      <c r="AM974" s="9"/>
      <c r="AO974" s="9"/>
    </row>
    <row r="975" spans="1:41" ht="15.75" customHeight="1" x14ac:dyDescent="0.2">
      <c r="A975" s="9"/>
      <c r="X975" s="9"/>
      <c r="AD975" s="9"/>
      <c r="AE975" s="9"/>
      <c r="AF975" s="9"/>
      <c r="AG975" s="16"/>
      <c r="AH975" s="9"/>
      <c r="AI975" s="9"/>
      <c r="AK975" s="9"/>
      <c r="AL975" s="9"/>
      <c r="AM975" s="9"/>
      <c r="AO975" s="9"/>
    </row>
    <row r="976" spans="1:41" ht="15.75" customHeight="1" x14ac:dyDescent="0.2">
      <c r="A976" s="9"/>
      <c r="X976" s="9"/>
      <c r="AD976" s="9"/>
      <c r="AE976" s="9"/>
      <c r="AF976" s="9"/>
      <c r="AG976" s="16"/>
      <c r="AH976" s="9"/>
      <c r="AI976" s="9"/>
      <c r="AK976" s="9"/>
      <c r="AL976" s="9"/>
      <c r="AM976" s="9"/>
      <c r="AO976" s="9"/>
    </row>
    <row r="977" spans="1:41" ht="15.75" customHeight="1" x14ac:dyDescent="0.2">
      <c r="A977" s="9"/>
      <c r="X977" s="9"/>
      <c r="AD977" s="9"/>
      <c r="AE977" s="9"/>
      <c r="AF977" s="9"/>
      <c r="AG977" s="16"/>
      <c r="AH977" s="9"/>
      <c r="AI977" s="9"/>
      <c r="AK977" s="9"/>
      <c r="AL977" s="9"/>
      <c r="AM977" s="9"/>
      <c r="AO977" s="9"/>
    </row>
    <row r="978" spans="1:41" ht="15.75" customHeight="1" x14ac:dyDescent="0.2">
      <c r="A978" s="9"/>
      <c r="X978" s="9"/>
      <c r="AD978" s="9"/>
      <c r="AE978" s="9"/>
      <c r="AF978" s="9"/>
      <c r="AG978" s="16"/>
      <c r="AH978" s="9"/>
      <c r="AI978" s="9"/>
      <c r="AK978" s="9"/>
      <c r="AL978" s="9"/>
      <c r="AM978" s="9"/>
      <c r="AO978" s="9"/>
    </row>
    <row r="979" spans="1:41" ht="15.75" customHeight="1" x14ac:dyDescent="0.2">
      <c r="A979" s="9"/>
      <c r="X979" s="9"/>
      <c r="AD979" s="9"/>
      <c r="AE979" s="9"/>
      <c r="AF979" s="9"/>
      <c r="AG979" s="16"/>
      <c r="AH979" s="9"/>
      <c r="AI979" s="9"/>
      <c r="AK979" s="9"/>
      <c r="AL979" s="9"/>
      <c r="AM979" s="9"/>
      <c r="AO979" s="9"/>
    </row>
    <row r="980" spans="1:41" ht="15.75" customHeight="1" x14ac:dyDescent="0.2">
      <c r="A980" s="9"/>
      <c r="X980" s="9"/>
      <c r="AD980" s="9"/>
      <c r="AE980" s="9"/>
      <c r="AF980" s="9"/>
      <c r="AG980" s="16"/>
      <c r="AH980" s="9"/>
      <c r="AI980" s="9"/>
      <c r="AK980" s="9"/>
      <c r="AL980" s="9"/>
      <c r="AM980" s="9"/>
      <c r="AO980" s="9"/>
    </row>
    <row r="981" spans="1:41" ht="15.75" customHeight="1" x14ac:dyDescent="0.2">
      <c r="A981" s="9"/>
      <c r="X981" s="9"/>
      <c r="AD981" s="9"/>
      <c r="AE981" s="9"/>
      <c r="AF981" s="9"/>
      <c r="AG981" s="16"/>
      <c r="AH981" s="9"/>
      <c r="AI981" s="9"/>
      <c r="AK981" s="9"/>
      <c r="AL981" s="9"/>
      <c r="AM981" s="9"/>
      <c r="AO981" s="9"/>
    </row>
    <row r="982" spans="1:41" ht="15.75" customHeight="1" x14ac:dyDescent="0.2">
      <c r="A982" s="9"/>
      <c r="X982" s="9"/>
      <c r="AD982" s="9"/>
      <c r="AE982" s="9"/>
      <c r="AF982" s="9"/>
      <c r="AG982" s="16"/>
      <c r="AH982" s="9"/>
      <c r="AI982" s="9"/>
      <c r="AK982" s="9"/>
      <c r="AL982" s="9"/>
      <c r="AM982" s="9"/>
      <c r="AO982" s="9"/>
    </row>
    <row r="983" spans="1:41" ht="15.75" customHeight="1" x14ac:dyDescent="0.2">
      <c r="A983" s="9"/>
      <c r="X983" s="9"/>
      <c r="AD983" s="9"/>
      <c r="AE983" s="9"/>
      <c r="AF983" s="9"/>
      <c r="AG983" s="16"/>
      <c r="AH983" s="9"/>
      <c r="AI983" s="9"/>
      <c r="AK983" s="9"/>
      <c r="AL983" s="9"/>
      <c r="AM983" s="9"/>
      <c r="AO983" s="9"/>
    </row>
    <row r="984" spans="1:41" ht="15.75" customHeight="1" x14ac:dyDescent="0.2">
      <c r="A984" s="9"/>
      <c r="X984" s="9"/>
      <c r="AD984" s="9"/>
      <c r="AE984" s="9"/>
      <c r="AF984" s="9"/>
      <c r="AG984" s="16"/>
      <c r="AH984" s="9"/>
      <c r="AI984" s="9"/>
      <c r="AK984" s="9"/>
      <c r="AL984" s="9"/>
      <c r="AM984" s="9"/>
      <c r="AO984" s="9"/>
    </row>
    <row r="985" spans="1:41" ht="15.75" customHeight="1" x14ac:dyDescent="0.2">
      <c r="A985" s="9"/>
      <c r="X985" s="9"/>
      <c r="AD985" s="9"/>
      <c r="AE985" s="9"/>
      <c r="AF985" s="9"/>
      <c r="AG985" s="16"/>
      <c r="AH985" s="9"/>
      <c r="AI985" s="9"/>
      <c r="AK985" s="9"/>
      <c r="AL985" s="9"/>
      <c r="AM985" s="9"/>
      <c r="AO985" s="9"/>
    </row>
    <row r="986" spans="1:41" ht="15.75" customHeight="1" x14ac:dyDescent="0.2">
      <c r="A986" s="9"/>
      <c r="X986" s="9"/>
      <c r="AD986" s="9"/>
      <c r="AE986" s="9"/>
      <c r="AF986" s="9"/>
      <c r="AG986" s="16"/>
      <c r="AH986" s="9"/>
      <c r="AI986" s="9"/>
      <c r="AK986" s="9"/>
      <c r="AL986" s="9"/>
      <c r="AM986" s="9"/>
      <c r="AO986" s="9"/>
    </row>
    <row r="987" spans="1:41" ht="15.75" customHeight="1" x14ac:dyDescent="0.2">
      <c r="A987" s="9"/>
      <c r="X987" s="9"/>
      <c r="AD987" s="9"/>
      <c r="AE987" s="9"/>
      <c r="AF987" s="9"/>
      <c r="AG987" s="16"/>
      <c r="AH987" s="9"/>
      <c r="AI987" s="9"/>
      <c r="AK987" s="9"/>
      <c r="AL987" s="9"/>
      <c r="AM987" s="9"/>
      <c r="AO987" s="9"/>
    </row>
    <row r="988" spans="1:41" ht="15.75" customHeight="1" x14ac:dyDescent="0.2">
      <c r="A988" s="9"/>
      <c r="X988" s="9"/>
      <c r="AD988" s="9"/>
      <c r="AE988" s="9"/>
      <c r="AF988" s="9"/>
      <c r="AG988" s="16"/>
      <c r="AH988" s="9"/>
      <c r="AI988" s="9"/>
      <c r="AK988" s="9"/>
      <c r="AL988" s="9"/>
      <c r="AM988" s="9"/>
      <c r="AO988" s="9"/>
    </row>
    <row r="989" spans="1:41" ht="15.75" customHeight="1" x14ac:dyDescent="0.2">
      <c r="A989" s="9"/>
      <c r="X989" s="9"/>
      <c r="AD989" s="9"/>
      <c r="AE989" s="9"/>
      <c r="AF989" s="9"/>
      <c r="AG989" s="16"/>
      <c r="AH989" s="9"/>
      <c r="AI989" s="9"/>
      <c r="AK989" s="9"/>
      <c r="AL989" s="9"/>
      <c r="AM989" s="9"/>
      <c r="AO989" s="9"/>
    </row>
    <row r="990" spans="1:41" ht="15.75" customHeight="1" x14ac:dyDescent="0.2">
      <c r="A990" s="9"/>
      <c r="X990" s="9"/>
      <c r="AD990" s="9"/>
      <c r="AE990" s="9"/>
      <c r="AF990" s="9"/>
      <c r="AG990" s="16"/>
      <c r="AH990" s="9"/>
      <c r="AI990" s="9"/>
      <c r="AK990" s="9"/>
      <c r="AL990" s="9"/>
      <c r="AM990" s="9"/>
      <c r="AO990" s="9"/>
    </row>
    <row r="991" spans="1:41" ht="15.75" customHeight="1" x14ac:dyDescent="0.2">
      <c r="A991" s="9"/>
      <c r="X991" s="9"/>
      <c r="AD991" s="9"/>
      <c r="AE991" s="9"/>
      <c r="AF991" s="9"/>
      <c r="AG991" s="16"/>
      <c r="AH991" s="9"/>
      <c r="AI991" s="9"/>
      <c r="AK991" s="9"/>
      <c r="AL991" s="9"/>
      <c r="AM991" s="9"/>
      <c r="AO991" s="9"/>
    </row>
    <row r="992" spans="1:41" ht="15.75" customHeight="1" x14ac:dyDescent="0.2">
      <c r="A992" s="9"/>
      <c r="X992" s="9"/>
      <c r="AD992" s="9"/>
      <c r="AE992" s="9"/>
      <c r="AF992" s="9"/>
      <c r="AG992" s="16"/>
      <c r="AH992" s="9"/>
      <c r="AI992" s="9"/>
      <c r="AK992" s="9"/>
      <c r="AL992" s="9"/>
      <c r="AM992" s="9"/>
      <c r="AO992" s="9"/>
    </row>
    <row r="993" spans="1:41" ht="15.75" customHeight="1" x14ac:dyDescent="0.2">
      <c r="A993" s="9"/>
      <c r="X993" s="9"/>
      <c r="AD993" s="9"/>
      <c r="AE993" s="9"/>
      <c r="AF993" s="9"/>
      <c r="AG993" s="16"/>
      <c r="AH993" s="9"/>
      <c r="AI993" s="9"/>
      <c r="AK993" s="9"/>
      <c r="AL993" s="9"/>
      <c r="AM993" s="9"/>
      <c r="AO993" s="9"/>
    </row>
    <row r="994" spans="1:41" ht="15.75" customHeight="1" x14ac:dyDescent="0.2">
      <c r="A994" s="9"/>
      <c r="X994" s="9"/>
      <c r="AD994" s="9"/>
      <c r="AE994" s="9"/>
      <c r="AF994" s="9"/>
      <c r="AG994" s="16"/>
      <c r="AH994" s="9"/>
      <c r="AI994" s="9"/>
      <c r="AK994" s="9"/>
      <c r="AL994" s="9"/>
      <c r="AM994" s="9"/>
      <c r="AO994" s="9"/>
    </row>
    <row r="995" spans="1:41" ht="15.75" customHeight="1" x14ac:dyDescent="0.2">
      <c r="A995" s="9"/>
      <c r="X995" s="9"/>
      <c r="AD995" s="9"/>
      <c r="AE995" s="9"/>
      <c r="AF995" s="9"/>
      <c r="AG995" s="16"/>
      <c r="AH995" s="9"/>
      <c r="AI995" s="9"/>
      <c r="AK995" s="9"/>
      <c r="AL995" s="9"/>
      <c r="AM995" s="9"/>
      <c r="AO995" s="9"/>
    </row>
    <row r="996" spans="1:41" ht="15.75" customHeight="1" x14ac:dyDescent="0.2">
      <c r="A996" s="9"/>
      <c r="X996" s="9"/>
      <c r="AD996" s="9"/>
      <c r="AE996" s="9"/>
      <c r="AF996" s="9"/>
      <c r="AG996" s="16"/>
      <c r="AH996" s="9"/>
      <c r="AI996" s="9"/>
      <c r="AK996" s="9"/>
      <c r="AL996" s="9"/>
      <c r="AM996" s="9"/>
      <c r="AO996" s="9"/>
    </row>
    <row r="997" spans="1:41" ht="15.75" customHeight="1" x14ac:dyDescent="0.2">
      <c r="A997" s="9"/>
      <c r="X997" s="9"/>
      <c r="AD997" s="9"/>
      <c r="AE997" s="9"/>
      <c r="AF997" s="9"/>
      <c r="AG997" s="16"/>
      <c r="AH997" s="9"/>
      <c r="AI997" s="9"/>
      <c r="AK997" s="9"/>
      <c r="AL997" s="9"/>
      <c r="AM997" s="9"/>
      <c r="AO997" s="9"/>
    </row>
    <row r="998" spans="1:41" ht="15.75" customHeight="1" x14ac:dyDescent="0.2">
      <c r="A998" s="9"/>
      <c r="X998" s="9"/>
      <c r="AD998" s="9"/>
      <c r="AE998" s="9"/>
      <c r="AF998" s="9"/>
      <c r="AG998" s="16"/>
      <c r="AH998" s="9"/>
      <c r="AI998" s="9"/>
      <c r="AK998" s="9"/>
      <c r="AL998" s="9"/>
      <c r="AM998" s="9"/>
      <c r="AO998" s="9"/>
    </row>
    <row r="999" spans="1:41" ht="15.75" customHeight="1" x14ac:dyDescent="0.2">
      <c r="A999" s="9"/>
      <c r="X999" s="9"/>
      <c r="AD999" s="9"/>
      <c r="AE999" s="9"/>
      <c r="AF999" s="9"/>
      <c r="AG999" s="16"/>
      <c r="AH999" s="9"/>
      <c r="AI999" s="9"/>
      <c r="AK999" s="9"/>
      <c r="AL999" s="9"/>
      <c r="AM999" s="9"/>
      <c r="AO999" s="9"/>
    </row>
    <row r="1000" spans="1:41" ht="15.75" customHeight="1" x14ac:dyDescent="0.2">
      <c r="A1000" s="9"/>
      <c r="X1000" s="9"/>
      <c r="AD1000" s="9"/>
      <c r="AE1000" s="9"/>
      <c r="AF1000" s="9"/>
      <c r="AG1000" s="16"/>
      <c r="AH1000" s="9"/>
      <c r="AI1000" s="9"/>
      <c r="AK1000" s="9"/>
      <c r="AL1000" s="9"/>
      <c r="AM1000" s="9"/>
      <c r="AO1000" s="9"/>
    </row>
  </sheetData>
  <mergeCells count="10">
    <mergeCell ref="AS1:BA1"/>
    <mergeCell ref="AH2:AJ2"/>
    <mergeCell ref="AK2:AN2"/>
    <mergeCell ref="AD1:AQ1"/>
    <mergeCell ref="B1:B2"/>
    <mergeCell ref="C1:C2"/>
    <mergeCell ref="D1:D2"/>
    <mergeCell ref="E1:E2"/>
    <mergeCell ref="G1:O1"/>
    <mergeCell ref="Q1:AB1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3" customWidth="1"/>
    <col min="3" max="3" width="12.83203125" customWidth="1"/>
    <col min="4" max="26" width="7.6640625" customWidth="1"/>
  </cols>
  <sheetData>
    <row r="1" spans="1:3" x14ac:dyDescent="0.2">
      <c r="A1" s="9" t="s">
        <v>203</v>
      </c>
      <c r="B1" s="9" t="s">
        <v>204</v>
      </c>
      <c r="C1" s="9"/>
    </row>
    <row r="2" spans="1:3" x14ac:dyDescent="0.2">
      <c r="A2" s="28" t="s">
        <v>29</v>
      </c>
      <c r="B2" s="16">
        <v>0</v>
      </c>
      <c r="C2" s="16"/>
    </row>
    <row r="3" spans="1:3" x14ac:dyDescent="0.2">
      <c r="A3" s="28" t="s">
        <v>30</v>
      </c>
      <c r="B3" s="16">
        <v>2E-3</v>
      </c>
      <c r="C3" s="16"/>
    </row>
    <row r="4" spans="1:3" x14ac:dyDescent="0.2">
      <c r="A4" s="28" t="s">
        <v>31</v>
      </c>
      <c r="B4" s="16">
        <v>2E-3</v>
      </c>
      <c r="C4" s="16"/>
    </row>
    <row r="5" spans="1:3" x14ac:dyDescent="0.2">
      <c r="A5" s="28" t="s">
        <v>32</v>
      </c>
      <c r="B5" s="16">
        <v>0.01</v>
      </c>
      <c r="C5" s="16"/>
    </row>
    <row r="6" spans="1:3" x14ac:dyDescent="0.2">
      <c r="A6" s="28" t="s">
        <v>33</v>
      </c>
      <c r="B6" s="16">
        <v>0.03</v>
      </c>
      <c r="C6" s="16"/>
    </row>
    <row r="7" spans="1:3" x14ac:dyDescent="0.2">
      <c r="A7" s="28" t="s">
        <v>34</v>
      </c>
      <c r="B7" s="16">
        <v>0.06</v>
      </c>
      <c r="C7" s="16"/>
    </row>
    <row r="8" spans="1:3" x14ac:dyDescent="0.2">
      <c r="A8" s="28" t="s">
        <v>35</v>
      </c>
      <c r="B8" s="16">
        <v>0.08</v>
      </c>
      <c r="C8" s="16"/>
    </row>
    <row r="9" spans="1:3" x14ac:dyDescent="0.2">
      <c r="A9" s="28" t="s">
        <v>36</v>
      </c>
      <c r="B9" s="16">
        <v>0.24</v>
      </c>
      <c r="C9" s="16"/>
    </row>
    <row r="10" spans="1:3" x14ac:dyDescent="0.2">
      <c r="A10" s="29" t="s">
        <v>37</v>
      </c>
      <c r="B10" s="16">
        <v>0.36</v>
      </c>
      <c r="C10" s="16"/>
    </row>
    <row r="14" spans="1:3" x14ac:dyDescent="0.2">
      <c r="A14" s="15" t="s">
        <v>205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selection activeCell="B7" sqref="B7"/>
    </sheetView>
  </sheetViews>
  <sheetFormatPr baseColWidth="10" defaultColWidth="12.6640625" defaultRowHeight="15" customHeight="1" x14ac:dyDescent="0.15"/>
  <cols>
    <col min="1" max="1" width="7.6640625" customWidth="1"/>
    <col min="2" max="2" width="40.6640625" customWidth="1"/>
    <col min="3" max="26" width="7.6640625" customWidth="1"/>
  </cols>
  <sheetData>
    <row r="1" spans="1:3" x14ac:dyDescent="0.2">
      <c r="A1" s="9">
        <v>1</v>
      </c>
      <c r="B1" s="14" t="s">
        <v>67</v>
      </c>
      <c r="C1" s="15">
        <v>0.99</v>
      </c>
    </row>
    <row r="2" spans="1:3" x14ac:dyDescent="0.2">
      <c r="A2" s="9">
        <v>2</v>
      </c>
      <c r="B2" s="17" t="s">
        <v>68</v>
      </c>
    </row>
    <row r="3" spans="1:3" x14ac:dyDescent="0.2">
      <c r="A3" s="9">
        <v>3</v>
      </c>
      <c r="B3" s="18" t="s">
        <v>69</v>
      </c>
      <c r="C3" s="15">
        <v>0.96</v>
      </c>
    </row>
    <row r="4" spans="1:3" x14ac:dyDescent="0.2">
      <c r="A4" s="9">
        <v>4</v>
      </c>
      <c r="B4" s="18" t="s">
        <v>70</v>
      </c>
      <c r="C4" s="9">
        <v>0.96</v>
      </c>
    </row>
    <row r="5" spans="1:3" x14ac:dyDescent="0.2">
      <c r="A5" s="9">
        <v>5</v>
      </c>
      <c r="B5" s="18" t="s">
        <v>71</v>
      </c>
      <c r="C5" s="9">
        <v>0.96</v>
      </c>
    </row>
    <row r="6" spans="1:3" x14ac:dyDescent="0.2">
      <c r="A6" s="9">
        <v>6</v>
      </c>
      <c r="B6" s="18" t="s">
        <v>72</v>
      </c>
      <c r="C6" s="9">
        <v>0.96</v>
      </c>
    </row>
    <row r="7" spans="1:3" x14ac:dyDescent="0.2">
      <c r="A7" s="9">
        <v>7</v>
      </c>
      <c r="B7" s="18" t="s">
        <v>73</v>
      </c>
      <c r="C7" s="15">
        <v>0.96</v>
      </c>
    </row>
    <row r="8" spans="1:3" x14ac:dyDescent="0.2">
      <c r="A8" s="9">
        <v>8</v>
      </c>
      <c r="B8" s="18" t="s">
        <v>74</v>
      </c>
      <c r="C8" s="15">
        <v>0.96</v>
      </c>
    </row>
    <row r="9" spans="1:3" x14ac:dyDescent="0.2">
      <c r="A9" s="9">
        <v>9</v>
      </c>
      <c r="B9" s="18" t="s">
        <v>75</v>
      </c>
      <c r="C9" s="15">
        <v>0.96</v>
      </c>
    </row>
    <row r="10" spans="1:3" x14ac:dyDescent="0.2">
      <c r="A10" s="9">
        <v>10</v>
      </c>
      <c r="B10" s="18" t="s">
        <v>76</v>
      </c>
      <c r="C10" s="15">
        <v>0.96</v>
      </c>
    </row>
    <row r="11" spans="1:3" x14ac:dyDescent="0.2">
      <c r="A11" s="9">
        <v>11</v>
      </c>
      <c r="B11" s="18" t="s">
        <v>77</v>
      </c>
      <c r="C11" s="15">
        <v>0.96</v>
      </c>
    </row>
    <row r="12" spans="1:3" x14ac:dyDescent="0.2">
      <c r="A12" s="9">
        <v>12</v>
      </c>
      <c r="B12" s="18" t="s">
        <v>78</v>
      </c>
      <c r="C12" s="15">
        <v>0.96</v>
      </c>
    </row>
    <row r="13" spans="1:3" x14ac:dyDescent="0.2">
      <c r="A13" s="9">
        <v>13</v>
      </c>
      <c r="B13" s="18" t="s">
        <v>79</v>
      </c>
      <c r="C13" s="15">
        <v>0.96</v>
      </c>
    </row>
    <row r="14" spans="1:3" x14ac:dyDescent="0.2">
      <c r="A14" s="9">
        <v>14</v>
      </c>
      <c r="B14" s="18" t="s">
        <v>80</v>
      </c>
      <c r="C14" s="15">
        <v>0.96</v>
      </c>
    </row>
    <row r="15" spans="1:3" x14ac:dyDescent="0.2">
      <c r="A15" s="9">
        <v>15</v>
      </c>
      <c r="B15" s="18" t="s">
        <v>81</v>
      </c>
      <c r="C15" s="15">
        <v>0.96</v>
      </c>
    </row>
    <row r="16" spans="1:3" x14ac:dyDescent="0.2">
      <c r="A16" s="9">
        <v>16</v>
      </c>
      <c r="B16" s="18" t="s">
        <v>82</v>
      </c>
      <c r="C16" s="15">
        <v>0.96</v>
      </c>
    </row>
    <row r="17" spans="1:3" x14ac:dyDescent="0.2">
      <c r="A17" s="9">
        <v>17</v>
      </c>
      <c r="B17" s="18" t="s">
        <v>83</v>
      </c>
      <c r="C17" s="9">
        <v>0.96</v>
      </c>
    </row>
    <row r="18" spans="1:3" x14ac:dyDescent="0.2">
      <c r="A18" s="9">
        <v>18</v>
      </c>
      <c r="B18" s="18" t="s">
        <v>84</v>
      </c>
      <c r="C18" s="15">
        <v>0.96</v>
      </c>
    </row>
    <row r="19" spans="1:3" x14ac:dyDescent="0.2">
      <c r="A19" s="9">
        <v>19</v>
      </c>
      <c r="B19" s="20" t="s">
        <v>85</v>
      </c>
      <c r="C19" s="15">
        <v>0.96</v>
      </c>
    </row>
    <row r="20" spans="1:3" x14ac:dyDescent="0.2">
      <c r="A20" s="9">
        <v>20</v>
      </c>
      <c r="B20" s="21" t="s">
        <v>86</v>
      </c>
    </row>
    <row r="21" spans="1:3" ht="15.75" customHeight="1" x14ac:dyDescent="0.2">
      <c r="A21" s="9">
        <v>21</v>
      </c>
      <c r="B21" s="22" t="s">
        <v>87</v>
      </c>
      <c r="C21" s="15">
        <v>0.62</v>
      </c>
    </row>
    <row r="22" spans="1:3" ht="15.75" customHeight="1" x14ac:dyDescent="0.2">
      <c r="A22" s="9">
        <v>22</v>
      </c>
      <c r="B22" s="22" t="s">
        <v>88</v>
      </c>
      <c r="C22" s="15">
        <v>0.67</v>
      </c>
    </row>
    <row r="23" spans="1:3" ht="15.75" customHeight="1" x14ac:dyDescent="0.2">
      <c r="A23" s="9">
        <v>23</v>
      </c>
      <c r="B23" s="22" t="s">
        <v>89</v>
      </c>
      <c r="C23" s="15">
        <v>0.76</v>
      </c>
    </row>
    <row r="24" spans="1:3" ht="15.75" customHeight="1" x14ac:dyDescent="0.2">
      <c r="A24" s="9">
        <v>24</v>
      </c>
      <c r="B24" s="18" t="s">
        <v>91</v>
      </c>
      <c r="C24" s="9">
        <v>0.76</v>
      </c>
    </row>
    <row r="25" spans="1:3" ht="15.75" customHeight="1" x14ac:dyDescent="0.2">
      <c r="A25" s="9">
        <v>25</v>
      </c>
      <c r="B25" s="22" t="s">
        <v>92</v>
      </c>
      <c r="C25" s="15">
        <v>1.1399999999999999</v>
      </c>
    </row>
    <row r="26" spans="1:3" ht="15.75" customHeight="1" x14ac:dyDescent="0.2">
      <c r="A26" s="9">
        <v>26</v>
      </c>
      <c r="B26" s="22" t="s">
        <v>93</v>
      </c>
      <c r="C26" s="15">
        <v>0.67</v>
      </c>
    </row>
    <row r="27" spans="1:3" ht="15.75" customHeight="1" x14ac:dyDescent="0.2">
      <c r="A27" s="9">
        <v>27</v>
      </c>
      <c r="B27" s="22" t="s">
        <v>94</v>
      </c>
      <c r="C27" s="15">
        <v>1.01</v>
      </c>
    </row>
    <row r="28" spans="1:3" ht="15.75" customHeight="1" x14ac:dyDescent="0.2">
      <c r="A28" s="9">
        <v>28</v>
      </c>
      <c r="B28" s="21" t="s">
        <v>95</v>
      </c>
    </row>
    <row r="29" spans="1:3" ht="15.75" customHeight="1" x14ac:dyDescent="0.2">
      <c r="A29" s="9">
        <v>29</v>
      </c>
      <c r="B29" s="22" t="s">
        <v>96</v>
      </c>
      <c r="C29" s="15">
        <v>0.85</v>
      </c>
    </row>
    <row r="30" spans="1:3" ht="15.75" customHeight="1" x14ac:dyDescent="0.2">
      <c r="A30" s="9">
        <v>30</v>
      </c>
      <c r="B30" s="22" t="s">
        <v>97</v>
      </c>
      <c r="C30" s="15">
        <v>1.2</v>
      </c>
    </row>
    <row r="31" spans="1:3" ht="15.75" customHeight="1" x14ac:dyDescent="0.2">
      <c r="A31" s="9">
        <v>31</v>
      </c>
      <c r="B31" s="22" t="s">
        <v>98</v>
      </c>
      <c r="C31" s="15">
        <v>1.5</v>
      </c>
    </row>
    <row r="32" spans="1:3" ht="15.75" customHeight="1" x14ac:dyDescent="0.2">
      <c r="A32" s="9">
        <v>32</v>
      </c>
      <c r="B32" s="22" t="s">
        <v>99</v>
      </c>
      <c r="C32" s="15">
        <v>0.7</v>
      </c>
    </row>
    <row r="33" spans="1:3" ht="15.75" customHeight="1" x14ac:dyDescent="0.2">
      <c r="A33" s="9">
        <v>33</v>
      </c>
      <c r="B33" s="24" t="s">
        <v>100</v>
      </c>
    </row>
    <row r="34" spans="1:3" ht="15.75" customHeight="1" x14ac:dyDescent="0.2">
      <c r="A34" s="9">
        <v>34</v>
      </c>
      <c r="B34" s="25" t="s">
        <v>101</v>
      </c>
      <c r="C34" s="23">
        <v>0</v>
      </c>
    </row>
    <row r="35" spans="1:3" ht="15.75" customHeight="1" x14ac:dyDescent="0.2">
      <c r="A35" s="9">
        <v>35</v>
      </c>
      <c r="B35" s="25" t="s">
        <v>102</v>
      </c>
      <c r="C35" s="15">
        <v>0.53</v>
      </c>
    </row>
    <row r="36" spans="1:3" ht="15.75" customHeight="1" x14ac:dyDescent="0.2">
      <c r="A36" s="9">
        <v>36</v>
      </c>
      <c r="B36" s="25" t="s">
        <v>103</v>
      </c>
      <c r="C36" s="15">
        <v>0.53</v>
      </c>
    </row>
    <row r="37" spans="1:3" ht="15.75" customHeight="1" x14ac:dyDescent="0.2">
      <c r="A37" s="9">
        <v>37</v>
      </c>
      <c r="B37" s="25" t="s">
        <v>104</v>
      </c>
      <c r="C37" s="9">
        <v>0.35</v>
      </c>
    </row>
    <row r="38" spans="1:3" ht="15.75" customHeight="1" x14ac:dyDescent="0.2">
      <c r="A38" s="9">
        <v>38</v>
      </c>
      <c r="B38" s="25" t="s">
        <v>105</v>
      </c>
      <c r="C38" s="9">
        <v>1.98</v>
      </c>
    </row>
    <row r="39" spans="1:3" ht="15.75" customHeight="1" x14ac:dyDescent="0.2">
      <c r="A39" s="9">
        <v>39</v>
      </c>
      <c r="B39" s="21" t="s">
        <v>106</v>
      </c>
      <c r="C39" s="9"/>
    </row>
    <row r="40" spans="1:3" ht="15.75" customHeight="1" x14ac:dyDescent="0.2">
      <c r="A40" s="9">
        <v>40</v>
      </c>
      <c r="B40" s="22" t="s">
        <v>107</v>
      </c>
      <c r="C40" s="9">
        <v>1.55</v>
      </c>
    </row>
    <row r="41" spans="1:3" ht="15.75" customHeight="1" x14ac:dyDescent="0.2">
      <c r="A41" s="9">
        <v>41</v>
      </c>
      <c r="B41" s="22" t="s">
        <v>108</v>
      </c>
      <c r="C41" s="9">
        <v>1.45</v>
      </c>
    </row>
    <row r="42" spans="1:3" ht="15.75" customHeight="1" x14ac:dyDescent="0.2">
      <c r="A42" s="9">
        <v>42</v>
      </c>
      <c r="B42" s="22" t="s">
        <v>109</v>
      </c>
      <c r="C42" s="9">
        <v>0.91</v>
      </c>
    </row>
    <row r="43" spans="1:3" ht="15.75" customHeight="1" x14ac:dyDescent="0.2">
      <c r="A43" s="9">
        <v>43</v>
      </c>
      <c r="B43" s="22" t="s">
        <v>110</v>
      </c>
      <c r="C43" s="9">
        <v>0.84</v>
      </c>
    </row>
    <row r="44" spans="1:3" ht="15.75" customHeight="1" x14ac:dyDescent="0.2">
      <c r="A44" s="9">
        <v>44</v>
      </c>
      <c r="B44" s="22" t="s">
        <v>111</v>
      </c>
      <c r="C44" s="9">
        <v>1.06</v>
      </c>
    </row>
    <row r="45" spans="1:3" ht="15.75" customHeight="1" x14ac:dyDescent="0.2">
      <c r="A45" s="9">
        <v>45</v>
      </c>
      <c r="B45" s="18" t="s">
        <v>112</v>
      </c>
      <c r="C45" s="9">
        <v>1.06</v>
      </c>
    </row>
    <row r="46" spans="1:3" ht="15.75" customHeight="1" x14ac:dyDescent="0.2">
      <c r="A46" s="9">
        <v>46</v>
      </c>
      <c r="B46" s="22" t="s">
        <v>113</v>
      </c>
      <c r="C46" s="9">
        <v>5.6</v>
      </c>
    </row>
    <row r="47" spans="1:3" ht="15.75" customHeight="1" x14ac:dyDescent="0.2">
      <c r="A47" s="9">
        <v>47</v>
      </c>
      <c r="B47" s="22" t="s">
        <v>114</v>
      </c>
      <c r="C47" s="9">
        <v>0.54</v>
      </c>
    </row>
    <row r="48" spans="1:3" ht="15.75" customHeight="1" x14ac:dyDescent="0.2">
      <c r="A48" s="9">
        <v>48</v>
      </c>
      <c r="B48" s="18" t="s">
        <v>115</v>
      </c>
      <c r="C48" s="9">
        <v>0.54</v>
      </c>
    </row>
    <row r="49" spans="1:3" ht="15.75" customHeight="1" x14ac:dyDescent="0.2">
      <c r="A49" s="9">
        <v>49</v>
      </c>
      <c r="B49" s="21" t="s">
        <v>116</v>
      </c>
    </row>
    <row r="50" spans="1:3" ht="15.75" customHeight="1" x14ac:dyDescent="0.2">
      <c r="A50" s="9">
        <v>50</v>
      </c>
      <c r="B50" s="22" t="s">
        <v>117</v>
      </c>
      <c r="C50" s="15">
        <v>1.1200000000000001</v>
      </c>
    </row>
    <row r="51" spans="1:3" ht="15.75" customHeight="1" x14ac:dyDescent="0.2">
      <c r="A51" s="9">
        <v>51</v>
      </c>
      <c r="B51" s="22" t="s">
        <v>118</v>
      </c>
      <c r="C51" s="15">
        <v>0.93</v>
      </c>
    </row>
    <row r="52" spans="1:3" ht="15.75" customHeight="1" x14ac:dyDescent="0.2">
      <c r="A52" s="9">
        <v>52</v>
      </c>
      <c r="B52" s="22" t="s">
        <v>119</v>
      </c>
      <c r="C52" s="15">
        <v>1.2</v>
      </c>
    </row>
    <row r="53" spans="1:3" ht="15.75" customHeight="1" x14ac:dyDescent="0.2">
      <c r="A53" s="9">
        <v>53</v>
      </c>
      <c r="B53" s="22" t="s">
        <v>120</v>
      </c>
      <c r="C53" s="15">
        <v>1.04</v>
      </c>
    </row>
    <row r="54" spans="1:3" ht="15.75" customHeight="1" x14ac:dyDescent="0.2">
      <c r="A54" s="9">
        <v>54</v>
      </c>
      <c r="B54" s="20" t="s">
        <v>206</v>
      </c>
      <c r="C54" s="9">
        <v>1.04</v>
      </c>
    </row>
    <row r="55" spans="1:3" ht="15.75" customHeight="1" x14ac:dyDescent="0.2">
      <c r="A55" s="9">
        <v>55</v>
      </c>
      <c r="B55" s="22" t="s">
        <v>122</v>
      </c>
      <c r="C55" s="15">
        <v>0.9</v>
      </c>
    </row>
    <row r="56" spans="1:3" ht="15.75" customHeight="1" x14ac:dyDescent="0.2">
      <c r="A56" s="9">
        <v>56</v>
      </c>
      <c r="B56" s="21" t="s">
        <v>123</v>
      </c>
    </row>
    <row r="57" spans="1:3" ht="15.75" customHeight="1" x14ac:dyDescent="0.2">
      <c r="A57" s="9">
        <v>57</v>
      </c>
      <c r="B57" s="22" t="s">
        <v>124</v>
      </c>
      <c r="C57" s="15">
        <v>1.64</v>
      </c>
    </row>
    <row r="58" spans="1:3" ht="15.75" customHeight="1" x14ac:dyDescent="0.2">
      <c r="A58" s="9">
        <v>58</v>
      </c>
      <c r="B58" s="22" t="s">
        <v>125</v>
      </c>
      <c r="C58" s="15">
        <v>1.65</v>
      </c>
    </row>
    <row r="59" spans="1:3" ht="15.75" customHeight="1" x14ac:dyDescent="0.2">
      <c r="A59" s="9">
        <v>59</v>
      </c>
      <c r="B59" s="22" t="s">
        <v>126</v>
      </c>
      <c r="C59" s="15">
        <v>1.1499999999999999</v>
      </c>
    </row>
    <row r="60" spans="1:3" ht="15.75" customHeight="1" x14ac:dyDescent="0.2">
      <c r="A60" s="9">
        <v>60</v>
      </c>
      <c r="B60" s="22" t="s">
        <v>127</v>
      </c>
      <c r="C60" s="15">
        <v>0.8</v>
      </c>
    </row>
    <row r="61" spans="1:3" ht="15.75" customHeight="1" x14ac:dyDescent="0.2">
      <c r="A61" s="9">
        <v>61</v>
      </c>
      <c r="B61" s="20" t="s">
        <v>207</v>
      </c>
      <c r="C61" s="9">
        <v>0.8</v>
      </c>
    </row>
    <row r="62" spans="1:3" ht="15.75" customHeight="1" x14ac:dyDescent="0.2">
      <c r="A62" s="9">
        <v>62</v>
      </c>
      <c r="B62" s="22" t="s">
        <v>129</v>
      </c>
      <c r="C62" s="15">
        <v>2.1800000000000002</v>
      </c>
    </row>
    <row r="63" spans="1:3" ht="15.75" customHeight="1" x14ac:dyDescent="0.2">
      <c r="A63" s="9">
        <v>63</v>
      </c>
      <c r="B63" s="21" t="s">
        <v>130</v>
      </c>
    </row>
    <row r="64" spans="1:3" ht="15.75" customHeight="1" x14ac:dyDescent="0.2">
      <c r="A64" s="9">
        <v>64</v>
      </c>
      <c r="B64" s="22" t="s">
        <v>131</v>
      </c>
      <c r="C64" s="15">
        <v>1.02</v>
      </c>
    </row>
    <row r="65" spans="1:3" ht="15.75" customHeight="1" x14ac:dyDescent="0.2">
      <c r="A65" s="9">
        <v>65</v>
      </c>
      <c r="B65" s="22" t="s">
        <v>132</v>
      </c>
      <c r="C65" s="15">
        <v>2.1800000000000002</v>
      </c>
    </row>
    <row r="66" spans="1:3" ht="15.75" customHeight="1" x14ac:dyDescent="0.2">
      <c r="A66" s="9">
        <v>66</v>
      </c>
      <c r="B66" s="22" t="s">
        <v>133</v>
      </c>
      <c r="C66" s="15">
        <v>0.83</v>
      </c>
    </row>
    <row r="67" spans="1:3" ht="15.75" customHeight="1" x14ac:dyDescent="0.2">
      <c r="A67" s="9">
        <v>67</v>
      </c>
      <c r="B67" s="22" t="s">
        <v>134</v>
      </c>
      <c r="C67" s="15">
        <v>1.98</v>
      </c>
    </row>
    <row r="68" spans="1:3" ht="15.75" customHeight="1" x14ac:dyDescent="0.2">
      <c r="A68" s="9">
        <v>68</v>
      </c>
      <c r="B68" s="22" t="s">
        <v>135</v>
      </c>
      <c r="C68" s="15">
        <v>2.12</v>
      </c>
    </row>
    <row r="69" spans="1:3" ht="15.75" customHeight="1" x14ac:dyDescent="0.2">
      <c r="A69" s="9">
        <v>69</v>
      </c>
      <c r="B69" s="22" t="s">
        <v>136</v>
      </c>
      <c r="C69" s="15">
        <v>0.74</v>
      </c>
    </row>
    <row r="70" spans="1:3" ht="15.75" customHeight="1" x14ac:dyDescent="0.2">
      <c r="A70" s="9">
        <v>70</v>
      </c>
      <c r="B70" s="21" t="s">
        <v>137</v>
      </c>
    </row>
    <row r="71" spans="1:3" ht="15.75" customHeight="1" x14ac:dyDescent="0.2">
      <c r="A71" s="9">
        <v>71</v>
      </c>
      <c r="B71" s="22" t="s">
        <v>138</v>
      </c>
      <c r="C71" s="15">
        <v>1.82</v>
      </c>
    </row>
    <row r="72" spans="1:3" ht="15.75" customHeight="1" x14ac:dyDescent="0.2">
      <c r="A72" s="9">
        <v>72</v>
      </c>
      <c r="B72" s="20" t="s">
        <v>139</v>
      </c>
      <c r="C72" s="15">
        <v>0.91</v>
      </c>
    </row>
    <row r="73" spans="1:3" ht="15.75" customHeight="1" x14ac:dyDescent="0.2">
      <c r="A73" s="9">
        <v>73</v>
      </c>
      <c r="B73" s="22" t="s">
        <v>140</v>
      </c>
      <c r="C73" s="15">
        <v>1.57</v>
      </c>
    </row>
    <row r="74" spans="1:3" ht="15.75" customHeight="1" x14ac:dyDescent="0.2">
      <c r="A74" s="9">
        <v>74</v>
      </c>
      <c r="B74" s="22" t="s">
        <v>141</v>
      </c>
      <c r="C74" s="15">
        <v>0.69</v>
      </c>
    </row>
    <row r="75" spans="1:3" ht="15.75" customHeight="1" x14ac:dyDescent="0.2">
      <c r="A75" s="9">
        <v>75</v>
      </c>
      <c r="B75" s="22" t="s">
        <v>142</v>
      </c>
      <c r="C75" s="15">
        <v>0.95</v>
      </c>
    </row>
    <row r="76" spans="1:3" ht="15.75" customHeight="1" x14ac:dyDescent="0.2">
      <c r="A76" s="9">
        <v>76</v>
      </c>
      <c r="B76" s="20" t="s">
        <v>208</v>
      </c>
      <c r="C76" s="9">
        <v>0.95</v>
      </c>
    </row>
    <row r="77" spans="1:3" ht="15.75" customHeight="1" x14ac:dyDescent="0.2">
      <c r="A77" s="9">
        <v>77</v>
      </c>
      <c r="B77" s="22" t="s">
        <v>209</v>
      </c>
      <c r="C77" s="15">
        <v>1.19</v>
      </c>
    </row>
    <row r="78" spans="1:3" ht="15.75" customHeight="1" x14ac:dyDescent="0.2">
      <c r="A78" s="9">
        <v>78</v>
      </c>
      <c r="B78" s="20" t="s">
        <v>210</v>
      </c>
      <c r="C78" s="9">
        <v>1.19</v>
      </c>
    </row>
    <row r="79" spans="1:3" ht="15.75" customHeight="1" x14ac:dyDescent="0.2">
      <c r="A79" s="9">
        <v>79</v>
      </c>
      <c r="B79" s="21" t="s">
        <v>146</v>
      </c>
    </row>
    <row r="80" spans="1:3" ht="15.75" customHeight="1" x14ac:dyDescent="0.2">
      <c r="A80" s="9">
        <v>80</v>
      </c>
      <c r="B80" s="22" t="s">
        <v>147</v>
      </c>
      <c r="C80" s="15">
        <v>0.63</v>
      </c>
    </row>
    <row r="81" spans="1:3" ht="15.75" customHeight="1" x14ac:dyDescent="0.2">
      <c r="A81" s="9">
        <v>81</v>
      </c>
      <c r="B81" s="20" t="s">
        <v>148</v>
      </c>
      <c r="C81" s="15">
        <v>1.1499999999999999</v>
      </c>
    </row>
    <row r="82" spans="1:3" ht="15.75" customHeight="1" x14ac:dyDescent="0.2">
      <c r="A82" s="9">
        <v>82</v>
      </c>
      <c r="B82" s="20" t="s">
        <v>211</v>
      </c>
      <c r="C82" s="9">
        <v>1.1499999999999999</v>
      </c>
    </row>
    <row r="83" spans="1:3" ht="15.75" customHeight="1" x14ac:dyDescent="0.2">
      <c r="A83" s="9">
        <v>83</v>
      </c>
      <c r="B83" s="18" t="s">
        <v>212</v>
      </c>
      <c r="C83" s="9">
        <v>1.1499999999999999</v>
      </c>
    </row>
    <row r="84" spans="1:3" ht="15.75" customHeight="1" x14ac:dyDescent="0.2">
      <c r="A84" s="9">
        <v>84</v>
      </c>
      <c r="B84" s="18" t="s">
        <v>213</v>
      </c>
      <c r="C84" s="9">
        <v>1.1499999999999999</v>
      </c>
    </row>
    <row r="85" spans="1:3" ht="15.75" customHeight="1" x14ac:dyDescent="0.2">
      <c r="A85" s="9">
        <v>85</v>
      </c>
      <c r="B85" s="22" t="s">
        <v>214</v>
      </c>
      <c r="C85" s="15">
        <v>0.5</v>
      </c>
    </row>
    <row r="86" spans="1:3" ht="15.75" customHeight="1" x14ac:dyDescent="0.2">
      <c r="A86" s="9">
        <v>86</v>
      </c>
      <c r="B86" s="22" t="s">
        <v>153</v>
      </c>
      <c r="C86" s="15">
        <v>1.9</v>
      </c>
    </row>
    <row r="87" spans="1:3" ht="15.75" customHeight="1" x14ac:dyDescent="0.2">
      <c r="A87" s="9">
        <v>87</v>
      </c>
      <c r="B87" s="21" t="s">
        <v>154</v>
      </c>
    </row>
    <row r="88" spans="1:3" ht="15.75" customHeight="1" x14ac:dyDescent="0.2">
      <c r="A88" s="9">
        <v>88</v>
      </c>
      <c r="B88" s="22" t="s">
        <v>155</v>
      </c>
      <c r="C88" s="15">
        <v>1.06</v>
      </c>
    </row>
    <row r="89" spans="1:3" ht="15.75" customHeight="1" x14ac:dyDescent="0.2">
      <c r="A89" s="9">
        <v>89</v>
      </c>
      <c r="B89" s="22" t="s">
        <v>156</v>
      </c>
      <c r="C89" s="15">
        <v>0.9</v>
      </c>
    </row>
    <row r="90" spans="1:3" ht="15.75" customHeight="1" x14ac:dyDescent="0.2">
      <c r="A90" s="9">
        <v>90</v>
      </c>
      <c r="B90" s="22" t="s">
        <v>157</v>
      </c>
      <c r="C90" s="15">
        <v>0.82</v>
      </c>
    </row>
    <row r="91" spans="1:3" ht="15.75" customHeight="1" x14ac:dyDescent="0.2">
      <c r="A91" s="9">
        <v>91</v>
      </c>
      <c r="B91" s="20" t="s">
        <v>215</v>
      </c>
      <c r="C91" s="9">
        <v>0.82</v>
      </c>
    </row>
    <row r="92" spans="1:3" ht="15.75" customHeight="1" x14ac:dyDescent="0.2">
      <c r="A92" s="9">
        <v>92</v>
      </c>
      <c r="B92" s="22" t="s">
        <v>159</v>
      </c>
      <c r="C92" s="15">
        <v>0.53</v>
      </c>
    </row>
    <row r="93" spans="1:3" ht="15.75" customHeight="1" x14ac:dyDescent="0.2">
      <c r="A93" s="9">
        <v>93</v>
      </c>
      <c r="B93" s="22" t="s">
        <v>160</v>
      </c>
      <c r="C93" s="15">
        <v>0.97</v>
      </c>
    </row>
    <row r="94" spans="1:3" ht="15.75" customHeight="1" x14ac:dyDescent="0.2">
      <c r="A94" s="9">
        <v>94</v>
      </c>
      <c r="B94" s="22" t="s">
        <v>161</v>
      </c>
      <c r="C94" s="15">
        <v>0.71</v>
      </c>
    </row>
    <row r="95" spans="1:3" ht="15.75" customHeight="1" x14ac:dyDescent="0.2">
      <c r="A95" s="9">
        <v>95</v>
      </c>
      <c r="B95" s="21" t="s">
        <v>162</v>
      </c>
    </row>
    <row r="96" spans="1:3" ht="15.75" customHeight="1" x14ac:dyDescent="0.2">
      <c r="A96" s="9">
        <v>96</v>
      </c>
      <c r="B96" s="22" t="s">
        <v>163</v>
      </c>
      <c r="C96" s="15">
        <v>1.45</v>
      </c>
    </row>
    <row r="97" spans="1:3" ht="15.75" customHeight="1" x14ac:dyDescent="0.2">
      <c r="A97" s="9">
        <v>97</v>
      </c>
      <c r="B97" s="22" t="s">
        <v>164</v>
      </c>
      <c r="C97" s="15">
        <v>1</v>
      </c>
    </row>
    <row r="98" spans="1:3" ht="15.75" customHeight="1" x14ac:dyDescent="0.2">
      <c r="A98" s="9">
        <v>98</v>
      </c>
      <c r="B98" s="18" t="s">
        <v>165</v>
      </c>
      <c r="C98" s="9">
        <v>1</v>
      </c>
    </row>
    <row r="99" spans="1:3" ht="15.75" customHeight="1" x14ac:dyDescent="0.2">
      <c r="A99" s="9">
        <v>99</v>
      </c>
      <c r="B99" s="22" t="s">
        <v>166</v>
      </c>
      <c r="C99" s="15">
        <v>1.78</v>
      </c>
    </row>
    <row r="100" spans="1:3" ht="15.75" customHeight="1" x14ac:dyDescent="0.2">
      <c r="A100" s="9">
        <v>100</v>
      </c>
      <c r="B100" s="20" t="s">
        <v>216</v>
      </c>
      <c r="C100" s="15">
        <v>1.27</v>
      </c>
    </row>
    <row r="101" spans="1:3" ht="15.75" customHeight="1" x14ac:dyDescent="0.2">
      <c r="A101" s="9">
        <v>101</v>
      </c>
      <c r="B101" s="21" t="s">
        <v>168</v>
      </c>
    </row>
    <row r="102" spans="1:3" ht="15.75" customHeight="1" x14ac:dyDescent="0.2">
      <c r="A102" s="9">
        <v>102</v>
      </c>
      <c r="B102" s="22" t="s">
        <v>169</v>
      </c>
      <c r="C102" s="15">
        <v>0.65</v>
      </c>
    </row>
    <row r="103" spans="1:3" ht="15.75" customHeight="1" x14ac:dyDescent="0.2">
      <c r="A103" s="9">
        <v>103</v>
      </c>
      <c r="B103" s="22" t="s">
        <v>170</v>
      </c>
      <c r="C103" s="15">
        <v>1.58</v>
      </c>
    </row>
    <row r="104" spans="1:3" ht="15.75" customHeight="1" x14ac:dyDescent="0.2">
      <c r="A104" s="9">
        <v>104</v>
      </c>
      <c r="B104" s="22" t="s">
        <v>171</v>
      </c>
      <c r="C104" s="15">
        <v>1.4</v>
      </c>
    </row>
    <row r="105" spans="1:3" ht="15.75" customHeight="1" x14ac:dyDescent="0.2">
      <c r="A105" s="9">
        <v>105</v>
      </c>
      <c r="B105" s="18" t="s">
        <v>172</v>
      </c>
      <c r="C105" s="9">
        <v>1.4</v>
      </c>
    </row>
    <row r="106" spans="1:3" ht="15.75" customHeight="1" x14ac:dyDescent="0.2">
      <c r="A106" s="9">
        <v>106</v>
      </c>
      <c r="B106" s="22" t="s">
        <v>173</v>
      </c>
      <c r="C106" s="15">
        <v>1.19</v>
      </c>
    </row>
    <row r="107" spans="1:3" ht="15.75" customHeight="1" x14ac:dyDescent="0.2">
      <c r="A107" s="9">
        <v>107</v>
      </c>
      <c r="B107" s="20" t="s">
        <v>174</v>
      </c>
      <c r="C107" s="15">
        <v>0.93</v>
      </c>
    </row>
    <row r="108" spans="1:3" ht="15.75" customHeight="1" x14ac:dyDescent="0.2">
      <c r="A108" s="9">
        <v>108</v>
      </c>
      <c r="B108" s="20" t="s">
        <v>217</v>
      </c>
      <c r="C108" s="9">
        <v>0.93</v>
      </c>
    </row>
    <row r="109" spans="1:3" ht="15.75" customHeight="1" x14ac:dyDescent="0.2">
      <c r="A109" s="9">
        <v>109</v>
      </c>
      <c r="B109" s="21" t="s">
        <v>176</v>
      </c>
    </row>
    <row r="110" spans="1:3" ht="15.75" customHeight="1" x14ac:dyDescent="0.2">
      <c r="A110" s="9">
        <v>110</v>
      </c>
      <c r="B110" s="22" t="s">
        <v>177</v>
      </c>
      <c r="C110" s="23">
        <v>0</v>
      </c>
    </row>
    <row r="111" spans="1:3" ht="15.75" customHeight="1" x14ac:dyDescent="0.2">
      <c r="A111" s="9">
        <v>111</v>
      </c>
      <c r="B111" s="22" t="s">
        <v>178</v>
      </c>
      <c r="C111" s="15">
        <v>0.89</v>
      </c>
    </row>
    <row r="112" spans="1:3" ht="15.75" customHeight="1" x14ac:dyDescent="0.2">
      <c r="A112" s="9">
        <v>112</v>
      </c>
      <c r="B112" s="22" t="s">
        <v>179</v>
      </c>
      <c r="C112" s="15">
        <v>0.95</v>
      </c>
    </row>
    <row r="113" spans="1:3" ht="15.75" customHeight="1" x14ac:dyDescent="0.2">
      <c r="A113" s="9">
        <v>113</v>
      </c>
      <c r="B113" s="18" t="s">
        <v>180</v>
      </c>
      <c r="C113" s="9">
        <v>0.95</v>
      </c>
    </row>
    <row r="114" spans="1:3" ht="15.75" customHeight="1" x14ac:dyDescent="0.2">
      <c r="A114" s="9">
        <v>114</v>
      </c>
      <c r="B114" s="22" t="s">
        <v>181</v>
      </c>
      <c r="C114" s="15">
        <v>0.92</v>
      </c>
    </row>
    <row r="115" spans="1:3" ht="15.75" customHeight="1" x14ac:dyDescent="0.2">
      <c r="A115" s="9">
        <v>115</v>
      </c>
      <c r="B115" s="20" t="s">
        <v>182</v>
      </c>
      <c r="C115" s="15">
        <v>1.76</v>
      </c>
    </row>
    <row r="116" spans="1:3" ht="15.75" customHeight="1" x14ac:dyDescent="0.2">
      <c r="A116" s="9">
        <v>116</v>
      </c>
      <c r="B116" s="21" t="s">
        <v>183</v>
      </c>
    </row>
    <row r="117" spans="1:3" ht="15.75" customHeight="1" x14ac:dyDescent="0.2">
      <c r="A117" s="9">
        <v>117</v>
      </c>
      <c r="B117" s="22" t="s">
        <v>184</v>
      </c>
      <c r="C117" s="15">
        <v>1.1399999999999999</v>
      </c>
    </row>
    <row r="118" spans="1:3" ht="15.75" customHeight="1" x14ac:dyDescent="0.2">
      <c r="A118" s="9">
        <v>118</v>
      </c>
      <c r="B118" s="22" t="s">
        <v>185</v>
      </c>
      <c r="C118" s="15">
        <v>0.68</v>
      </c>
    </row>
    <row r="119" spans="1:3" ht="15.75" customHeight="1" x14ac:dyDescent="0.2">
      <c r="A119" s="9">
        <v>119</v>
      </c>
      <c r="B119" s="22" t="s">
        <v>186</v>
      </c>
      <c r="C119" s="15">
        <v>0.83</v>
      </c>
    </row>
    <row r="120" spans="1:3" ht="15.75" customHeight="1" x14ac:dyDescent="0.2">
      <c r="A120" s="9">
        <v>120</v>
      </c>
      <c r="B120" s="20" t="s">
        <v>218</v>
      </c>
      <c r="C120" s="9">
        <v>0.83</v>
      </c>
    </row>
    <row r="121" spans="1:3" ht="15.75" customHeight="1" x14ac:dyDescent="0.2">
      <c r="A121" s="9">
        <v>121</v>
      </c>
      <c r="B121" s="22" t="s">
        <v>188</v>
      </c>
      <c r="C121" s="15">
        <v>1.1399999999999999</v>
      </c>
    </row>
    <row r="122" spans="1:3" ht="15.75" customHeight="1" x14ac:dyDescent="0.2">
      <c r="A122" s="9">
        <v>122</v>
      </c>
      <c r="B122" s="18" t="s">
        <v>219</v>
      </c>
      <c r="C122" s="15">
        <v>1.1399999999999999</v>
      </c>
    </row>
    <row r="123" spans="1:3" ht="15.75" customHeight="1" x14ac:dyDescent="0.2">
      <c r="A123" s="9">
        <v>123</v>
      </c>
      <c r="B123" s="21" t="s">
        <v>190</v>
      </c>
    </row>
    <row r="124" spans="1:3" ht="15.75" customHeight="1" x14ac:dyDescent="0.2">
      <c r="A124" s="9">
        <v>124</v>
      </c>
      <c r="B124" s="22" t="s">
        <v>191</v>
      </c>
      <c r="C124" s="15">
        <v>0.99</v>
      </c>
    </row>
    <row r="125" spans="1:3" ht="15.75" customHeight="1" x14ac:dyDescent="0.2">
      <c r="A125" s="9">
        <v>125</v>
      </c>
      <c r="B125" s="20" t="s">
        <v>220</v>
      </c>
      <c r="C125" s="9">
        <v>0.99</v>
      </c>
    </row>
    <row r="126" spans="1:3" ht="15.75" customHeight="1" x14ac:dyDescent="0.2">
      <c r="A126" s="9">
        <v>126</v>
      </c>
      <c r="B126" s="22" t="s">
        <v>193</v>
      </c>
      <c r="C126" s="15">
        <v>1.3</v>
      </c>
    </row>
    <row r="127" spans="1:3" ht="15.75" customHeight="1" x14ac:dyDescent="0.2">
      <c r="A127" s="9">
        <v>127</v>
      </c>
      <c r="B127" s="22" t="s">
        <v>194</v>
      </c>
      <c r="C127" s="15">
        <v>1.1299999999999999</v>
      </c>
    </row>
    <row r="128" spans="1:3" ht="15.75" customHeight="1" x14ac:dyDescent="0.2">
      <c r="A128" s="9">
        <v>128</v>
      </c>
      <c r="B128" s="22" t="s">
        <v>195</v>
      </c>
      <c r="C128" s="15">
        <v>1.28</v>
      </c>
    </row>
    <row r="129" spans="1:3" ht="15.75" customHeight="1" x14ac:dyDescent="0.2">
      <c r="A129" s="9">
        <v>129</v>
      </c>
      <c r="B129" s="22" t="s">
        <v>196</v>
      </c>
      <c r="C129" s="15">
        <v>0.67</v>
      </c>
    </row>
    <row r="130" spans="1:3" ht="15.75" customHeight="1" x14ac:dyDescent="0.2">
      <c r="A130" s="9">
        <v>130</v>
      </c>
      <c r="B130" s="21" t="s">
        <v>197</v>
      </c>
    </row>
    <row r="131" spans="1:3" ht="15.75" customHeight="1" x14ac:dyDescent="0.2">
      <c r="A131" s="9">
        <v>131</v>
      </c>
      <c r="B131" s="22" t="s">
        <v>198</v>
      </c>
      <c r="C131" s="15">
        <v>0.9</v>
      </c>
    </row>
    <row r="132" spans="1:3" ht="15.75" customHeight="1" x14ac:dyDescent="0.2">
      <c r="A132" s="9">
        <v>132</v>
      </c>
      <c r="B132" s="22" t="s">
        <v>199</v>
      </c>
      <c r="C132" s="15">
        <v>1.1200000000000001</v>
      </c>
    </row>
    <row r="133" spans="1:3" ht="15.75" customHeight="1" x14ac:dyDescent="0.2">
      <c r="A133" s="9">
        <v>133</v>
      </c>
      <c r="B133" s="22" t="s">
        <v>200</v>
      </c>
      <c r="C133" s="15">
        <v>0.78</v>
      </c>
    </row>
    <row r="134" spans="1:3" ht="15.75" customHeight="1" x14ac:dyDescent="0.2">
      <c r="A134" s="9">
        <v>134</v>
      </c>
      <c r="B134" s="22" t="s">
        <v>201</v>
      </c>
      <c r="C134" s="15">
        <v>0.92</v>
      </c>
    </row>
    <row r="135" spans="1:3" ht="15.75" customHeight="1" x14ac:dyDescent="0.2">
      <c r="A135" s="9">
        <v>135</v>
      </c>
      <c r="B135" s="22" t="s">
        <v>202</v>
      </c>
      <c r="C135" s="15">
        <v>1.2</v>
      </c>
    </row>
    <row r="136" spans="1:3" ht="15.75" customHeight="1" x14ac:dyDescent="0.15"/>
    <row r="137" spans="1:3" ht="15.75" customHeight="1" x14ac:dyDescent="0.15"/>
    <row r="138" spans="1:3" ht="15.75" customHeight="1" x14ac:dyDescent="0.15"/>
    <row r="139" spans="1:3" ht="15.75" customHeight="1" x14ac:dyDescent="0.15"/>
    <row r="140" spans="1:3" ht="15.75" customHeight="1" x14ac:dyDescent="0.15"/>
    <row r="141" spans="1:3" ht="15.75" customHeight="1" x14ac:dyDescent="0.15"/>
    <row r="142" spans="1:3" ht="15.75" customHeight="1" x14ac:dyDescent="0.15"/>
    <row r="143" spans="1:3" ht="15.75" customHeight="1" x14ac:dyDescent="0.15"/>
    <row r="144" spans="1:3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</vt:lpstr>
      <vt:lpstr>LINKS</vt:lpstr>
      <vt:lpstr>PROVINCIAL DATA</vt:lpstr>
      <vt:lpstr>OTHER 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Microsoft Office User</cp:lastModifiedBy>
  <dcterms:created xsi:type="dcterms:W3CDTF">2020-11-23T05:55:07Z</dcterms:created>
  <dcterms:modified xsi:type="dcterms:W3CDTF">2021-05-18T03:56:46Z</dcterms:modified>
</cp:coreProperties>
</file>