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06/Documents/usyd/MTRX1701/"/>
    </mc:Choice>
  </mc:AlternateContent>
  <xr:revisionPtr revIDLastSave="0" documentId="13_ncr:1_{55D6E96F-7729-3F4E-9098-7CBA1C8E3F5E}" xr6:coauthVersionLast="47" xr6:coauthVersionMax="47" xr10:uidLastSave="{00000000-0000-0000-0000-000000000000}"/>
  <bookViews>
    <workbookView xWindow="38380" yWindow="21040" windowWidth="38000" windowHeight="20680" activeTab="2" xr2:uid="{68A5AFA3-DD21-6D4B-B24E-4103C302983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I20" i="3"/>
  <c r="I18" i="3"/>
  <c r="H20" i="3"/>
  <c r="J20" i="3" s="1"/>
  <c r="H19" i="3"/>
  <c r="J19" i="3" s="1"/>
  <c r="H18" i="3"/>
  <c r="J13" i="3"/>
  <c r="J14" i="3"/>
  <c r="J12" i="3"/>
  <c r="I13" i="3"/>
  <c r="I14" i="3"/>
  <c r="I12" i="3"/>
  <c r="H13" i="3"/>
  <c r="H14" i="3"/>
  <c r="H12" i="3"/>
  <c r="F12" i="2"/>
  <c r="F13" i="2"/>
  <c r="F14" i="2"/>
  <c r="F15" i="2"/>
  <c r="D4" i="1"/>
  <c r="D5" i="1"/>
  <c r="D6" i="1"/>
  <c r="D7" i="1"/>
  <c r="D3" i="1"/>
  <c r="D25" i="2"/>
  <c r="D26" i="2"/>
  <c r="D27" i="2"/>
  <c r="D28" i="2"/>
  <c r="D24" i="2"/>
  <c r="D11" i="2"/>
  <c r="D12" i="2"/>
  <c r="D13" i="2"/>
  <c r="D14" i="2"/>
  <c r="D15" i="2"/>
  <c r="J18" i="3" l="1"/>
</calcChain>
</file>

<file path=xl/sharedStrings.xml><?xml version="1.0" encoding="utf-8"?>
<sst xmlns="http://schemas.openxmlformats.org/spreadsheetml/2006/main" count="32" uniqueCount="19">
  <si>
    <t>resistance</t>
  </si>
  <si>
    <t>lux</t>
  </si>
  <si>
    <t>1/r = 4E-06x-0.0002</t>
  </si>
  <si>
    <t xml:space="preserve"> </t>
  </si>
  <si>
    <t>light level (lux)</t>
  </si>
  <si>
    <t>resistance (ohms)</t>
  </si>
  <si>
    <t>1/R (ohms^-1)</t>
  </si>
  <si>
    <t>Resistance (ohms)</t>
  </si>
  <si>
    <t>Voltage (V)</t>
  </si>
  <si>
    <t>Light level (lux)</t>
  </si>
  <si>
    <t>Voltage Va (V)</t>
  </si>
  <si>
    <t>Effeciency</t>
  </si>
  <si>
    <t>5 volts</t>
  </si>
  <si>
    <t>weight (g)</t>
  </si>
  <si>
    <t>current (A)</t>
  </si>
  <si>
    <t>time (s)</t>
  </si>
  <si>
    <t>P out (W)</t>
  </si>
  <si>
    <t>P in (W)</t>
  </si>
  <si>
    <t>3.3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</si>
</sst>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78" formatCode="0.00.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3" borderId="1" xfId="0" applyFill="1" applyBorder="1"/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10" fontId="0" fillId="0" borderId="1" xfId="1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Resistance (</a:t>
            </a:r>
            <a:r>
              <a:rPr lang="en-US" sz="14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ohms</a:t>
            </a:r>
            <a:r>
              <a:rPr lang="en-US" sz="1400" b="0" baseline="0"/>
              <a:t>) against light level (lux)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67721334312764E-2"/>
                  <c:y val="-0.31410333907588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56</c:v>
                </c:pt>
                <c:pt idx="1">
                  <c:v>90</c:v>
                </c:pt>
                <c:pt idx="2">
                  <c:v>113</c:v>
                </c:pt>
                <c:pt idx="3">
                  <c:v>141</c:v>
                </c:pt>
                <c:pt idx="4">
                  <c:v>225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12600</c:v>
                </c:pt>
                <c:pt idx="1">
                  <c:v>8500</c:v>
                </c:pt>
                <c:pt idx="2">
                  <c:v>5560</c:v>
                </c:pt>
                <c:pt idx="3">
                  <c:v>4600</c:v>
                </c:pt>
                <c:pt idx="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C-3940-A62B-309ADC10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38463"/>
        <c:axId val="107852159"/>
      </c:scatterChart>
      <c:valAx>
        <c:axId val="1077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7852159"/>
        <c:crosses val="autoZero"/>
        <c:crossBetween val="midCat"/>
      </c:valAx>
      <c:valAx>
        <c:axId val="1078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(OHMS)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773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1/Resistance (ohms^-1) against light level (lux)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1/R (ohms^-1)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75907843260423"/>
                  <c:y val="-4.27737764941070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56</c:v>
                </c:pt>
                <c:pt idx="1">
                  <c:v>90</c:v>
                </c:pt>
                <c:pt idx="2">
                  <c:v>113</c:v>
                </c:pt>
                <c:pt idx="3">
                  <c:v>141</c:v>
                </c:pt>
                <c:pt idx="4">
                  <c:v>225</c:v>
                </c:pt>
              </c:numCache>
            </c:numRef>
          </c:xVal>
          <c:yVal>
            <c:numRef>
              <c:f>Sheet1!$D$3:$D$7</c:f>
              <c:numCache>
                <c:formatCode>0.0E+00</c:formatCode>
                <c:ptCount val="5"/>
                <c:pt idx="0">
                  <c:v>7.9365079365079365E-5</c:v>
                </c:pt>
                <c:pt idx="1">
                  <c:v>1.1764705882352942E-4</c:v>
                </c:pt>
                <c:pt idx="2">
                  <c:v>1.7985611510791367E-4</c:v>
                </c:pt>
                <c:pt idx="3">
                  <c:v>2.173913043478261E-4</c:v>
                </c:pt>
                <c:pt idx="4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AF43-A7F2-0FCEBCE1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18768"/>
        <c:axId val="1568915184"/>
      </c:scatterChart>
      <c:valAx>
        <c:axId val="15688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68915184"/>
        <c:crosses val="autoZero"/>
        <c:crossBetween val="midCat"/>
      </c:valAx>
      <c:valAx>
        <c:axId val="1568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1/Resistance (ohms^-1)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688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Voltage Va against</a:t>
            </a:r>
            <a:r>
              <a:rPr lang="en-US" baseline="0"/>
              <a:t> resistance of photoresistor</a:t>
            </a:r>
            <a:r>
              <a:rPr lang="en-US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Sheet2!$D$10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981273117886753E-2"/>
                  <c:y val="0.20750810339074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Sheet2!$C$11:$C$15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Sheet2!$D$11:$D$15</c:f>
              <c:numCache>
                <c:formatCode>0.00</c:formatCode>
                <c:ptCount val="5"/>
                <c:pt idx="0">
                  <c:v>0.83333333333333337</c:v>
                </c:pt>
                <c:pt idx="1">
                  <c:v>1</c:v>
                </c:pt>
                <c:pt idx="2">
                  <c:v>1.1538461538461537</c:v>
                </c:pt>
                <c:pt idx="3">
                  <c:v>1.2962962962962963</c:v>
                </c:pt>
                <c:pt idx="4">
                  <c:v>1.4285714285714286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9145-A4AD-0B250208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30192"/>
        <c:axId val="155560111"/>
      </c:scatterChart>
      <c:valAx>
        <c:axId val="13476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5560111"/>
        <c:crosses val="autoZero"/>
        <c:crossBetween val="midCat"/>
      </c:valAx>
      <c:valAx>
        <c:axId val="1555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476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</a:t>
            </a:r>
            <a:r>
              <a:rPr lang="en-US"/>
              <a:t>voltage (V) against light level (Lux)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48489703508314E-2"/>
                  <c:y val="5.478181277998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Sheet2!$K$42:$K$46</c:f>
              <c:numCache>
                <c:formatCode>General</c:formatCode>
                <c:ptCount val="5"/>
                <c:pt idx="0">
                  <c:v>225</c:v>
                </c:pt>
                <c:pt idx="1">
                  <c:v>141</c:v>
                </c:pt>
                <c:pt idx="2">
                  <c:v>113</c:v>
                </c:pt>
                <c:pt idx="3">
                  <c:v>72</c:v>
                </c:pt>
                <c:pt idx="4">
                  <c:v>36</c:v>
                </c:pt>
              </c:numCache>
            </c:numRef>
          </c:xVal>
          <c:yVal>
            <c:numRef>
              <c:f>Sheet2!$L$42:$L$46</c:f>
              <c:numCache>
                <c:formatCode>0.00</c:formatCode>
                <c:ptCount val="5"/>
                <c:pt idx="0">
                  <c:v>1.48</c:v>
                </c:pt>
                <c:pt idx="1">
                  <c:v>1.66</c:v>
                </c:pt>
                <c:pt idx="2">
                  <c:v>1.8</c:v>
                </c:pt>
                <c:pt idx="3">
                  <c:v>2.86</c:v>
                </c:pt>
                <c:pt idx="4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5-0A49-AA79-D812B1F7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21616"/>
        <c:axId val="768157648"/>
      </c:scatterChart>
      <c:valAx>
        <c:axId val="7676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level</a:t>
                </a:r>
                <a:r>
                  <a:rPr lang="en-US" baseline="0"/>
                  <a:t>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68157648"/>
        <c:crosses val="autoZero"/>
        <c:crossBetween val="midCat"/>
      </c:valAx>
      <c:valAx>
        <c:axId val="7681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67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voltage (V) against light level (lux)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Sheet2!$H$34</c:f>
              <c:strCache>
                <c:ptCount val="1"/>
                <c:pt idx="0">
                  <c:v>Voltage Va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99499384744377"/>
                  <c:y val="6.4693383381361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Sheet2!$G$35:$G$39</c:f>
              <c:numCache>
                <c:formatCode>General</c:formatCode>
                <c:ptCount val="5"/>
                <c:pt idx="0">
                  <c:v>225</c:v>
                </c:pt>
                <c:pt idx="1">
                  <c:v>141</c:v>
                </c:pt>
                <c:pt idx="2">
                  <c:v>113</c:v>
                </c:pt>
                <c:pt idx="3">
                  <c:v>72</c:v>
                </c:pt>
                <c:pt idx="4">
                  <c:v>36</c:v>
                </c:pt>
              </c:numCache>
            </c:numRef>
          </c:xVal>
          <c:yVal>
            <c:numRef>
              <c:f>Sheet2!$H$35:$H$39</c:f>
              <c:numCache>
                <c:formatCode>0.00</c:formatCode>
                <c:ptCount val="5"/>
                <c:pt idx="0">
                  <c:v>2.04</c:v>
                </c:pt>
                <c:pt idx="1">
                  <c:v>2.5299999999999998</c:v>
                </c:pt>
                <c:pt idx="2">
                  <c:v>2.8</c:v>
                </c:pt>
                <c:pt idx="3">
                  <c:v>3.4</c:v>
                </c:pt>
                <c:pt idx="4">
                  <c:v>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FF4E-841B-0E889F56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59984"/>
        <c:axId val="951111152"/>
      </c:scatterChart>
      <c:valAx>
        <c:axId val="8356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level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1111152"/>
        <c:crosses val="autoZero"/>
        <c:crossBetween val="midCat"/>
      </c:valAx>
      <c:valAx>
        <c:axId val="9511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Va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356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217983</xdr:colOff>
      <xdr:row>5</xdr:row>
      <xdr:rowOff>85299</xdr:rowOff>
    </xdr:from>
    <xdr:to>
      <xdr:col>13</xdr:col>
      <xdr:colOff>360149</xdr:colOff>
      <xdr:row>23</xdr:row>
      <xdr:rowOff>104253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E7A5E-E03A-617E-FC73-8D0709C3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297051</xdr:colOff>
      <xdr:row>9</xdr:row>
      <xdr:rowOff>81366</xdr:rowOff>
    </xdr:from>
    <xdr:to>
      <xdr:col>5</xdr:col>
      <xdr:colOff>628543</xdr:colOff>
      <xdr:row>22</xdr:row>
      <xdr:rowOff>166176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82A31-5DF7-6FD8-5D4D-64FF9324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385536</xdr:colOff>
      <xdr:row>4</xdr:row>
      <xdr:rowOff>25400</xdr:rowOff>
    </xdr:from>
    <xdr:to>
      <xdr:col>15</xdr:col>
      <xdr:colOff>469900</xdr:colOff>
      <xdr:row>28</xdr:row>
      <xdr:rowOff>124732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59AF8-E6C4-F619-C814-465DF8B1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635000</xdr:colOff>
      <xdr:row>41</xdr:row>
      <xdr:rowOff>161290</xdr:rowOff>
    </xdr:from>
    <xdr:to>
      <xdr:col>6</xdr:col>
      <xdr:colOff>120650</xdr:colOff>
      <xdr:row>55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9B3FC-C4CB-A486-8E88-DEA5A72B6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639536</xdr:colOff>
      <xdr:row>57</xdr:row>
      <xdr:rowOff>76200</xdr:rowOff>
    </xdr:from>
    <xdr:to>
      <xdr:col>6</xdr:col>
      <xdr:colOff>323850</xdr:colOff>
      <xdr:row>72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241EA-632A-8458-A2BD-68FE9EAA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8C57-12FC-C14F-A25D-1639A9982B6D}">
  <dimension ref="B2:E25"/>
  <sheetViews>
    <sheetView zoomScale="134" workbookViewId="0">
      <selection activeCell="F7" sqref="F7"/>
    </sheetView>
  </sheetViews>
  <sheetFormatPr baseColWidth="10" defaultRowHeight="16" x14ac:dyDescent="0.2"/>
  <cols>
    <col min="2" max="2" width="14" customWidth="1"/>
    <col min="3" max="3" width="17.5" bestFit="1" customWidth="1"/>
    <col min="4" max="4" width="16.83203125" customWidth="1"/>
  </cols>
  <sheetData>
    <row r="2" spans="2:5" x14ac:dyDescent="0.2">
      <c r="B2" s="2" t="s">
        <v>4</v>
      </c>
      <c r="C2" s="2" t="s">
        <v>5</v>
      </c>
      <c r="D2" s="2" t="s">
        <v>6</v>
      </c>
    </row>
    <row r="3" spans="2:5" x14ac:dyDescent="0.2">
      <c r="B3" s="1">
        <v>56</v>
      </c>
      <c r="C3" s="1">
        <v>12600</v>
      </c>
      <c r="D3" s="3">
        <f>1/C3</f>
        <v>7.9365079365079365E-5</v>
      </c>
    </row>
    <row r="4" spans="2:5" x14ac:dyDescent="0.2">
      <c r="B4" s="1">
        <v>90</v>
      </c>
      <c r="C4" s="1">
        <v>8500</v>
      </c>
      <c r="D4" s="3">
        <f t="shared" ref="D4:D7" si="0">1/C4</f>
        <v>1.1764705882352942E-4</v>
      </c>
    </row>
    <row r="5" spans="2:5" x14ac:dyDescent="0.2">
      <c r="B5" s="1">
        <v>113</v>
      </c>
      <c r="C5" s="1">
        <v>5560</v>
      </c>
      <c r="D5" s="3">
        <f t="shared" si="0"/>
        <v>1.7985611510791367E-4</v>
      </c>
    </row>
    <row r="6" spans="2:5" x14ac:dyDescent="0.2">
      <c r="B6" s="1">
        <v>141</v>
      </c>
      <c r="C6" s="1">
        <v>4600</v>
      </c>
      <c r="D6" s="3">
        <f t="shared" si="0"/>
        <v>2.173913043478261E-4</v>
      </c>
    </row>
    <row r="7" spans="2:5" x14ac:dyDescent="0.2">
      <c r="B7" s="1">
        <v>225</v>
      </c>
      <c r="C7" s="1">
        <v>2500</v>
      </c>
      <c r="D7" s="3">
        <f t="shared" si="0"/>
        <v>4.0000000000000002E-4</v>
      </c>
      <c r="E7" t="s">
        <v>3</v>
      </c>
    </row>
    <row r="14" spans="2:5" x14ac:dyDescent="0.2">
      <c r="B14">
        <v>281</v>
      </c>
      <c r="C14">
        <v>1620</v>
      </c>
    </row>
    <row r="25" spans="3:3" x14ac:dyDescent="0.2">
      <c r="C25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3B20-30D3-9E4F-8C6B-BFBD6739E687}">
  <dimension ref="B10:R54"/>
  <sheetViews>
    <sheetView topLeftCell="A41" zoomScale="200" zoomScaleNormal="89" workbookViewId="0">
      <selection activeCell="H51" sqref="H51"/>
    </sheetView>
  </sheetViews>
  <sheetFormatPr baseColWidth="10" defaultRowHeight="16" x14ac:dyDescent="0.2"/>
  <cols>
    <col min="3" max="3" width="19" customWidth="1"/>
    <col min="4" max="4" width="13" customWidth="1"/>
    <col min="7" max="7" width="15.6640625" customWidth="1"/>
    <col min="8" max="8" width="13.6640625" customWidth="1"/>
    <col min="11" max="11" width="13.6640625" customWidth="1"/>
    <col min="12" max="12" width="13.5" customWidth="1"/>
    <col min="17" max="17" width="17.33203125" customWidth="1"/>
    <col min="18" max="18" width="16.33203125" customWidth="1"/>
  </cols>
  <sheetData>
    <row r="10" spans="3:6" x14ac:dyDescent="0.2">
      <c r="C10" s="4" t="s">
        <v>7</v>
      </c>
      <c r="D10" s="4" t="s">
        <v>8</v>
      </c>
      <c r="F10" t="s">
        <v>1</v>
      </c>
    </row>
    <row r="11" spans="3:6" x14ac:dyDescent="0.2">
      <c r="C11" s="1">
        <v>0</v>
      </c>
      <c r="D11" s="5">
        <f>5*(1000+C11)/(6000+C11)</f>
        <v>0.83333333333333337</v>
      </c>
    </row>
    <row r="12" spans="3:6" x14ac:dyDescent="0.2">
      <c r="C12" s="1">
        <v>250</v>
      </c>
      <c r="D12" s="5">
        <f t="shared" ref="D12:D15" si="0">5*(1000+C12)/(6000+C12)</f>
        <v>1</v>
      </c>
      <c r="F12">
        <f>((1/C12)+0.0002)/(4*10^-6)</f>
        <v>1050</v>
      </c>
    </row>
    <row r="13" spans="3:6" x14ac:dyDescent="0.2">
      <c r="C13" s="1">
        <v>500</v>
      </c>
      <c r="D13" s="5">
        <f t="shared" si="0"/>
        <v>1.1538461538461537</v>
      </c>
      <c r="F13">
        <f t="shared" ref="F13:F15" si="1">((1/C13)+0.0002)/(4*10^-6)</f>
        <v>550.00000000000011</v>
      </c>
    </row>
    <row r="14" spans="3:6" x14ac:dyDescent="0.2">
      <c r="C14" s="1">
        <v>750</v>
      </c>
      <c r="D14" s="5">
        <f t="shared" si="0"/>
        <v>1.2962962962962963</v>
      </c>
      <c r="F14">
        <f t="shared" si="1"/>
        <v>383.33333333333337</v>
      </c>
    </row>
    <row r="15" spans="3:6" x14ac:dyDescent="0.2">
      <c r="C15" s="1">
        <v>1000</v>
      </c>
      <c r="D15" s="5">
        <f t="shared" si="0"/>
        <v>1.4285714285714286</v>
      </c>
      <c r="F15">
        <f t="shared" si="1"/>
        <v>300.00000000000006</v>
      </c>
    </row>
    <row r="23" spans="2:4" x14ac:dyDescent="0.2">
      <c r="B23" t="s">
        <v>1</v>
      </c>
      <c r="C23" t="s">
        <v>0</v>
      </c>
    </row>
    <row r="24" spans="2:4" x14ac:dyDescent="0.2">
      <c r="B24">
        <v>225</v>
      </c>
      <c r="C24">
        <v>1500</v>
      </c>
      <c r="D24">
        <f>5*(1000+C24)/(6000+C24)</f>
        <v>1.6666666666666667</v>
      </c>
    </row>
    <row r="25" spans="2:4" x14ac:dyDescent="0.2">
      <c r="B25">
        <v>141</v>
      </c>
      <c r="C25">
        <v>4600</v>
      </c>
      <c r="D25">
        <f t="shared" ref="D25:D28" si="2">5*(1000+C25)/(6000+C25)</f>
        <v>2.641509433962264</v>
      </c>
    </row>
    <row r="26" spans="2:4" x14ac:dyDescent="0.2">
      <c r="B26">
        <v>113</v>
      </c>
      <c r="C26">
        <v>5560</v>
      </c>
      <c r="D26">
        <f t="shared" si="2"/>
        <v>2.8373702422145328</v>
      </c>
    </row>
    <row r="27" spans="2:4" x14ac:dyDescent="0.2">
      <c r="B27">
        <v>90</v>
      </c>
      <c r="C27">
        <v>8500</v>
      </c>
      <c r="D27">
        <f t="shared" si="2"/>
        <v>3.2758620689655173</v>
      </c>
    </row>
    <row r="28" spans="2:4" x14ac:dyDescent="0.2">
      <c r="B28">
        <v>56</v>
      </c>
      <c r="C28">
        <v>12600</v>
      </c>
      <c r="D28">
        <f t="shared" si="2"/>
        <v>3.6559139784946235</v>
      </c>
    </row>
    <row r="34" spans="7:18" x14ac:dyDescent="0.2">
      <c r="G34" s="4" t="s">
        <v>9</v>
      </c>
      <c r="H34" s="4" t="s">
        <v>10</v>
      </c>
    </row>
    <row r="35" spans="7:18" x14ac:dyDescent="0.2">
      <c r="G35" s="1">
        <v>225</v>
      </c>
      <c r="H35" s="5">
        <v>2.04</v>
      </c>
    </row>
    <row r="36" spans="7:18" x14ac:dyDescent="0.2">
      <c r="G36" s="1">
        <v>141</v>
      </c>
      <c r="H36" s="5">
        <v>2.5299999999999998</v>
      </c>
    </row>
    <row r="37" spans="7:18" x14ac:dyDescent="0.2">
      <c r="G37" s="1">
        <v>113</v>
      </c>
      <c r="H37" s="5">
        <v>2.8</v>
      </c>
    </row>
    <row r="38" spans="7:18" x14ac:dyDescent="0.2">
      <c r="G38" s="1">
        <v>72</v>
      </c>
      <c r="H38" s="5">
        <v>3.4</v>
      </c>
    </row>
    <row r="39" spans="7:18" x14ac:dyDescent="0.2">
      <c r="G39" s="1">
        <v>36</v>
      </c>
      <c r="H39" s="5">
        <v>4.32</v>
      </c>
      <c r="Q39" s="4" t="s">
        <v>9</v>
      </c>
      <c r="R39" s="4" t="s">
        <v>10</v>
      </c>
    </row>
    <row r="40" spans="7:18" x14ac:dyDescent="0.2">
      <c r="Q40" s="1">
        <v>36</v>
      </c>
      <c r="R40" s="5">
        <v>4.32</v>
      </c>
    </row>
    <row r="41" spans="7:18" x14ac:dyDescent="0.2">
      <c r="K41" s="6" t="s">
        <v>9</v>
      </c>
      <c r="L41" s="6" t="s">
        <v>8</v>
      </c>
      <c r="Q41" s="1">
        <v>72</v>
      </c>
      <c r="R41" s="5">
        <v>3.4</v>
      </c>
    </row>
    <row r="42" spans="7:18" x14ac:dyDescent="0.2">
      <c r="K42" s="1">
        <v>225</v>
      </c>
      <c r="L42" s="5">
        <v>1.48</v>
      </c>
      <c r="Q42" s="1">
        <v>113</v>
      </c>
      <c r="R42" s="5">
        <v>2.8</v>
      </c>
    </row>
    <row r="43" spans="7:18" x14ac:dyDescent="0.2">
      <c r="K43" s="1">
        <v>141</v>
      </c>
      <c r="L43" s="5">
        <v>1.66</v>
      </c>
      <c r="Q43" s="1">
        <v>141</v>
      </c>
      <c r="R43" s="5">
        <v>2.5299999999999998</v>
      </c>
    </row>
    <row r="44" spans="7:18" x14ac:dyDescent="0.2">
      <c r="K44" s="1">
        <v>113</v>
      </c>
      <c r="L44" s="5">
        <v>1.8</v>
      </c>
      <c r="Q44" s="1">
        <v>225</v>
      </c>
      <c r="R44" s="5">
        <v>2.04</v>
      </c>
    </row>
    <row r="45" spans="7:18" x14ac:dyDescent="0.2">
      <c r="K45" s="1">
        <v>72</v>
      </c>
      <c r="L45" s="5">
        <v>2.86</v>
      </c>
    </row>
    <row r="46" spans="7:18" x14ac:dyDescent="0.2">
      <c r="K46" s="1">
        <v>36</v>
      </c>
      <c r="L46" s="5">
        <v>3.15</v>
      </c>
    </row>
    <row r="49" spans="17:18" x14ac:dyDescent="0.2">
      <c r="Q49" s="6" t="s">
        <v>9</v>
      </c>
      <c r="R49" s="6" t="s">
        <v>8</v>
      </c>
    </row>
    <row r="50" spans="17:18" x14ac:dyDescent="0.2">
      <c r="Q50" s="1">
        <v>36</v>
      </c>
      <c r="R50" s="5">
        <v>3.15</v>
      </c>
    </row>
    <row r="51" spans="17:18" x14ac:dyDescent="0.2">
      <c r="Q51" s="1">
        <v>72</v>
      </c>
      <c r="R51" s="5">
        <v>2.86</v>
      </c>
    </row>
    <row r="52" spans="17:18" x14ac:dyDescent="0.2">
      <c r="Q52" s="1">
        <v>113</v>
      </c>
      <c r="R52" s="5">
        <v>1.8</v>
      </c>
    </row>
    <row r="53" spans="17:18" x14ac:dyDescent="0.2">
      <c r="Q53" s="1">
        <v>141</v>
      </c>
      <c r="R53" s="5">
        <v>1.66</v>
      </c>
    </row>
    <row r="54" spans="17:18" x14ac:dyDescent="0.2">
      <c r="Q54" s="1">
        <v>225</v>
      </c>
      <c r="R54" s="5">
        <v>1.48</v>
      </c>
    </row>
  </sheetData>
  <sortState xmlns:xlrd2="http://schemas.microsoft.com/office/spreadsheetml/2017/richdata2" ref="R50:R54">
    <sortCondition descending="1" ref="R50:R5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9B06-38AE-2045-B434-FC5A53133276}">
  <dimension ref="E10:J20"/>
  <sheetViews>
    <sheetView tabSelected="1" zoomScale="150" workbookViewId="0">
      <selection activeCell="J20" sqref="E16:J20"/>
    </sheetView>
  </sheetViews>
  <sheetFormatPr baseColWidth="10" defaultRowHeight="16" x14ac:dyDescent="0.2"/>
  <cols>
    <col min="8" max="8" width="12.6640625" bestFit="1" customWidth="1"/>
    <col min="10" max="10" width="12.6640625" bestFit="1" customWidth="1"/>
  </cols>
  <sheetData>
    <row r="10" spans="5:10" x14ac:dyDescent="0.2">
      <c r="E10" s="8" t="s">
        <v>13</v>
      </c>
      <c r="F10" s="9" t="s">
        <v>12</v>
      </c>
      <c r="G10" s="9"/>
      <c r="H10" s="9"/>
      <c r="I10" s="9"/>
      <c r="J10" s="9"/>
    </row>
    <row r="11" spans="5:10" x14ac:dyDescent="0.2">
      <c r="E11" s="8"/>
      <c r="F11" s="10" t="s">
        <v>14</v>
      </c>
      <c r="G11" s="10" t="s">
        <v>15</v>
      </c>
      <c r="H11" s="10" t="s">
        <v>16</v>
      </c>
      <c r="I11" s="10" t="s">
        <v>17</v>
      </c>
      <c r="J11" s="10" t="s">
        <v>11</v>
      </c>
    </row>
    <row r="12" spans="5:10" x14ac:dyDescent="0.2">
      <c r="E12" s="5">
        <v>8.8000000000000007</v>
      </c>
      <c r="F12" s="1">
        <v>0.12</v>
      </c>
      <c r="G12" s="1">
        <v>4.58</v>
      </c>
      <c r="H12" s="13">
        <f>(E12*(10^-3)*9.81*0.48)/G12</f>
        <v>9.0474759825327523E-3</v>
      </c>
      <c r="I12" s="5">
        <f>F12*5</f>
        <v>0.6</v>
      </c>
      <c r="J12" s="7">
        <f>H12/I12</f>
        <v>1.5079126637554587E-2</v>
      </c>
    </row>
    <row r="13" spans="5:10" x14ac:dyDescent="0.2">
      <c r="E13" s="5">
        <v>19.2</v>
      </c>
      <c r="F13" s="1">
        <v>0.13</v>
      </c>
      <c r="G13" s="1">
        <v>4.83</v>
      </c>
      <c r="H13" s="13">
        <f t="shared" ref="H13:H14" si="0">(E13*(10^-3)*9.81*0.48)/G13</f>
        <v>1.8718211180124223E-2</v>
      </c>
      <c r="I13" s="5">
        <f t="shared" ref="I13:I14" si="1">F13*5</f>
        <v>0.65</v>
      </c>
      <c r="J13" s="7">
        <f t="shared" ref="J13:J14" si="2">H13/I13</f>
        <v>2.8797247969421881E-2</v>
      </c>
    </row>
    <row r="14" spans="5:10" x14ac:dyDescent="0.2">
      <c r="E14" s="5">
        <v>29.6</v>
      </c>
      <c r="F14" s="1">
        <v>0.14000000000000001</v>
      </c>
      <c r="G14" s="1">
        <v>5.18</v>
      </c>
      <c r="H14" s="13">
        <f t="shared" si="0"/>
        <v>2.6907428571428572E-2</v>
      </c>
      <c r="I14" s="5">
        <f t="shared" si="1"/>
        <v>0.70000000000000007</v>
      </c>
      <c r="J14" s="7">
        <f t="shared" si="2"/>
        <v>3.8439183673469386E-2</v>
      </c>
    </row>
    <row r="16" spans="5:10" x14ac:dyDescent="0.2">
      <c r="E16" s="11" t="s">
        <v>13</v>
      </c>
      <c r="F16" s="9" t="s">
        <v>18</v>
      </c>
      <c r="G16" s="9"/>
      <c r="H16" s="9"/>
      <c r="I16" s="9"/>
      <c r="J16" s="9"/>
    </row>
    <row r="17" spans="5:10" x14ac:dyDescent="0.2">
      <c r="E17" s="12"/>
      <c r="F17" s="4" t="s">
        <v>14</v>
      </c>
      <c r="G17" s="4" t="s">
        <v>15</v>
      </c>
      <c r="H17" s="4" t="s">
        <v>16</v>
      </c>
      <c r="I17" s="4" t="s">
        <v>17</v>
      </c>
      <c r="J17" s="4" t="s">
        <v>11</v>
      </c>
    </row>
    <row r="18" spans="5:10" x14ac:dyDescent="0.2">
      <c r="E18" s="5">
        <v>8.8000000000000007</v>
      </c>
      <c r="F18" s="5">
        <v>0.1</v>
      </c>
      <c r="G18" s="1">
        <v>6.92</v>
      </c>
      <c r="H18" s="13">
        <f>(E18*(10^-3)*9.81*0.48)/G18</f>
        <v>5.9880693641618504E-3</v>
      </c>
      <c r="I18" s="5">
        <f>F18*3.3</f>
        <v>0.33</v>
      </c>
      <c r="J18" s="7">
        <f>H18/I18</f>
        <v>1.8145664739884396E-2</v>
      </c>
    </row>
    <row r="19" spans="5:10" x14ac:dyDescent="0.2">
      <c r="E19" s="5">
        <v>19.2</v>
      </c>
      <c r="F19" s="5">
        <v>0.11</v>
      </c>
      <c r="G19" s="1">
        <v>7.05</v>
      </c>
      <c r="H19" s="13">
        <f t="shared" ref="H19:H20" si="3">(E19*(10^-3)*9.81*0.48)/G19</f>
        <v>1.2823965957446809E-2</v>
      </c>
      <c r="I19" s="5">
        <f t="shared" ref="I19:I20" si="4">F19*3.3</f>
        <v>0.36299999999999999</v>
      </c>
      <c r="J19" s="7">
        <f t="shared" ref="J19:J20" si="5">H19/I19</f>
        <v>3.5327729910321792E-2</v>
      </c>
    </row>
    <row r="20" spans="5:10" x14ac:dyDescent="0.2">
      <c r="E20" s="5">
        <v>29.6</v>
      </c>
      <c r="F20" s="5">
        <v>0.12</v>
      </c>
      <c r="G20" s="1">
        <v>7.19</v>
      </c>
      <c r="H20" s="13">
        <f t="shared" si="3"/>
        <v>1.9385324061196106E-2</v>
      </c>
      <c r="I20" s="5">
        <f t="shared" si="4"/>
        <v>0.39599999999999996</v>
      </c>
      <c r="J20" s="7">
        <f t="shared" si="5"/>
        <v>4.8952838538374011E-2</v>
      </c>
    </row>
  </sheetData>
  <mergeCells count="4">
    <mergeCell ref="F10:J10"/>
    <mergeCell ref="F16:J16"/>
    <mergeCell ref="E10:E11"/>
    <mergeCell ref="E16:E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 Huynh</dc:creator>
  <cp:lastModifiedBy>Lap Huynh</cp:lastModifiedBy>
  <dcterms:created xsi:type="dcterms:W3CDTF">2025-03-18T00:59:36Z</dcterms:created>
  <dcterms:modified xsi:type="dcterms:W3CDTF">2025-04-06T08:28:37Z</dcterms:modified>
</cp:coreProperties>
</file>