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Maxcreative\realestate\media\"/>
    </mc:Choice>
  </mc:AlternateContent>
  <bookViews>
    <workbookView xWindow="-108" yWindow="-14508" windowWidth="25824" windowHeight="13896"/>
  </bookViews>
  <sheets>
    <sheet name="Sheet1" sheetId="1" r:id="rId1"/>
    <sheet name="İpoteka hesablaması (TR)" sheetId="2" r:id="rId2"/>
    <sheet name="İpoteka hesablaması (AZE)" sheetId="3" r:id="rId3"/>
    <sheet name="Sheet2" sheetId="4" r:id="rId4"/>
  </sheets>
  <definedNames>
    <definedName name="ColumnTitle1" localSheetId="2">Loan[[#Headers],[Pmt No.]]</definedName>
    <definedName name="ColumnTitle1">Loan[[#Headers],[Pmt No.]]</definedName>
    <definedName name="EndingBalance" localSheetId="2">-FV([0]!InterestRate/12,[0]!PaymentNumber,-[0]!MonthlyPayment,[0]!LoanAmount)</definedName>
    <definedName name="EndingBalance">-FV(InterestRate/12,PaymentNumber,-MonthlyPayment,LoanAmount)</definedName>
    <definedName name="HeaderRow" localSheetId="2">ROW('İpoteka hesablaması (AZE)'!$9:$9)</definedName>
    <definedName name="HeaderRow">ROW('İpoteka hesablaması (TR)'!$9:$9)</definedName>
    <definedName name="InterestAmt" localSheetId="2">-IPMT([0]!InterestRate/12,[0]!PaymentNumber,[0]!NumberOfPayments,[0]!LoanAmount)</definedName>
    <definedName name="InterestAmt">-IPMT(InterestRate/12,PaymentNumber,NumberOfPayments,LoanAmount)</definedName>
    <definedName name="InterestRate" localSheetId="2">'İpoteka hesablaması (AZE)'!$D$5</definedName>
    <definedName name="InterestRate">'İpoteka hesablaması (TR)'!$D$5</definedName>
    <definedName name="LastCol" localSheetId="2">COUNTA('İpoteka hesablaması (AZE)'!$9:$9)</definedName>
    <definedName name="LastCol">COUNTA('İpoteka hesablaması (TR)'!$9:$9)</definedName>
    <definedName name="LastRow" localSheetId="2">MATCH(9.99E+307,'İpoteka hesablaması (AZE)'!$B:$B)</definedName>
    <definedName name="LastRow">MATCH(9.99E+307,'İpoteka hesablaması (TR)'!$B:$B)</definedName>
    <definedName name="LoanAmount" localSheetId="2">'İpoteka hesablaması (AZE)'!$D$4</definedName>
    <definedName name="LoanAmount">'İpoteka hesablaması (TR)'!$D$4</definedName>
    <definedName name="LoanIsGood" localSheetId="2">IF('İpoteka hesablaması (AZE)'!LoanAmount*'İpoteka hesablaması (AZE)'!InterestRate*[0]!LoanYears*[0]!LoanStartDate&gt;0,1,0)</definedName>
    <definedName name="LoanIsGood">IF(LoanAmount*InterestRate*LoanYears*LoanStartDate&gt;0,1,0)</definedName>
    <definedName name="LoanIsNotPaid" localSheetId="2">IF([0]!PaymentNumber&lt;=[0]!NumberOfPayments,1,0)</definedName>
    <definedName name="LoanIsNotPaid">IF(PaymentNumber&lt;=NumberOfPayments,1,0)</definedName>
    <definedName name="LoanStartDate" localSheetId="2">'İpoteka hesablaması (AZE)'!$D$7</definedName>
    <definedName name="LoanStartDate">'İpoteka hesablaması (TR)'!$D$7</definedName>
    <definedName name="LoanValue" localSheetId="2">-FV('İpoteka hesablaması (AZE)'!InterestRate/12,[0]!PaymentNumber-1,-[0]!MonthlyPayment,'İpoteka hesablaması (AZE)'!LoanAmount)</definedName>
    <definedName name="LoanValue">-FV(InterestRate/12,PaymentNumber-1,-MonthlyPayment,LoanAmount)</definedName>
    <definedName name="LoanYears" localSheetId="2">'İpoteka hesablaması (AZE)'!$D$6</definedName>
    <definedName name="LoanYears">'İpoteka hesablaması (TR)'!$D$6</definedName>
    <definedName name="MonthlyPayment" localSheetId="2">-PMT('İpoteka hesablaması (AZE)'!InterestRate/12,[0]!NumberOfPayments,'İpoteka hesablaması (AZE)'!LoanAmount)</definedName>
    <definedName name="MonthlyPayment">-PMT(InterestRate/12,NumberOfPayments,LoanAmount)</definedName>
    <definedName name="NumberOfPayments" localSheetId="2">'İpoteka hesablaması (AZE)'!$H$5</definedName>
    <definedName name="NumberOfPayments">'İpoteka hesablaması (TR)'!$H$5</definedName>
    <definedName name="PaymentDate" localSheetId="2">DATE(YEAR('İpoteka hesablaması (AZE)'!LoanStartDate),MONTH('İpoteka hesablaması (AZE)'!LoanStartDate)+[0]!PaymentNumber,DAY('İpoteka hesablaması (AZE)'!LoanStartDate))</definedName>
    <definedName name="PaymentDate">DATE(YEAR(LoanStartDate),MONTH(LoanStartDate)+PaymentNumber,DAY(LoanStartDate))</definedName>
    <definedName name="PaymentNumber" localSheetId="2">ROW()-'İpoteka hesablaması (AZE)'!HeaderRow</definedName>
    <definedName name="PaymentNumber">ROW()-HeaderRow</definedName>
    <definedName name="Principal" localSheetId="2">-PPMT('İpoteka hesablaması (AZE)'!InterestRate/12,'İpoteka hesablaması (AZE)'!PaymentNumber,'İpoteka hesablaması (AZE)'!NumberOfPayments,'İpoteka hesablaması (AZE)'!LoanAmount)</definedName>
    <definedName name="Principal">-PPMT(InterestRate/12,PaymentNumber,NumberOfPayments,LoanAmount)</definedName>
    <definedName name="_xlnm.Print_Titles" localSheetId="2">'İpoteka hesablaması (AZE)'!$9:$9</definedName>
    <definedName name="_xlnm.Print_Titles" localSheetId="1">'İpoteka hesablaması (TR)'!$9:$9</definedName>
    <definedName name="PrintArea_SET" localSheetId="2">OFFSET('İpoteka hesablaması (AZE)'!$B$1,,,'İpoteka hesablaması (AZE)'!LastRow,'İpoteka hesablaması (AZE)'!LastCol)</definedName>
    <definedName name="PrintArea_SET">OFFSET('İpoteka hesablaması (TR)'!$B$1,,,LastRow,LastCol)</definedName>
    <definedName name="RowTitleRegion1..D6" localSheetId="2">'İpoteka hesablaması (AZE)'!$B$4</definedName>
    <definedName name="RowTitleRegion1..D6">'İpoteka hesablaması (TR)'!$B$4</definedName>
    <definedName name="RowTitleRegion2..H6" localSheetId="2">'İpoteka hesablaması (AZE)'!$F$4</definedName>
    <definedName name="RowTitleRegion2..H6">'İpoteka hesablaması (TR)'!$F$4</definedName>
    <definedName name="Total_Interest" localSheetId="2">'İpoteka hesablaması (AZE)'!$H$6</definedName>
    <definedName name="Total_Interest">'İpoteka hesablaması (TR)'!$H$6</definedName>
    <definedName name="TotalLoanCost" localSheetId="2">'İpoteka hesablaması (AZE)'!$H$7</definedName>
    <definedName name="TotalLoanCost">'İpoteka hesablaması (TR)'!$H$7</definedName>
  </definedNames>
  <calcPr calcId="162913"/>
</workbook>
</file>

<file path=xl/calcChain.xml><?xml version="1.0" encoding="utf-8"?>
<calcChain xmlns="http://schemas.openxmlformats.org/spreadsheetml/2006/main">
  <c r="D7" i="3" l="1"/>
  <c r="D5" i="3"/>
  <c r="D7" i="2"/>
  <c r="E50" i="1"/>
  <c r="D42" i="1"/>
  <c r="D28" i="1"/>
  <c r="D50" i="1" s="1"/>
  <c r="E27" i="1"/>
  <c r="E15" i="1"/>
  <c r="E14" i="1"/>
  <c r="F13" i="1"/>
  <c r="E13" i="1"/>
  <c r="D12" i="1"/>
  <c r="E6" i="1"/>
  <c r="D5" i="1"/>
  <c r="D5" i="2" s="1"/>
  <c r="H5" i="2" s="1"/>
  <c r="L4" i="1"/>
  <c r="K4" i="1"/>
  <c r="D4" i="1"/>
  <c r="E3" i="1"/>
  <c r="D3" i="1"/>
  <c r="D13" i="1" s="1"/>
  <c r="D65" i="1" s="1"/>
  <c r="L2" i="1"/>
  <c r="E28" i="1" s="1"/>
  <c r="E2" i="1"/>
  <c r="G369" i="3" l="1"/>
  <c r="F368" i="3"/>
  <c r="E367" i="3"/>
  <c r="D366" i="3"/>
  <c r="C365" i="3"/>
  <c r="B364" i="3"/>
  <c r="H362" i="3"/>
  <c r="G361" i="3"/>
  <c r="F360" i="3"/>
  <c r="E359" i="3"/>
  <c r="D358" i="3"/>
  <c r="C357" i="3"/>
  <c r="B356" i="3"/>
  <c r="H354" i="3"/>
  <c r="G353" i="3"/>
  <c r="F352" i="3"/>
  <c r="E351" i="3"/>
  <c r="D350" i="3"/>
  <c r="C349" i="3"/>
  <c r="B348" i="3"/>
  <c r="H346" i="3"/>
  <c r="G345" i="3"/>
  <c r="F344" i="3"/>
  <c r="E343" i="3"/>
  <c r="D342" i="3"/>
  <c r="C341" i="3"/>
  <c r="B340" i="3"/>
  <c r="H338" i="3"/>
  <c r="G337" i="3"/>
  <c r="F336" i="3"/>
  <c r="E335" i="3"/>
  <c r="D334" i="3"/>
  <c r="C333" i="3"/>
  <c r="B332" i="3"/>
  <c r="H330" i="3"/>
  <c r="G329" i="3"/>
  <c r="F328" i="3"/>
  <c r="E327" i="3"/>
  <c r="D326" i="3"/>
  <c r="C325" i="3"/>
  <c r="B324" i="3"/>
  <c r="H322" i="3"/>
  <c r="G321" i="3"/>
  <c r="F320" i="3"/>
  <c r="E319" i="3"/>
  <c r="D318" i="3"/>
  <c r="C317" i="3"/>
  <c r="B316" i="3"/>
  <c r="H314" i="3"/>
  <c r="G313" i="3"/>
  <c r="F312" i="3"/>
  <c r="E311" i="3"/>
  <c r="D310" i="3"/>
  <c r="C309" i="3"/>
  <c r="B308" i="3"/>
  <c r="H306" i="3"/>
  <c r="G305" i="3"/>
  <c r="F304" i="3"/>
  <c r="E303" i="3"/>
  <c r="F369" i="3"/>
  <c r="E368" i="3"/>
  <c r="D367" i="3"/>
  <c r="C366" i="3"/>
  <c r="B365" i="3"/>
  <c r="H363" i="3"/>
  <c r="G362" i="3"/>
  <c r="F361" i="3"/>
  <c r="E360" i="3"/>
  <c r="D359" i="3"/>
  <c r="C358" i="3"/>
  <c r="B357" i="3"/>
  <c r="H355" i="3"/>
  <c r="G354" i="3"/>
  <c r="F353" i="3"/>
  <c r="E352" i="3"/>
  <c r="D351" i="3"/>
  <c r="C350" i="3"/>
  <c r="B349" i="3"/>
  <c r="H347" i="3"/>
  <c r="G346" i="3"/>
  <c r="F345" i="3"/>
  <c r="E344" i="3"/>
  <c r="D343" i="3"/>
  <c r="C342" i="3"/>
  <c r="B341" i="3"/>
  <c r="H339" i="3"/>
  <c r="G338" i="3"/>
  <c r="F337" i="3"/>
  <c r="E336" i="3"/>
  <c r="D335" i="3"/>
  <c r="C334" i="3"/>
  <c r="B333" i="3"/>
  <c r="H331" i="3"/>
  <c r="G330" i="3"/>
  <c r="F329" i="3"/>
  <c r="E328" i="3"/>
  <c r="D327" i="3"/>
  <c r="C326" i="3"/>
  <c r="B325" i="3"/>
  <c r="H323" i="3"/>
  <c r="G322" i="3"/>
  <c r="F321" i="3"/>
  <c r="E320" i="3"/>
  <c r="D319" i="3"/>
  <c r="C318" i="3"/>
  <c r="B317" i="3"/>
  <c r="H315" i="3"/>
  <c r="G314" i="3"/>
  <c r="F313" i="3"/>
  <c r="E312" i="3"/>
  <c r="D311" i="3"/>
  <c r="C310" i="3"/>
  <c r="B309" i="3"/>
  <c r="H307" i="3"/>
  <c r="G306" i="3"/>
  <c r="F305" i="3"/>
  <c r="E304" i="3"/>
  <c r="D303" i="3"/>
  <c r="E369" i="3"/>
  <c r="D368" i="3"/>
  <c r="C367" i="3"/>
  <c r="B366" i="3"/>
  <c r="H364" i="3"/>
  <c r="G363" i="3"/>
  <c r="F362" i="3"/>
  <c r="E361" i="3"/>
  <c r="D360" i="3"/>
  <c r="C359" i="3"/>
  <c r="B358" i="3"/>
  <c r="H356" i="3"/>
  <c r="G355" i="3"/>
  <c r="F354" i="3"/>
  <c r="E353" i="3"/>
  <c r="D352" i="3"/>
  <c r="C351" i="3"/>
  <c r="B350" i="3"/>
  <c r="H348" i="3"/>
  <c r="G347" i="3"/>
  <c r="F346" i="3"/>
  <c r="E345" i="3"/>
  <c r="D344" i="3"/>
  <c r="C343" i="3"/>
  <c r="B342" i="3"/>
  <c r="H340" i="3"/>
  <c r="G339" i="3"/>
  <c r="F338" i="3"/>
  <c r="E337" i="3"/>
  <c r="D336" i="3"/>
  <c r="C335" i="3"/>
  <c r="B334" i="3"/>
  <c r="H332" i="3"/>
  <c r="G331" i="3"/>
  <c r="F330" i="3"/>
  <c r="E329" i="3"/>
  <c r="D328" i="3"/>
  <c r="C327" i="3"/>
  <c r="B326" i="3"/>
  <c r="H324" i="3"/>
  <c r="G323" i="3"/>
  <c r="F322" i="3"/>
  <c r="E321" i="3"/>
  <c r="D320" i="3"/>
  <c r="C319" i="3"/>
  <c r="B318" i="3"/>
  <c r="H316" i="3"/>
  <c r="G315" i="3"/>
  <c r="F314" i="3"/>
  <c r="E313" i="3"/>
  <c r="D312" i="3"/>
  <c r="C311" i="3"/>
  <c r="B310" i="3"/>
  <c r="H308" i="3"/>
  <c r="G307" i="3"/>
  <c r="F306" i="3"/>
  <c r="E305" i="3"/>
  <c r="D304" i="3"/>
  <c r="C303" i="3"/>
  <c r="B302" i="3"/>
  <c r="H300" i="3"/>
  <c r="G299" i="3"/>
  <c r="F298" i="3"/>
  <c r="E297" i="3"/>
  <c r="D296" i="3"/>
  <c r="C295" i="3"/>
  <c r="B294" i="3"/>
  <c r="H292" i="3"/>
  <c r="G291" i="3"/>
  <c r="F290" i="3"/>
  <c r="E289" i="3"/>
  <c r="D369" i="3"/>
  <c r="C368" i="3"/>
  <c r="B367" i="3"/>
  <c r="H365" i="3"/>
  <c r="G364" i="3"/>
  <c r="F363" i="3"/>
  <c r="E362" i="3"/>
  <c r="D361" i="3"/>
  <c r="C360" i="3"/>
  <c r="B359" i="3"/>
  <c r="H357" i="3"/>
  <c r="G356" i="3"/>
  <c r="F355" i="3"/>
  <c r="E354" i="3"/>
  <c r="D353" i="3"/>
  <c r="C352" i="3"/>
  <c r="B351" i="3"/>
  <c r="H349" i="3"/>
  <c r="G348" i="3"/>
  <c r="F347" i="3"/>
  <c r="E346" i="3"/>
  <c r="D345" i="3"/>
  <c r="C344" i="3"/>
  <c r="B343" i="3"/>
  <c r="H341" i="3"/>
  <c r="G340" i="3"/>
  <c r="F339" i="3"/>
  <c r="E338" i="3"/>
  <c r="D337" i="3"/>
  <c r="C336" i="3"/>
  <c r="B335" i="3"/>
  <c r="H333" i="3"/>
  <c r="G332" i="3"/>
  <c r="F331" i="3"/>
  <c r="E330" i="3"/>
  <c r="D329" i="3"/>
  <c r="C328" i="3"/>
  <c r="B327" i="3"/>
  <c r="H325" i="3"/>
  <c r="G324" i="3"/>
  <c r="F323" i="3"/>
  <c r="E322" i="3"/>
  <c r="D321" i="3"/>
  <c r="C320" i="3"/>
  <c r="B319" i="3"/>
  <c r="H317" i="3"/>
  <c r="G316" i="3"/>
  <c r="F315" i="3"/>
  <c r="E314" i="3"/>
  <c r="D313" i="3"/>
  <c r="C312" i="3"/>
  <c r="B311" i="3"/>
  <c r="H309" i="3"/>
  <c r="G308" i="3"/>
  <c r="F307" i="3"/>
  <c r="E306" i="3"/>
  <c r="D305" i="3"/>
  <c r="C304" i="3"/>
  <c r="B303" i="3"/>
  <c r="H301" i="3"/>
  <c r="G300" i="3"/>
  <c r="F299" i="3"/>
  <c r="E298" i="3"/>
  <c r="C369" i="3"/>
  <c r="B368" i="3"/>
  <c r="H366" i="3"/>
  <c r="G365" i="3"/>
  <c r="F364" i="3"/>
  <c r="E363" i="3"/>
  <c r="D362" i="3"/>
  <c r="C361" i="3"/>
  <c r="B360" i="3"/>
  <c r="H358" i="3"/>
  <c r="G357" i="3"/>
  <c r="F356" i="3"/>
  <c r="E355" i="3"/>
  <c r="D354" i="3"/>
  <c r="C353" i="3"/>
  <c r="B352" i="3"/>
  <c r="H350" i="3"/>
  <c r="G349" i="3"/>
  <c r="F348" i="3"/>
  <c r="E347" i="3"/>
  <c r="D346" i="3"/>
  <c r="C345" i="3"/>
  <c r="B344" i="3"/>
  <c r="H342" i="3"/>
  <c r="G341" i="3"/>
  <c r="F340" i="3"/>
  <c r="E339" i="3"/>
  <c r="D338" i="3"/>
  <c r="C337" i="3"/>
  <c r="B336" i="3"/>
  <c r="H334" i="3"/>
  <c r="G333" i="3"/>
  <c r="F332" i="3"/>
  <c r="E331" i="3"/>
  <c r="D330" i="3"/>
  <c r="C329" i="3"/>
  <c r="B328" i="3"/>
  <c r="H326" i="3"/>
  <c r="G325" i="3"/>
  <c r="F324" i="3"/>
  <c r="E323" i="3"/>
  <c r="D322" i="3"/>
  <c r="C321" i="3"/>
  <c r="B320" i="3"/>
  <c r="H318" i="3"/>
  <c r="G317" i="3"/>
  <c r="F316" i="3"/>
  <c r="E315" i="3"/>
  <c r="D314" i="3"/>
  <c r="C313" i="3"/>
  <c r="B312" i="3"/>
  <c r="H310" i="3"/>
  <c r="G309" i="3"/>
  <c r="F308" i="3"/>
  <c r="E307" i="3"/>
  <c r="D306" i="3"/>
  <c r="C305" i="3"/>
  <c r="B304" i="3"/>
  <c r="H302" i="3"/>
  <c r="G301" i="3"/>
  <c r="F300" i="3"/>
  <c r="E299" i="3"/>
  <c r="D298" i="3"/>
  <c r="C297" i="3"/>
  <c r="B296" i="3"/>
  <c r="H294" i="3"/>
  <c r="G293" i="3"/>
  <c r="F292" i="3"/>
  <c r="E291" i="3"/>
  <c r="D290" i="3"/>
  <c r="C289" i="3"/>
  <c r="B288" i="3"/>
  <c r="H286" i="3"/>
  <c r="G285" i="3"/>
  <c r="F284" i="3"/>
  <c r="E283" i="3"/>
  <c r="B369" i="3"/>
  <c r="H367" i="3"/>
  <c r="G366" i="3"/>
  <c r="F365" i="3"/>
  <c r="E364" i="3"/>
  <c r="D363" i="3"/>
  <c r="C362" i="3"/>
  <c r="B361" i="3"/>
  <c r="H359" i="3"/>
  <c r="G358" i="3"/>
  <c r="F357" i="3"/>
  <c r="E356" i="3"/>
  <c r="D355" i="3"/>
  <c r="C354" i="3"/>
  <c r="B353" i="3"/>
  <c r="H351" i="3"/>
  <c r="G350" i="3"/>
  <c r="F349" i="3"/>
  <c r="E348" i="3"/>
  <c r="D347" i="3"/>
  <c r="C346" i="3"/>
  <c r="B345" i="3"/>
  <c r="H343" i="3"/>
  <c r="G342" i="3"/>
  <c r="F341" i="3"/>
  <c r="E340" i="3"/>
  <c r="D339" i="3"/>
  <c r="C338" i="3"/>
  <c r="B337" i="3"/>
  <c r="H335" i="3"/>
  <c r="G334" i="3"/>
  <c r="F333" i="3"/>
  <c r="E332" i="3"/>
  <c r="D331" i="3"/>
  <c r="C330" i="3"/>
  <c r="B329" i="3"/>
  <c r="H327" i="3"/>
  <c r="G326" i="3"/>
  <c r="F325" i="3"/>
  <c r="E324" i="3"/>
  <c r="D323" i="3"/>
  <c r="C322" i="3"/>
  <c r="B321" i="3"/>
  <c r="H319" i="3"/>
  <c r="G318" i="3"/>
  <c r="F317" i="3"/>
  <c r="E316" i="3"/>
  <c r="D315" i="3"/>
  <c r="C314" i="3"/>
  <c r="B313" i="3"/>
  <c r="H311" i="3"/>
  <c r="G310" i="3"/>
  <c r="F309" i="3"/>
  <c r="E308" i="3"/>
  <c r="D307" i="3"/>
  <c r="C306" i="3"/>
  <c r="B305" i="3"/>
  <c r="H303" i="3"/>
  <c r="G302" i="3"/>
  <c r="F301" i="3"/>
  <c r="E300" i="3"/>
  <c r="D299" i="3"/>
  <c r="C298" i="3"/>
  <c r="B297" i="3"/>
  <c r="H295" i="3"/>
  <c r="G294" i="3"/>
  <c r="F293" i="3"/>
  <c r="E292" i="3"/>
  <c r="D291" i="3"/>
  <c r="H368" i="3"/>
  <c r="G367" i="3"/>
  <c r="F366" i="3"/>
  <c r="E365" i="3"/>
  <c r="D364" i="3"/>
  <c r="C363" i="3"/>
  <c r="B362" i="3"/>
  <c r="H360" i="3"/>
  <c r="G359" i="3"/>
  <c r="F358" i="3"/>
  <c r="E357" i="3"/>
  <c r="D356" i="3"/>
  <c r="C355" i="3"/>
  <c r="B354" i="3"/>
  <c r="H352" i="3"/>
  <c r="G351" i="3"/>
  <c r="F350" i="3"/>
  <c r="E349" i="3"/>
  <c r="D348" i="3"/>
  <c r="C347" i="3"/>
  <c r="B346" i="3"/>
  <c r="H344" i="3"/>
  <c r="G343" i="3"/>
  <c r="F342" i="3"/>
  <c r="E341" i="3"/>
  <c r="D340" i="3"/>
  <c r="C339" i="3"/>
  <c r="B338" i="3"/>
  <c r="H336" i="3"/>
  <c r="G335" i="3"/>
  <c r="F334" i="3"/>
  <c r="E333" i="3"/>
  <c r="D332" i="3"/>
  <c r="C331" i="3"/>
  <c r="B330" i="3"/>
  <c r="H328" i="3"/>
  <c r="G327" i="3"/>
  <c r="F326" i="3"/>
  <c r="E325" i="3"/>
  <c r="D324" i="3"/>
  <c r="C323" i="3"/>
  <c r="B322" i="3"/>
  <c r="H320" i="3"/>
  <c r="G319" i="3"/>
  <c r="F318" i="3"/>
  <c r="E317" i="3"/>
  <c r="D316" i="3"/>
  <c r="C315" i="3"/>
  <c r="B314" i="3"/>
  <c r="H312" i="3"/>
  <c r="G311" i="3"/>
  <c r="F310" i="3"/>
  <c r="E309" i="3"/>
  <c r="D308" i="3"/>
  <c r="C307" i="3"/>
  <c r="B306" i="3"/>
  <c r="H304" i="3"/>
  <c r="G303" i="3"/>
  <c r="F302" i="3"/>
  <c r="E301" i="3"/>
  <c r="D300" i="3"/>
  <c r="C299" i="3"/>
  <c r="B298" i="3"/>
  <c r="H296" i="3"/>
  <c r="G295" i="3"/>
  <c r="F294" i="3"/>
  <c r="E293" i="3"/>
  <c r="D292" i="3"/>
  <c r="C291" i="3"/>
  <c r="B290" i="3"/>
  <c r="H288" i="3"/>
  <c r="G287" i="3"/>
  <c r="F286" i="3"/>
  <c r="E285" i="3"/>
  <c r="D284" i="3"/>
  <c r="C283" i="3"/>
  <c r="B282" i="3"/>
  <c r="H280" i="3"/>
  <c r="G279" i="3"/>
  <c r="F278" i="3"/>
  <c r="E277" i="3"/>
  <c r="D276" i="3"/>
  <c r="C275" i="3"/>
  <c r="B274" i="3"/>
  <c r="H272" i="3"/>
  <c r="H369" i="3"/>
  <c r="G360" i="3"/>
  <c r="F351" i="3"/>
  <c r="E342" i="3"/>
  <c r="D333" i="3"/>
  <c r="C324" i="3"/>
  <c r="B315" i="3"/>
  <c r="H305" i="3"/>
  <c r="B301" i="3"/>
  <c r="G297" i="3"/>
  <c r="E295" i="3"/>
  <c r="C293" i="3"/>
  <c r="H290" i="3"/>
  <c r="B289" i="3"/>
  <c r="E287" i="3"/>
  <c r="B286" i="3"/>
  <c r="E284" i="3"/>
  <c r="H282" i="3"/>
  <c r="F281" i="3"/>
  <c r="D280" i="3"/>
  <c r="B279" i="3"/>
  <c r="G277" i="3"/>
  <c r="E276" i="3"/>
  <c r="B275" i="3"/>
  <c r="G273" i="3"/>
  <c r="E272" i="3"/>
  <c r="D271" i="3"/>
  <c r="C270" i="3"/>
  <c r="B269" i="3"/>
  <c r="H267" i="3"/>
  <c r="G266" i="3"/>
  <c r="F265" i="3"/>
  <c r="E264" i="3"/>
  <c r="D263" i="3"/>
  <c r="C262" i="3"/>
  <c r="B261" i="3"/>
  <c r="H259" i="3"/>
  <c r="G258" i="3"/>
  <c r="F257" i="3"/>
  <c r="E256" i="3"/>
  <c r="D255" i="3"/>
  <c r="C254" i="3"/>
  <c r="B253" i="3"/>
  <c r="H251" i="3"/>
  <c r="G250" i="3"/>
  <c r="F249" i="3"/>
  <c r="E248" i="3"/>
  <c r="D247" i="3"/>
  <c r="C246" i="3"/>
  <c r="B245" i="3"/>
  <c r="H243" i="3"/>
  <c r="G242" i="3"/>
  <c r="F241" i="3"/>
  <c r="E240" i="3"/>
  <c r="D239" i="3"/>
  <c r="C238" i="3"/>
  <c r="B237" i="3"/>
  <c r="H235" i="3"/>
  <c r="G234" i="3"/>
  <c r="F233" i="3"/>
  <c r="E232" i="3"/>
  <c r="D231" i="3"/>
  <c r="C230" i="3"/>
  <c r="B229" i="3"/>
  <c r="H227" i="3"/>
  <c r="G226" i="3"/>
  <c r="F225" i="3"/>
  <c r="E224" i="3"/>
  <c r="D223" i="3"/>
  <c r="C222" i="3"/>
  <c r="B221" i="3"/>
  <c r="H219" i="3"/>
  <c r="G218" i="3"/>
  <c r="F217" i="3"/>
  <c r="E216" i="3"/>
  <c r="G368" i="3"/>
  <c r="F359" i="3"/>
  <c r="E350" i="3"/>
  <c r="D341" i="3"/>
  <c r="C332" i="3"/>
  <c r="B323" i="3"/>
  <c r="H313" i="3"/>
  <c r="G304" i="3"/>
  <c r="C300" i="3"/>
  <c r="F297" i="3"/>
  <c r="D295" i="3"/>
  <c r="B293" i="3"/>
  <c r="G290" i="3"/>
  <c r="G288" i="3"/>
  <c r="D287" i="3"/>
  <c r="H285" i="3"/>
  <c r="C284" i="3"/>
  <c r="G282" i="3"/>
  <c r="E281" i="3"/>
  <c r="C280" i="3"/>
  <c r="H278" i="3"/>
  <c r="F277" i="3"/>
  <c r="C276" i="3"/>
  <c r="H274" i="3"/>
  <c r="F273" i="3"/>
  <c r="D272" i="3"/>
  <c r="C271" i="3"/>
  <c r="B270" i="3"/>
  <c r="H268" i="3"/>
  <c r="G267" i="3"/>
  <c r="F266" i="3"/>
  <c r="E265" i="3"/>
  <c r="D264" i="3"/>
  <c r="C263" i="3"/>
  <c r="B262" i="3"/>
  <c r="H260" i="3"/>
  <c r="G259" i="3"/>
  <c r="F258" i="3"/>
  <c r="E257" i="3"/>
  <c r="D256" i="3"/>
  <c r="C255" i="3"/>
  <c r="B254" i="3"/>
  <c r="H252" i="3"/>
  <c r="G251" i="3"/>
  <c r="F250" i="3"/>
  <c r="E249" i="3"/>
  <c r="D248" i="3"/>
  <c r="C247" i="3"/>
  <c r="B246" i="3"/>
  <c r="H244" i="3"/>
  <c r="G243" i="3"/>
  <c r="F242" i="3"/>
  <c r="E241" i="3"/>
  <c r="D240" i="3"/>
  <c r="C239" i="3"/>
  <c r="B238" i="3"/>
  <c r="H236" i="3"/>
  <c r="G235" i="3"/>
  <c r="F234" i="3"/>
  <c r="E233" i="3"/>
  <c r="D232" i="3"/>
  <c r="C231" i="3"/>
  <c r="F367" i="3"/>
  <c r="E358" i="3"/>
  <c r="D349" i="3"/>
  <c r="C340" i="3"/>
  <c r="B331" i="3"/>
  <c r="H321" i="3"/>
  <c r="G312" i="3"/>
  <c r="F303" i="3"/>
  <c r="B300" i="3"/>
  <c r="D297" i="3"/>
  <c r="B295" i="3"/>
  <c r="G292" i="3"/>
  <c r="E290" i="3"/>
  <c r="F288" i="3"/>
  <c r="C287" i="3"/>
  <c r="F285" i="3"/>
  <c r="B284" i="3"/>
  <c r="F282" i="3"/>
  <c r="D281" i="3"/>
  <c r="B280" i="3"/>
  <c r="G278" i="3"/>
  <c r="D277" i="3"/>
  <c r="B276" i="3"/>
  <c r="G274" i="3"/>
  <c r="E273" i="3"/>
  <c r="C272" i="3"/>
  <c r="B271" i="3"/>
  <c r="H269" i="3"/>
  <c r="G268" i="3"/>
  <c r="F267" i="3"/>
  <c r="E266" i="3"/>
  <c r="D265" i="3"/>
  <c r="C264" i="3"/>
  <c r="B263" i="3"/>
  <c r="H261" i="3"/>
  <c r="G260" i="3"/>
  <c r="F259" i="3"/>
  <c r="E258" i="3"/>
  <c r="D257" i="3"/>
  <c r="C256" i="3"/>
  <c r="B255" i="3"/>
  <c r="H253" i="3"/>
  <c r="G252" i="3"/>
  <c r="F251" i="3"/>
  <c r="E250" i="3"/>
  <c r="D249" i="3"/>
  <c r="C248" i="3"/>
  <c r="B247" i="3"/>
  <c r="H245" i="3"/>
  <c r="G244" i="3"/>
  <c r="F243" i="3"/>
  <c r="E242" i="3"/>
  <c r="D241" i="3"/>
  <c r="C240" i="3"/>
  <c r="B239" i="3"/>
  <c r="E366" i="3"/>
  <c r="D357" i="3"/>
  <c r="C348" i="3"/>
  <c r="B339" i="3"/>
  <c r="H329" i="3"/>
  <c r="G320" i="3"/>
  <c r="F311" i="3"/>
  <c r="E302" i="3"/>
  <c r="H299" i="3"/>
  <c r="G296" i="3"/>
  <c r="E294" i="3"/>
  <c r="C292" i="3"/>
  <c r="C290" i="3"/>
  <c r="E288" i="3"/>
  <c r="B287" i="3"/>
  <c r="D285" i="3"/>
  <c r="H283" i="3"/>
  <c r="E282" i="3"/>
  <c r="C281" i="3"/>
  <c r="H279" i="3"/>
  <c r="E278" i="3"/>
  <c r="C277" i="3"/>
  <c r="H275" i="3"/>
  <c r="F274" i="3"/>
  <c r="D273" i="3"/>
  <c r="B272" i="3"/>
  <c r="H270" i="3"/>
  <c r="G269" i="3"/>
  <c r="F268" i="3"/>
  <c r="E267" i="3"/>
  <c r="D266" i="3"/>
  <c r="C265" i="3"/>
  <c r="B264" i="3"/>
  <c r="H262" i="3"/>
  <c r="G261" i="3"/>
  <c r="F260" i="3"/>
  <c r="E259" i="3"/>
  <c r="D258" i="3"/>
  <c r="C257" i="3"/>
  <c r="B256" i="3"/>
  <c r="H254" i="3"/>
  <c r="G253" i="3"/>
  <c r="F252" i="3"/>
  <c r="E251" i="3"/>
  <c r="D250" i="3"/>
  <c r="C249" i="3"/>
  <c r="B248" i="3"/>
  <c r="H246" i="3"/>
  <c r="G245" i="3"/>
  <c r="F244" i="3"/>
  <c r="E243" i="3"/>
  <c r="D242" i="3"/>
  <c r="C241" i="3"/>
  <c r="B240" i="3"/>
  <c r="H238" i="3"/>
  <c r="G237" i="3"/>
  <c r="F236" i="3"/>
  <c r="E235" i="3"/>
  <c r="D234" i="3"/>
  <c r="C233" i="3"/>
  <c r="B232" i="3"/>
  <c r="H230" i="3"/>
  <c r="G229" i="3"/>
  <c r="F228" i="3"/>
  <c r="E227" i="3"/>
  <c r="D226" i="3"/>
  <c r="C225" i="3"/>
  <c r="B224" i="3"/>
  <c r="H222" i="3"/>
  <c r="G221" i="3"/>
  <c r="F220" i="3"/>
  <c r="E219" i="3"/>
  <c r="D218" i="3"/>
  <c r="C217" i="3"/>
  <c r="B216" i="3"/>
  <c r="H214" i="3"/>
  <c r="G213" i="3"/>
  <c r="F212" i="3"/>
  <c r="E211" i="3"/>
  <c r="D210" i="3"/>
  <c r="C209" i="3"/>
  <c r="B208" i="3"/>
  <c r="H206" i="3"/>
  <c r="G205" i="3"/>
  <c r="F204" i="3"/>
  <c r="D365" i="3"/>
  <c r="C356" i="3"/>
  <c r="B347" i="3"/>
  <c r="H337" i="3"/>
  <c r="G328" i="3"/>
  <c r="F319" i="3"/>
  <c r="E310" i="3"/>
  <c r="D302" i="3"/>
  <c r="B299" i="3"/>
  <c r="F296" i="3"/>
  <c r="D294" i="3"/>
  <c r="B292" i="3"/>
  <c r="H289" i="3"/>
  <c r="D288" i="3"/>
  <c r="G286" i="3"/>
  <c r="C285" i="3"/>
  <c r="G283" i="3"/>
  <c r="D282" i="3"/>
  <c r="B281" i="3"/>
  <c r="F279" i="3"/>
  <c r="D278" i="3"/>
  <c r="B277" i="3"/>
  <c r="G275" i="3"/>
  <c r="E274" i="3"/>
  <c r="C273" i="3"/>
  <c r="H271" i="3"/>
  <c r="G270" i="3"/>
  <c r="F269" i="3"/>
  <c r="E268" i="3"/>
  <c r="D267" i="3"/>
  <c r="C266" i="3"/>
  <c r="B265" i="3"/>
  <c r="H263" i="3"/>
  <c r="G262" i="3"/>
  <c r="F261" i="3"/>
  <c r="E260" i="3"/>
  <c r="D259" i="3"/>
  <c r="C258" i="3"/>
  <c r="B257" i="3"/>
  <c r="H255" i="3"/>
  <c r="G254" i="3"/>
  <c r="F253" i="3"/>
  <c r="E252" i="3"/>
  <c r="D251" i="3"/>
  <c r="C250" i="3"/>
  <c r="B249" i="3"/>
  <c r="H247" i="3"/>
  <c r="G246" i="3"/>
  <c r="F245" i="3"/>
  <c r="E244" i="3"/>
  <c r="D243" i="3"/>
  <c r="C242" i="3"/>
  <c r="B241" i="3"/>
  <c r="H239" i="3"/>
  <c r="G238" i="3"/>
  <c r="F237" i="3"/>
  <c r="E236" i="3"/>
  <c r="D235" i="3"/>
  <c r="C234" i="3"/>
  <c r="B233" i="3"/>
  <c r="H231" i="3"/>
  <c r="G230" i="3"/>
  <c r="F229" i="3"/>
  <c r="E228" i="3"/>
  <c r="D227" i="3"/>
  <c r="C226" i="3"/>
  <c r="B225" i="3"/>
  <c r="H223" i="3"/>
  <c r="C364" i="3"/>
  <c r="B355" i="3"/>
  <c r="H345" i="3"/>
  <c r="G336" i="3"/>
  <c r="F327" i="3"/>
  <c r="E318" i="3"/>
  <c r="D309" i="3"/>
  <c r="C302" i="3"/>
  <c r="H298" i="3"/>
  <c r="E296" i="3"/>
  <c r="C294" i="3"/>
  <c r="H291" i="3"/>
  <c r="G289" i="3"/>
  <c r="C288" i="3"/>
  <c r="E286" i="3"/>
  <c r="B285" i="3"/>
  <c r="F283" i="3"/>
  <c r="C282" i="3"/>
  <c r="G280" i="3"/>
  <c r="E279" i="3"/>
  <c r="C278" i="3"/>
  <c r="H276" i="3"/>
  <c r="F275" i="3"/>
  <c r="D274" i="3"/>
  <c r="B273" i="3"/>
  <c r="G271" i="3"/>
  <c r="F270" i="3"/>
  <c r="E269" i="3"/>
  <c r="D268" i="3"/>
  <c r="C267" i="3"/>
  <c r="B266" i="3"/>
  <c r="H264" i="3"/>
  <c r="G263" i="3"/>
  <c r="F262" i="3"/>
  <c r="E261" i="3"/>
  <c r="D260" i="3"/>
  <c r="C259" i="3"/>
  <c r="B258" i="3"/>
  <c r="H256" i="3"/>
  <c r="G255" i="3"/>
  <c r="F254" i="3"/>
  <c r="E253" i="3"/>
  <c r="D252" i="3"/>
  <c r="C251" i="3"/>
  <c r="B250" i="3"/>
  <c r="H248" i="3"/>
  <c r="G247" i="3"/>
  <c r="F246" i="3"/>
  <c r="E245" i="3"/>
  <c r="D244" i="3"/>
  <c r="C243" i="3"/>
  <c r="B242" i="3"/>
  <c r="H240" i="3"/>
  <c r="B363" i="3"/>
  <c r="H353" i="3"/>
  <c r="G344" i="3"/>
  <c r="F335" i="3"/>
  <c r="E326" i="3"/>
  <c r="D317" i="3"/>
  <c r="C308" i="3"/>
  <c r="D301" i="3"/>
  <c r="G298" i="3"/>
  <c r="C296" i="3"/>
  <c r="H293" i="3"/>
  <c r="F291" i="3"/>
  <c r="F289" i="3"/>
  <c r="H287" i="3"/>
  <c r="D286" i="3"/>
  <c r="H284" i="3"/>
  <c r="D283" i="3"/>
  <c r="H281" i="3"/>
  <c r="F280" i="3"/>
  <c r="D279" i="3"/>
  <c r="B278" i="3"/>
  <c r="G276" i="3"/>
  <c r="E275" i="3"/>
  <c r="C274" i="3"/>
  <c r="G272" i="3"/>
  <c r="F271" i="3"/>
  <c r="E270" i="3"/>
  <c r="D269" i="3"/>
  <c r="C268" i="3"/>
  <c r="B267" i="3"/>
  <c r="H265" i="3"/>
  <c r="G264" i="3"/>
  <c r="F263" i="3"/>
  <c r="E262" i="3"/>
  <c r="D261" i="3"/>
  <c r="C260" i="3"/>
  <c r="B259" i="3"/>
  <c r="H257" i="3"/>
  <c r="G256" i="3"/>
  <c r="F255" i="3"/>
  <c r="E254" i="3"/>
  <c r="D253" i="3"/>
  <c r="C252" i="3"/>
  <c r="B251" i="3"/>
  <c r="H249" i="3"/>
  <c r="G248" i="3"/>
  <c r="F247" i="3"/>
  <c r="E246" i="3"/>
  <c r="D245" i="3"/>
  <c r="C244" i="3"/>
  <c r="B243" i="3"/>
  <c r="H241" i="3"/>
  <c r="G240" i="3"/>
  <c r="F239" i="3"/>
  <c r="E238" i="3"/>
  <c r="D237" i="3"/>
  <c r="C236" i="3"/>
  <c r="B235" i="3"/>
  <c r="H361" i="3"/>
  <c r="G352" i="3"/>
  <c r="F343" i="3"/>
  <c r="E334" i="3"/>
  <c r="D325" i="3"/>
  <c r="C316" i="3"/>
  <c r="B307" i="3"/>
  <c r="C301" i="3"/>
  <c r="H297" i="3"/>
  <c r="F295" i="3"/>
  <c r="D293" i="3"/>
  <c r="B291" i="3"/>
  <c r="D289" i="3"/>
  <c r="F287" i="3"/>
  <c r="C286" i="3"/>
  <c r="G284" i="3"/>
  <c r="B283" i="3"/>
  <c r="G281" i="3"/>
  <c r="E280" i="3"/>
  <c r="C279" i="3"/>
  <c r="H277" i="3"/>
  <c r="F276" i="3"/>
  <c r="D275" i="3"/>
  <c r="H273" i="3"/>
  <c r="F272" i="3"/>
  <c r="E271" i="3"/>
  <c r="D270" i="3"/>
  <c r="C269" i="3"/>
  <c r="B268" i="3"/>
  <c r="H266" i="3"/>
  <c r="G265" i="3"/>
  <c r="F264" i="3"/>
  <c r="E263" i="3"/>
  <c r="D262" i="3"/>
  <c r="C261" i="3"/>
  <c r="B260" i="3"/>
  <c r="H258" i="3"/>
  <c r="G257" i="3"/>
  <c r="F256" i="3"/>
  <c r="E255" i="3"/>
  <c r="D254" i="3"/>
  <c r="C253" i="3"/>
  <c r="B252" i="3"/>
  <c r="H250" i="3"/>
  <c r="G249" i="3"/>
  <c r="F248" i="3"/>
  <c r="E247" i="3"/>
  <c r="D246" i="3"/>
  <c r="C245" i="3"/>
  <c r="B244" i="3"/>
  <c r="H242" i="3"/>
  <c r="G241" i="3"/>
  <c r="F240" i="3"/>
  <c r="E239" i="3"/>
  <c r="D238" i="3"/>
  <c r="C237" i="3"/>
  <c r="B236" i="3"/>
  <c r="H234" i="3"/>
  <c r="G233" i="3"/>
  <c r="F232" i="3"/>
  <c r="E231" i="3"/>
  <c r="D230" i="3"/>
  <c r="C229" i="3"/>
  <c r="B228" i="3"/>
  <c r="H226" i="3"/>
  <c r="G225" i="3"/>
  <c r="F224" i="3"/>
  <c r="E223" i="3"/>
  <c r="D222" i="3"/>
  <c r="C221" i="3"/>
  <c r="B220" i="3"/>
  <c r="H218" i="3"/>
  <c r="G217" i="3"/>
  <c r="F216" i="3"/>
  <c r="E215" i="3"/>
  <c r="D214" i="3"/>
  <c r="C213" i="3"/>
  <c r="B212" i="3"/>
  <c r="H210" i="3"/>
  <c r="G209" i="3"/>
  <c r="F208" i="3"/>
  <c r="E207" i="3"/>
  <c r="D206" i="3"/>
  <c r="C205" i="3"/>
  <c r="B204" i="3"/>
  <c r="H202" i="3"/>
  <c r="G201" i="3"/>
  <c r="F200" i="3"/>
  <c r="E199" i="3"/>
  <c r="D198" i="3"/>
  <c r="C197" i="3"/>
  <c r="B196" i="3"/>
  <c r="H194" i="3"/>
  <c r="G239" i="3"/>
  <c r="E234" i="3"/>
  <c r="F231" i="3"/>
  <c r="H228" i="3"/>
  <c r="F226" i="3"/>
  <c r="D224" i="3"/>
  <c r="E222" i="3"/>
  <c r="E220" i="3"/>
  <c r="F218" i="3"/>
  <c r="H216" i="3"/>
  <c r="C215" i="3"/>
  <c r="F213" i="3"/>
  <c r="C212" i="3"/>
  <c r="F210" i="3"/>
  <c r="B209" i="3"/>
  <c r="F207" i="3"/>
  <c r="B206" i="3"/>
  <c r="E204" i="3"/>
  <c r="C203" i="3"/>
  <c r="H201" i="3"/>
  <c r="E200" i="3"/>
  <c r="C199" i="3"/>
  <c r="H197" i="3"/>
  <c r="F196" i="3"/>
  <c r="D195" i="3"/>
  <c r="B194" i="3"/>
  <c r="H192" i="3"/>
  <c r="G191" i="3"/>
  <c r="F190" i="3"/>
  <c r="E189" i="3"/>
  <c r="D188" i="3"/>
  <c r="C187" i="3"/>
  <c r="B186" i="3"/>
  <c r="H184" i="3"/>
  <c r="G183" i="3"/>
  <c r="F182" i="3"/>
  <c r="E181" i="3"/>
  <c r="D180" i="3"/>
  <c r="C179" i="3"/>
  <c r="B178" i="3"/>
  <c r="H176" i="3"/>
  <c r="G175" i="3"/>
  <c r="F174" i="3"/>
  <c r="E173" i="3"/>
  <c r="D172" i="3"/>
  <c r="C171" i="3"/>
  <c r="B170" i="3"/>
  <c r="H168" i="3"/>
  <c r="G167" i="3"/>
  <c r="F166" i="3"/>
  <c r="E165" i="3"/>
  <c r="D164" i="3"/>
  <c r="C163" i="3"/>
  <c r="B162" i="3"/>
  <c r="H160" i="3"/>
  <c r="G159" i="3"/>
  <c r="F158" i="3"/>
  <c r="E157" i="3"/>
  <c r="D156" i="3"/>
  <c r="C155" i="3"/>
  <c r="B154" i="3"/>
  <c r="H152" i="3"/>
  <c r="G151" i="3"/>
  <c r="F150" i="3"/>
  <c r="E149" i="3"/>
  <c r="D148" i="3"/>
  <c r="C147" i="3"/>
  <c r="B146" i="3"/>
  <c r="H144" i="3"/>
  <c r="G143" i="3"/>
  <c r="F142" i="3"/>
  <c r="E141" i="3"/>
  <c r="D140" i="3"/>
  <c r="C139" i="3"/>
  <c r="B138" i="3"/>
  <c r="H136" i="3"/>
  <c r="G135" i="3"/>
  <c r="F134" i="3"/>
  <c r="E133" i="3"/>
  <c r="D132" i="3"/>
  <c r="C131" i="3"/>
  <c r="B130" i="3"/>
  <c r="H128" i="3"/>
  <c r="G127" i="3"/>
  <c r="F238" i="3"/>
  <c r="B234" i="3"/>
  <c r="B231" i="3"/>
  <c r="G228" i="3"/>
  <c r="E226" i="3"/>
  <c r="C224" i="3"/>
  <c r="B222" i="3"/>
  <c r="D220" i="3"/>
  <c r="E218" i="3"/>
  <c r="G216" i="3"/>
  <c r="B215" i="3"/>
  <c r="E213" i="3"/>
  <c r="H211" i="3"/>
  <c r="E210" i="3"/>
  <c r="H208" i="3"/>
  <c r="D207" i="3"/>
  <c r="H205" i="3"/>
  <c r="D204" i="3"/>
  <c r="B203" i="3"/>
  <c r="F201" i="3"/>
  <c r="D200" i="3"/>
  <c r="B199" i="3"/>
  <c r="G197" i="3"/>
  <c r="E196" i="3"/>
  <c r="C195" i="3"/>
  <c r="H193" i="3"/>
  <c r="G192" i="3"/>
  <c r="F191" i="3"/>
  <c r="E190" i="3"/>
  <c r="D189" i="3"/>
  <c r="C188" i="3"/>
  <c r="B187" i="3"/>
  <c r="H185" i="3"/>
  <c r="G184" i="3"/>
  <c r="F183" i="3"/>
  <c r="E182" i="3"/>
  <c r="D181" i="3"/>
  <c r="C180" i="3"/>
  <c r="B179" i="3"/>
  <c r="H177" i="3"/>
  <c r="G176" i="3"/>
  <c r="F175" i="3"/>
  <c r="E174" i="3"/>
  <c r="D173" i="3"/>
  <c r="C172" i="3"/>
  <c r="B171" i="3"/>
  <c r="H169" i="3"/>
  <c r="G168" i="3"/>
  <c r="F167" i="3"/>
  <c r="E166" i="3"/>
  <c r="D165" i="3"/>
  <c r="C164" i="3"/>
  <c r="B163" i="3"/>
  <c r="H161" i="3"/>
  <c r="G160" i="3"/>
  <c r="F159" i="3"/>
  <c r="E158" i="3"/>
  <c r="D157" i="3"/>
  <c r="H237" i="3"/>
  <c r="H233" i="3"/>
  <c r="F230" i="3"/>
  <c r="D228" i="3"/>
  <c r="B226" i="3"/>
  <c r="G223" i="3"/>
  <c r="H221" i="3"/>
  <c r="C220" i="3"/>
  <c r="C218" i="3"/>
  <c r="D216" i="3"/>
  <c r="G214" i="3"/>
  <c r="D213" i="3"/>
  <c r="G211" i="3"/>
  <c r="C210" i="3"/>
  <c r="G208" i="3"/>
  <c r="C207" i="3"/>
  <c r="F205" i="3"/>
  <c r="C204" i="3"/>
  <c r="G202" i="3"/>
  <c r="E201" i="3"/>
  <c r="C200" i="3"/>
  <c r="H198" i="3"/>
  <c r="F197" i="3"/>
  <c r="D196" i="3"/>
  <c r="B195" i="3"/>
  <c r="G193" i="3"/>
  <c r="F192" i="3"/>
  <c r="E191" i="3"/>
  <c r="D190" i="3"/>
  <c r="C189" i="3"/>
  <c r="B188" i="3"/>
  <c r="H186" i="3"/>
  <c r="G185" i="3"/>
  <c r="F184" i="3"/>
  <c r="E183" i="3"/>
  <c r="D182" i="3"/>
  <c r="C181" i="3"/>
  <c r="B180" i="3"/>
  <c r="H178" i="3"/>
  <c r="E237" i="3"/>
  <c r="D233" i="3"/>
  <c r="E230" i="3"/>
  <c r="C228" i="3"/>
  <c r="H225" i="3"/>
  <c r="F223" i="3"/>
  <c r="F221" i="3"/>
  <c r="G219" i="3"/>
  <c r="B218" i="3"/>
  <c r="C216" i="3"/>
  <c r="F214" i="3"/>
  <c r="B213" i="3"/>
  <c r="F211" i="3"/>
  <c r="B210" i="3"/>
  <c r="E208" i="3"/>
  <c r="B207" i="3"/>
  <c r="E205" i="3"/>
  <c r="H203" i="3"/>
  <c r="F202" i="3"/>
  <c r="D201" i="3"/>
  <c r="B200" i="3"/>
  <c r="G198" i="3"/>
  <c r="E197" i="3"/>
  <c r="C196" i="3"/>
  <c r="G194" i="3"/>
  <c r="F193" i="3"/>
  <c r="E192" i="3"/>
  <c r="D191" i="3"/>
  <c r="C190" i="3"/>
  <c r="B189" i="3"/>
  <c r="H187" i="3"/>
  <c r="G186" i="3"/>
  <c r="F185" i="3"/>
  <c r="E184" i="3"/>
  <c r="D183" i="3"/>
  <c r="C182" i="3"/>
  <c r="B181" i="3"/>
  <c r="H179" i="3"/>
  <c r="G178" i="3"/>
  <c r="F177" i="3"/>
  <c r="E176" i="3"/>
  <c r="D175" i="3"/>
  <c r="C174" i="3"/>
  <c r="B173" i="3"/>
  <c r="H171" i="3"/>
  <c r="G170" i="3"/>
  <c r="F169" i="3"/>
  <c r="E168" i="3"/>
  <c r="D167" i="3"/>
  <c r="C166" i="3"/>
  <c r="B165" i="3"/>
  <c r="G236" i="3"/>
  <c r="H232" i="3"/>
  <c r="B230" i="3"/>
  <c r="G227" i="3"/>
  <c r="E225" i="3"/>
  <c r="C223" i="3"/>
  <c r="E221" i="3"/>
  <c r="F219" i="3"/>
  <c r="H217" i="3"/>
  <c r="H215" i="3"/>
  <c r="E214" i="3"/>
  <c r="H212" i="3"/>
  <c r="D211" i="3"/>
  <c r="H209" i="3"/>
  <c r="D208" i="3"/>
  <c r="G206" i="3"/>
  <c r="D205" i="3"/>
  <c r="G203" i="3"/>
  <c r="E202" i="3"/>
  <c r="C201" i="3"/>
  <c r="H199" i="3"/>
  <c r="F198" i="3"/>
  <c r="D197" i="3"/>
  <c r="H195" i="3"/>
  <c r="F194" i="3"/>
  <c r="E193" i="3"/>
  <c r="D192" i="3"/>
  <c r="C191" i="3"/>
  <c r="B190" i="3"/>
  <c r="H188" i="3"/>
  <c r="G187" i="3"/>
  <c r="F186" i="3"/>
  <c r="E185" i="3"/>
  <c r="D184" i="3"/>
  <c r="C183" i="3"/>
  <c r="B182" i="3"/>
  <c r="H180" i="3"/>
  <c r="G179" i="3"/>
  <c r="F178" i="3"/>
  <c r="E177" i="3"/>
  <c r="D176" i="3"/>
  <c r="C175" i="3"/>
  <c r="B174" i="3"/>
  <c r="H172" i="3"/>
  <c r="G171" i="3"/>
  <c r="F170" i="3"/>
  <c r="E169" i="3"/>
  <c r="D168" i="3"/>
  <c r="C167" i="3"/>
  <c r="B166" i="3"/>
  <c r="H164" i="3"/>
  <c r="G163" i="3"/>
  <c r="F162" i="3"/>
  <c r="E161" i="3"/>
  <c r="D160" i="3"/>
  <c r="D236" i="3"/>
  <c r="G232" i="3"/>
  <c r="H229" i="3"/>
  <c r="F227" i="3"/>
  <c r="D225" i="3"/>
  <c r="B223" i="3"/>
  <c r="D221" i="3"/>
  <c r="D219" i="3"/>
  <c r="E217" i="3"/>
  <c r="G215" i="3"/>
  <c r="C214" i="3"/>
  <c r="G212" i="3"/>
  <c r="C211" i="3"/>
  <c r="F209" i="3"/>
  <c r="C208" i="3"/>
  <c r="F206" i="3"/>
  <c r="B205" i="3"/>
  <c r="F203" i="3"/>
  <c r="D202" i="3"/>
  <c r="B201" i="3"/>
  <c r="G199" i="3"/>
  <c r="E198" i="3"/>
  <c r="B197" i="3"/>
  <c r="G195" i="3"/>
  <c r="E194" i="3"/>
  <c r="D193" i="3"/>
  <c r="C192" i="3"/>
  <c r="B191" i="3"/>
  <c r="H189" i="3"/>
  <c r="G188" i="3"/>
  <c r="F187" i="3"/>
  <c r="E186" i="3"/>
  <c r="D185" i="3"/>
  <c r="C184" i="3"/>
  <c r="B183" i="3"/>
  <c r="H181" i="3"/>
  <c r="G180" i="3"/>
  <c r="F179" i="3"/>
  <c r="E178" i="3"/>
  <c r="D177" i="3"/>
  <c r="C176" i="3"/>
  <c r="B175" i="3"/>
  <c r="H173" i="3"/>
  <c r="G172" i="3"/>
  <c r="F171" i="3"/>
  <c r="E170" i="3"/>
  <c r="D169" i="3"/>
  <c r="C168" i="3"/>
  <c r="B167" i="3"/>
  <c r="H165" i="3"/>
  <c r="G164" i="3"/>
  <c r="F163" i="3"/>
  <c r="E162" i="3"/>
  <c r="D161" i="3"/>
  <c r="C160" i="3"/>
  <c r="B159" i="3"/>
  <c r="H157" i="3"/>
  <c r="F235" i="3"/>
  <c r="C232" i="3"/>
  <c r="E229" i="3"/>
  <c r="C227" i="3"/>
  <c r="H224" i="3"/>
  <c r="G222" i="3"/>
  <c r="H220" i="3"/>
  <c r="C219" i="3"/>
  <c r="D217" i="3"/>
  <c r="F215" i="3"/>
  <c r="B214" i="3"/>
  <c r="E212" i="3"/>
  <c r="B211" i="3"/>
  <c r="E209" i="3"/>
  <c r="H207" i="3"/>
  <c r="E206" i="3"/>
  <c r="H204" i="3"/>
  <c r="E203" i="3"/>
  <c r="C202" i="3"/>
  <c r="H200" i="3"/>
  <c r="F199" i="3"/>
  <c r="C198" i="3"/>
  <c r="H196" i="3"/>
  <c r="F195" i="3"/>
  <c r="D194" i="3"/>
  <c r="C193" i="3"/>
  <c r="B192" i="3"/>
  <c r="H190" i="3"/>
  <c r="G189" i="3"/>
  <c r="F188" i="3"/>
  <c r="E187" i="3"/>
  <c r="D186" i="3"/>
  <c r="C185" i="3"/>
  <c r="B184" i="3"/>
  <c r="C235" i="3"/>
  <c r="G231" i="3"/>
  <c r="D229" i="3"/>
  <c r="B227" i="3"/>
  <c r="G224" i="3"/>
  <c r="F222" i="3"/>
  <c r="G220" i="3"/>
  <c r="B219" i="3"/>
  <c r="B217" i="3"/>
  <c r="D215" i="3"/>
  <c r="H213" i="3"/>
  <c r="D212" i="3"/>
  <c r="G210" i="3"/>
  <c r="D209" i="3"/>
  <c r="G207" i="3"/>
  <c r="C206" i="3"/>
  <c r="G204" i="3"/>
  <c r="D203" i="3"/>
  <c r="B202" i="3"/>
  <c r="G200" i="3"/>
  <c r="D199" i="3"/>
  <c r="B198" i="3"/>
  <c r="G196" i="3"/>
  <c r="E195" i="3"/>
  <c r="C194" i="3"/>
  <c r="B193" i="3"/>
  <c r="H191" i="3"/>
  <c r="G190" i="3"/>
  <c r="F189" i="3"/>
  <c r="E188" i="3"/>
  <c r="D187" i="3"/>
  <c r="C186" i="3"/>
  <c r="B185" i="3"/>
  <c r="H183" i="3"/>
  <c r="G182" i="3"/>
  <c r="F181" i="3"/>
  <c r="E180" i="3"/>
  <c r="D179" i="3"/>
  <c r="C178" i="3"/>
  <c r="B177" i="3"/>
  <c r="H175" i="3"/>
  <c r="G174" i="3"/>
  <c r="F173" i="3"/>
  <c r="E172" i="3"/>
  <c r="D171" i="3"/>
  <c r="C170" i="3"/>
  <c r="B169" i="3"/>
  <c r="H167" i="3"/>
  <c r="G166" i="3"/>
  <c r="F165" i="3"/>
  <c r="E164" i="3"/>
  <c r="D163" i="3"/>
  <c r="C162" i="3"/>
  <c r="B161" i="3"/>
  <c r="H159" i="3"/>
  <c r="G158" i="3"/>
  <c r="F157" i="3"/>
  <c r="E156" i="3"/>
  <c r="D155" i="3"/>
  <c r="C154" i="3"/>
  <c r="B153" i="3"/>
  <c r="H151" i="3"/>
  <c r="G150" i="3"/>
  <c r="F149" i="3"/>
  <c r="E148" i="3"/>
  <c r="D147" i="3"/>
  <c r="C146" i="3"/>
  <c r="B145" i="3"/>
  <c r="H143" i="3"/>
  <c r="G142" i="3"/>
  <c r="F141" i="3"/>
  <c r="E140" i="3"/>
  <c r="D139" i="3"/>
  <c r="C138" i="3"/>
  <c r="B137" i="3"/>
  <c r="H135" i="3"/>
  <c r="G134" i="3"/>
  <c r="F133" i="3"/>
  <c r="E132" i="3"/>
  <c r="D131" i="3"/>
  <c r="C130" i="3"/>
  <c r="H182" i="3"/>
  <c r="B176" i="3"/>
  <c r="E171" i="3"/>
  <c r="H166" i="3"/>
  <c r="H162" i="3"/>
  <c r="B160" i="3"/>
  <c r="G157" i="3"/>
  <c r="H155" i="3"/>
  <c r="E154" i="3"/>
  <c r="G152" i="3"/>
  <c r="D151" i="3"/>
  <c r="H149" i="3"/>
  <c r="C148" i="3"/>
  <c r="G146" i="3"/>
  <c r="D145" i="3"/>
  <c r="F143" i="3"/>
  <c r="C142" i="3"/>
  <c r="G140" i="3"/>
  <c r="B139" i="3"/>
  <c r="F137" i="3"/>
  <c r="C136" i="3"/>
  <c r="E134" i="3"/>
  <c r="B133" i="3"/>
  <c r="F131" i="3"/>
  <c r="H129" i="3"/>
  <c r="D127" i="3"/>
  <c r="B126" i="3"/>
  <c r="H124" i="3"/>
  <c r="G123" i="3"/>
  <c r="F122" i="3"/>
  <c r="E121" i="3"/>
  <c r="D120" i="3"/>
  <c r="C119" i="3"/>
  <c r="B118" i="3"/>
  <c r="H116" i="3"/>
  <c r="G115" i="3"/>
  <c r="E113" i="3"/>
  <c r="D112" i="3"/>
  <c r="C111" i="3"/>
  <c r="B110" i="3"/>
  <c r="H108" i="3"/>
  <c r="G107" i="3"/>
  <c r="E105" i="3"/>
  <c r="D104" i="3"/>
  <c r="C103" i="3"/>
  <c r="B102" i="3"/>
  <c r="H100" i="3"/>
  <c r="G99" i="3"/>
  <c r="E97" i="3"/>
  <c r="D96" i="3"/>
  <c r="C95" i="3"/>
  <c r="B94" i="3"/>
  <c r="H92" i="3"/>
  <c r="G91" i="3"/>
  <c r="E89" i="3"/>
  <c r="D88" i="3"/>
  <c r="C87" i="3"/>
  <c r="B86" i="3"/>
  <c r="H84" i="3"/>
  <c r="G83" i="3"/>
  <c r="E81" i="3"/>
  <c r="D80" i="3"/>
  <c r="C79" i="3"/>
  <c r="B78" i="3"/>
  <c r="H76" i="3"/>
  <c r="G75" i="3"/>
  <c r="E73" i="3"/>
  <c r="D72" i="3"/>
  <c r="C71" i="3"/>
  <c r="B70" i="3"/>
  <c r="H68" i="3"/>
  <c r="G67" i="3"/>
  <c r="E65" i="3"/>
  <c r="D64" i="3"/>
  <c r="C63" i="3"/>
  <c r="B62" i="3"/>
  <c r="H60" i="3"/>
  <c r="G59" i="3"/>
  <c r="G181" i="3"/>
  <c r="E175" i="3"/>
  <c r="H170" i="3"/>
  <c r="D166" i="3"/>
  <c r="G162" i="3"/>
  <c r="E159" i="3"/>
  <c r="C157" i="3"/>
  <c r="G155" i="3"/>
  <c r="D154" i="3"/>
  <c r="F152" i="3"/>
  <c r="C151" i="3"/>
  <c r="G149" i="3"/>
  <c r="B148" i="3"/>
  <c r="F146" i="3"/>
  <c r="C145" i="3"/>
  <c r="E143" i="3"/>
  <c r="B142" i="3"/>
  <c r="F140" i="3"/>
  <c r="H138" i="3"/>
  <c r="E137" i="3"/>
  <c r="B136" i="3"/>
  <c r="D134" i="3"/>
  <c r="H132" i="3"/>
  <c r="E131" i="3"/>
  <c r="G129" i="3"/>
  <c r="E128" i="3"/>
  <c r="C127" i="3"/>
  <c r="H125" i="3"/>
  <c r="G124" i="3"/>
  <c r="E122" i="3"/>
  <c r="D121" i="3"/>
  <c r="C120" i="3"/>
  <c r="B119" i="3"/>
  <c r="H117" i="3"/>
  <c r="G116" i="3"/>
  <c r="E114" i="3"/>
  <c r="D113" i="3"/>
  <c r="C112" i="3"/>
  <c r="B111" i="3"/>
  <c r="H109" i="3"/>
  <c r="G108" i="3"/>
  <c r="E106" i="3"/>
  <c r="D105" i="3"/>
  <c r="C104" i="3"/>
  <c r="B103" i="3"/>
  <c r="H101" i="3"/>
  <c r="G100" i="3"/>
  <c r="E98" i="3"/>
  <c r="D97" i="3"/>
  <c r="C96" i="3"/>
  <c r="B95" i="3"/>
  <c r="H93" i="3"/>
  <c r="G92" i="3"/>
  <c r="E90" i="3"/>
  <c r="D89" i="3"/>
  <c r="C88" i="3"/>
  <c r="B87" i="3"/>
  <c r="H85" i="3"/>
  <c r="G84" i="3"/>
  <c r="F83" i="3"/>
  <c r="E82" i="3"/>
  <c r="D81" i="3"/>
  <c r="C80" i="3"/>
  <c r="B79" i="3"/>
  <c r="H77" i="3"/>
  <c r="G76" i="3"/>
  <c r="E74" i="3"/>
  <c r="D73" i="3"/>
  <c r="C72" i="3"/>
  <c r="B71" i="3"/>
  <c r="H69" i="3"/>
  <c r="G68" i="3"/>
  <c r="E66" i="3"/>
  <c r="D65" i="3"/>
  <c r="C64" i="3"/>
  <c r="B63" i="3"/>
  <c r="H61" i="3"/>
  <c r="G60" i="3"/>
  <c r="F180" i="3"/>
  <c r="H174" i="3"/>
  <c r="D170" i="3"/>
  <c r="G165" i="3"/>
  <c r="D162" i="3"/>
  <c r="D159" i="3"/>
  <c r="B157" i="3"/>
  <c r="F155" i="3"/>
  <c r="H153" i="3"/>
  <c r="E152" i="3"/>
  <c r="B151" i="3"/>
  <c r="D149" i="3"/>
  <c r="H147" i="3"/>
  <c r="E146" i="3"/>
  <c r="G144" i="3"/>
  <c r="D143" i="3"/>
  <c r="H141" i="3"/>
  <c r="C140" i="3"/>
  <c r="G138" i="3"/>
  <c r="D137" i="3"/>
  <c r="F135" i="3"/>
  <c r="C134" i="3"/>
  <c r="G132" i="3"/>
  <c r="B131" i="3"/>
  <c r="D128" i="3"/>
  <c r="B127" i="3"/>
  <c r="G125" i="3"/>
  <c r="E123" i="3"/>
  <c r="D122" i="3"/>
  <c r="C121" i="3"/>
  <c r="B120" i="3"/>
  <c r="H118" i="3"/>
  <c r="G117" i="3"/>
  <c r="F116" i="3"/>
  <c r="E115" i="3"/>
  <c r="D114" i="3"/>
  <c r="C113" i="3"/>
  <c r="B112" i="3"/>
  <c r="H110" i="3"/>
  <c r="G109" i="3"/>
  <c r="E107" i="3"/>
  <c r="D106" i="3"/>
  <c r="C105" i="3"/>
  <c r="B104" i="3"/>
  <c r="H102" i="3"/>
  <c r="G101" i="3"/>
  <c r="E99" i="3"/>
  <c r="D98" i="3"/>
  <c r="C97" i="3"/>
  <c r="B96" i="3"/>
  <c r="H94" i="3"/>
  <c r="G93" i="3"/>
  <c r="E91" i="3"/>
  <c r="D90" i="3"/>
  <c r="C89" i="3"/>
  <c r="B88" i="3"/>
  <c r="H86" i="3"/>
  <c r="G85" i="3"/>
  <c r="E83" i="3"/>
  <c r="D82" i="3"/>
  <c r="C81" i="3"/>
  <c r="B80" i="3"/>
  <c r="H78" i="3"/>
  <c r="E179" i="3"/>
  <c r="D174" i="3"/>
  <c r="G169" i="3"/>
  <c r="C165" i="3"/>
  <c r="G161" i="3"/>
  <c r="C159" i="3"/>
  <c r="H156" i="3"/>
  <c r="E155" i="3"/>
  <c r="G153" i="3"/>
  <c r="D152" i="3"/>
  <c r="H150" i="3"/>
  <c r="C149" i="3"/>
  <c r="G147" i="3"/>
  <c r="D146" i="3"/>
  <c r="F144" i="3"/>
  <c r="C143" i="3"/>
  <c r="G141" i="3"/>
  <c r="B140" i="3"/>
  <c r="F138" i="3"/>
  <c r="C137" i="3"/>
  <c r="E135" i="3"/>
  <c r="B134" i="3"/>
  <c r="F132" i="3"/>
  <c r="H130" i="3"/>
  <c r="E129" i="3"/>
  <c r="C128" i="3"/>
  <c r="H126" i="3"/>
  <c r="E124" i="3"/>
  <c r="D123" i="3"/>
  <c r="C122" i="3"/>
  <c r="B121" i="3"/>
  <c r="H119" i="3"/>
  <c r="G118" i="3"/>
  <c r="E116" i="3"/>
  <c r="D115" i="3"/>
  <c r="C114" i="3"/>
  <c r="B113" i="3"/>
  <c r="H111" i="3"/>
  <c r="G110" i="3"/>
  <c r="E108" i="3"/>
  <c r="D107" i="3"/>
  <c r="C106" i="3"/>
  <c r="B105" i="3"/>
  <c r="H103" i="3"/>
  <c r="G102" i="3"/>
  <c r="E100" i="3"/>
  <c r="D99" i="3"/>
  <c r="C98" i="3"/>
  <c r="B97" i="3"/>
  <c r="H95" i="3"/>
  <c r="G94" i="3"/>
  <c r="E92" i="3"/>
  <c r="D91" i="3"/>
  <c r="C90" i="3"/>
  <c r="B89" i="3"/>
  <c r="H87" i="3"/>
  <c r="G86" i="3"/>
  <c r="F85" i="3"/>
  <c r="E84" i="3"/>
  <c r="D83" i="3"/>
  <c r="C82" i="3"/>
  <c r="B81" i="3"/>
  <c r="H79" i="3"/>
  <c r="G78" i="3"/>
  <c r="E76" i="3"/>
  <c r="D75" i="3"/>
  <c r="C74" i="3"/>
  <c r="B73" i="3"/>
  <c r="H71" i="3"/>
  <c r="G70" i="3"/>
  <c r="E68" i="3"/>
  <c r="D67" i="3"/>
  <c r="C66" i="3"/>
  <c r="B65" i="3"/>
  <c r="H63" i="3"/>
  <c r="G62" i="3"/>
  <c r="E60" i="3"/>
  <c r="D59" i="3"/>
  <c r="D178" i="3"/>
  <c r="G173" i="3"/>
  <c r="C169" i="3"/>
  <c r="F164" i="3"/>
  <c r="F161" i="3"/>
  <c r="H158" i="3"/>
  <c r="G156" i="3"/>
  <c r="B155" i="3"/>
  <c r="F153" i="3"/>
  <c r="C152" i="3"/>
  <c r="E150" i="3"/>
  <c r="B149" i="3"/>
  <c r="F147" i="3"/>
  <c r="H145" i="3"/>
  <c r="E144" i="3"/>
  <c r="B143" i="3"/>
  <c r="D141" i="3"/>
  <c r="H139" i="3"/>
  <c r="E138" i="3"/>
  <c r="G136" i="3"/>
  <c r="D135" i="3"/>
  <c r="H133" i="3"/>
  <c r="C132" i="3"/>
  <c r="G130" i="3"/>
  <c r="D129" i="3"/>
  <c r="B128" i="3"/>
  <c r="G126" i="3"/>
  <c r="E125" i="3"/>
  <c r="D124" i="3"/>
  <c r="C123" i="3"/>
  <c r="B122" i="3"/>
  <c r="H120" i="3"/>
  <c r="G119" i="3"/>
  <c r="E117" i="3"/>
  <c r="D116" i="3"/>
  <c r="C115" i="3"/>
  <c r="B114" i="3"/>
  <c r="H112" i="3"/>
  <c r="G111" i="3"/>
  <c r="F110" i="3"/>
  <c r="E109" i="3"/>
  <c r="D108" i="3"/>
  <c r="C107" i="3"/>
  <c r="B106" i="3"/>
  <c r="H104" i="3"/>
  <c r="G103" i="3"/>
  <c r="E101" i="3"/>
  <c r="D100" i="3"/>
  <c r="C99" i="3"/>
  <c r="B98" i="3"/>
  <c r="H96" i="3"/>
  <c r="G95" i="3"/>
  <c r="E93" i="3"/>
  <c r="G177" i="3"/>
  <c r="C173" i="3"/>
  <c r="F168" i="3"/>
  <c r="B164" i="3"/>
  <c r="C161" i="3"/>
  <c r="C177" i="3"/>
  <c r="F172" i="3"/>
  <c r="B168" i="3"/>
  <c r="H163" i="3"/>
  <c r="F160" i="3"/>
  <c r="C158" i="3"/>
  <c r="C156" i="3"/>
  <c r="G154" i="3"/>
  <c r="D153" i="3"/>
  <c r="F151" i="3"/>
  <c r="C150" i="3"/>
  <c r="G148" i="3"/>
  <c r="B147" i="3"/>
  <c r="F145" i="3"/>
  <c r="C144" i="3"/>
  <c r="E142" i="3"/>
  <c r="B141" i="3"/>
  <c r="F139" i="3"/>
  <c r="H137" i="3"/>
  <c r="E136" i="3"/>
  <c r="B135" i="3"/>
  <c r="D133" i="3"/>
  <c r="H131" i="3"/>
  <c r="E130" i="3"/>
  <c r="B129" i="3"/>
  <c r="D126" i="3"/>
  <c r="C125" i="3"/>
  <c r="B124" i="3"/>
  <c r="H122" i="3"/>
  <c r="G121" i="3"/>
  <c r="E119" i="3"/>
  <c r="D118" i="3"/>
  <c r="C117" i="3"/>
  <c r="B116" i="3"/>
  <c r="H114" i="3"/>
  <c r="G113" i="3"/>
  <c r="E111" i="3"/>
  <c r="D110" i="3"/>
  <c r="C109" i="3"/>
  <c r="B108" i="3"/>
  <c r="H106" i="3"/>
  <c r="G105" i="3"/>
  <c r="E103" i="3"/>
  <c r="D102" i="3"/>
  <c r="C101" i="3"/>
  <c r="B100" i="3"/>
  <c r="H98" i="3"/>
  <c r="G97" i="3"/>
  <c r="E95" i="3"/>
  <c r="D94" i="3"/>
  <c r="C93" i="3"/>
  <c r="B92" i="3"/>
  <c r="H90" i="3"/>
  <c r="G89" i="3"/>
  <c r="F88" i="3"/>
  <c r="E87" i="3"/>
  <c r="D86" i="3"/>
  <c r="C85" i="3"/>
  <c r="B84" i="3"/>
  <c r="H82" i="3"/>
  <c r="G81" i="3"/>
  <c r="E79" i="3"/>
  <c r="D78" i="3"/>
  <c r="C77" i="3"/>
  <c r="B76" i="3"/>
  <c r="H74" i="3"/>
  <c r="G73" i="3"/>
  <c r="E71" i="3"/>
  <c r="D70" i="3"/>
  <c r="C69" i="3"/>
  <c r="F176" i="3"/>
  <c r="B172" i="3"/>
  <c r="E167" i="3"/>
  <c r="E163" i="3"/>
  <c r="E160" i="3"/>
  <c r="B158" i="3"/>
  <c r="B156" i="3"/>
  <c r="F154" i="3"/>
  <c r="C153" i="3"/>
  <c r="E151" i="3"/>
  <c r="B150" i="3"/>
  <c r="F148" i="3"/>
  <c r="H146" i="3"/>
  <c r="E145" i="3"/>
  <c r="B144" i="3"/>
  <c r="D142" i="3"/>
  <c r="H140" i="3"/>
  <c r="E139" i="3"/>
  <c r="G137" i="3"/>
  <c r="D136" i="3"/>
  <c r="H134" i="3"/>
  <c r="C133" i="3"/>
  <c r="G131" i="3"/>
  <c r="D130" i="3"/>
  <c r="G128" i="3"/>
  <c r="E127" i="3"/>
  <c r="C126" i="3"/>
  <c r="B125" i="3"/>
  <c r="H123" i="3"/>
  <c r="G122" i="3"/>
  <c r="F121" i="3"/>
  <c r="E120" i="3"/>
  <c r="D119" i="3"/>
  <c r="C118" i="3"/>
  <c r="B117" i="3"/>
  <c r="H115" i="3"/>
  <c r="G114" i="3"/>
  <c r="E112" i="3"/>
  <c r="D111" i="3"/>
  <c r="C110" i="3"/>
  <c r="B109" i="3"/>
  <c r="H107" i="3"/>
  <c r="G106" i="3"/>
  <c r="E104" i="3"/>
  <c r="D103" i="3"/>
  <c r="C102" i="3"/>
  <c r="B101" i="3"/>
  <c r="H99" i="3"/>
  <c r="G98" i="3"/>
  <c r="E96" i="3"/>
  <c r="D95" i="3"/>
  <c r="C94" i="3"/>
  <c r="B93" i="3"/>
  <c r="H91" i="3"/>
  <c r="G90" i="3"/>
  <c r="E88" i="3"/>
  <c r="D87" i="3"/>
  <c r="C86" i="3"/>
  <c r="B85" i="3"/>
  <c r="H83" i="3"/>
  <c r="G82" i="3"/>
  <c r="E80" i="3"/>
  <c r="D79" i="3"/>
  <c r="C78" i="3"/>
  <c r="B77" i="3"/>
  <c r="H75" i="3"/>
  <c r="G74" i="3"/>
  <c r="E72" i="3"/>
  <c r="D71" i="3"/>
  <c r="C70" i="3"/>
  <c r="B69" i="3"/>
  <c r="H67" i="3"/>
  <c r="G66" i="3"/>
  <c r="E64" i="3"/>
  <c r="D63" i="3"/>
  <c r="D158" i="3"/>
  <c r="G145" i="3"/>
  <c r="G133" i="3"/>
  <c r="B123" i="3"/>
  <c r="H113" i="3"/>
  <c r="G104" i="3"/>
  <c r="H89" i="3"/>
  <c r="D85" i="3"/>
  <c r="G80" i="3"/>
  <c r="H73" i="3"/>
  <c r="F70" i="3"/>
  <c r="B68" i="3"/>
  <c r="G65" i="3"/>
  <c r="E63" i="3"/>
  <c r="D61" i="3"/>
  <c r="D58" i="3"/>
  <c r="C57" i="3"/>
  <c r="B56" i="3"/>
  <c r="H54" i="3"/>
  <c r="G53" i="3"/>
  <c r="E51" i="3"/>
  <c r="D50" i="3"/>
  <c r="C49" i="3"/>
  <c r="B48" i="3"/>
  <c r="H46" i="3"/>
  <c r="G45" i="3"/>
  <c r="E43" i="3"/>
  <c r="D42" i="3"/>
  <c r="C41" i="3"/>
  <c r="B40" i="3"/>
  <c r="H38" i="3"/>
  <c r="G37" i="3"/>
  <c r="E35" i="3"/>
  <c r="D34" i="3"/>
  <c r="C33" i="3"/>
  <c r="B32" i="3"/>
  <c r="H30" i="3"/>
  <c r="G29" i="3"/>
  <c r="F28" i="3"/>
  <c r="E27" i="3"/>
  <c r="D26" i="3"/>
  <c r="C25" i="3"/>
  <c r="B24" i="3"/>
  <c r="H22" i="3"/>
  <c r="G21" i="3"/>
  <c r="E19" i="3"/>
  <c r="D18" i="3"/>
  <c r="C17" i="3"/>
  <c r="B16" i="3"/>
  <c r="H14" i="3"/>
  <c r="G13" i="3"/>
  <c r="E11" i="3"/>
  <c r="D10" i="3"/>
  <c r="H368" i="2"/>
  <c r="G367" i="2"/>
  <c r="F366" i="2"/>
  <c r="E365" i="2"/>
  <c r="D364" i="2"/>
  <c r="C363" i="2"/>
  <c r="B362" i="2"/>
  <c r="H360" i="2"/>
  <c r="G359" i="2"/>
  <c r="F358" i="2"/>
  <c r="E357" i="2"/>
  <c r="D356" i="2"/>
  <c r="C355" i="2"/>
  <c r="B354" i="2"/>
  <c r="H352" i="2"/>
  <c r="G351" i="2"/>
  <c r="F350" i="2"/>
  <c r="E349" i="2"/>
  <c r="D348" i="2"/>
  <c r="C347" i="2"/>
  <c r="B346" i="2"/>
  <c r="H344" i="2"/>
  <c r="G343" i="2"/>
  <c r="F342" i="2"/>
  <c r="E341" i="2"/>
  <c r="D340" i="2"/>
  <c r="C339" i="2"/>
  <c r="B338" i="2"/>
  <c r="H336" i="2"/>
  <c r="G335" i="2"/>
  <c r="F334" i="2"/>
  <c r="E333" i="2"/>
  <c r="D332" i="2"/>
  <c r="C331" i="2"/>
  <c r="F156" i="3"/>
  <c r="D144" i="3"/>
  <c r="B132" i="3"/>
  <c r="H121" i="3"/>
  <c r="G112" i="3"/>
  <c r="F103" i="3"/>
  <c r="E94" i="3"/>
  <c r="H88" i="3"/>
  <c r="D84" i="3"/>
  <c r="G79" i="3"/>
  <c r="D76" i="3"/>
  <c r="C73" i="3"/>
  <c r="E70" i="3"/>
  <c r="E67" i="3"/>
  <c r="C65" i="3"/>
  <c r="H62" i="3"/>
  <c r="C61" i="3"/>
  <c r="E59" i="3"/>
  <c r="C58" i="3"/>
  <c r="B57" i="3"/>
  <c r="H55" i="3"/>
  <c r="G54" i="3"/>
  <c r="E52" i="3"/>
  <c r="D51" i="3"/>
  <c r="C50" i="3"/>
  <c r="B49" i="3"/>
  <c r="H47" i="3"/>
  <c r="G46" i="3"/>
  <c r="F45" i="3"/>
  <c r="E44" i="3"/>
  <c r="D43" i="3"/>
  <c r="C42" i="3"/>
  <c r="B41" i="3"/>
  <c r="H39" i="3"/>
  <c r="G38" i="3"/>
  <c r="E36" i="3"/>
  <c r="D35" i="3"/>
  <c r="C34" i="3"/>
  <c r="B33" i="3"/>
  <c r="H31" i="3"/>
  <c r="G30" i="3"/>
  <c r="E28" i="3"/>
  <c r="D27" i="3"/>
  <c r="C26" i="3"/>
  <c r="B25" i="3"/>
  <c r="H23" i="3"/>
  <c r="G22" i="3"/>
  <c r="E20" i="3"/>
  <c r="D19" i="3"/>
  <c r="C18" i="3"/>
  <c r="B17" i="3"/>
  <c r="H15" i="3"/>
  <c r="G14" i="3"/>
  <c r="E12" i="3"/>
  <c r="D11" i="3"/>
  <c r="C10" i="3"/>
  <c r="H369" i="2"/>
  <c r="G368" i="2"/>
  <c r="F367" i="2"/>
  <c r="E366" i="2"/>
  <c r="D365" i="2"/>
  <c r="C364" i="2"/>
  <c r="B363" i="2"/>
  <c r="H361" i="2"/>
  <c r="G360" i="2"/>
  <c r="H154" i="3"/>
  <c r="H142" i="3"/>
  <c r="F130" i="3"/>
  <c r="G120" i="3"/>
  <c r="E102" i="3"/>
  <c r="D93" i="3"/>
  <c r="G88" i="3"/>
  <c r="C84" i="3"/>
  <c r="C76" i="3"/>
  <c r="H72" i="3"/>
  <c r="G69" i="3"/>
  <c r="C67" i="3"/>
  <c r="H64" i="3"/>
  <c r="F62" i="3"/>
  <c r="B61" i="3"/>
  <c r="C59" i="3"/>
  <c r="B58" i="3"/>
  <c r="H56" i="3"/>
  <c r="G55" i="3"/>
  <c r="E53" i="3"/>
  <c r="D52" i="3"/>
  <c r="C51" i="3"/>
  <c r="B50" i="3"/>
  <c r="H48" i="3"/>
  <c r="G47" i="3"/>
  <c r="E45" i="3"/>
  <c r="D44" i="3"/>
  <c r="C43" i="3"/>
  <c r="B42" i="3"/>
  <c r="H40" i="3"/>
  <c r="G39" i="3"/>
  <c r="E37" i="3"/>
  <c r="D36" i="3"/>
  <c r="C35" i="3"/>
  <c r="B34" i="3"/>
  <c r="H32" i="3"/>
  <c r="G31" i="3"/>
  <c r="E29" i="3"/>
  <c r="D28" i="3"/>
  <c r="C27" i="3"/>
  <c r="B26" i="3"/>
  <c r="H24" i="3"/>
  <c r="G23" i="3"/>
  <c r="E21" i="3"/>
  <c r="D20" i="3"/>
  <c r="C19" i="3"/>
  <c r="B18" i="3"/>
  <c r="H16" i="3"/>
  <c r="G15" i="3"/>
  <c r="E13" i="3"/>
  <c r="D12" i="3"/>
  <c r="E153" i="3"/>
  <c r="C141" i="3"/>
  <c r="C129" i="3"/>
  <c r="E110" i="3"/>
  <c r="D101" i="3"/>
  <c r="D92" i="3"/>
  <c r="G87" i="3"/>
  <c r="C83" i="3"/>
  <c r="E75" i="3"/>
  <c r="G72" i="3"/>
  <c r="E69" i="3"/>
  <c r="B67" i="3"/>
  <c r="G64" i="3"/>
  <c r="E62" i="3"/>
  <c r="B59" i="3"/>
  <c r="H57" i="3"/>
  <c r="G56" i="3"/>
  <c r="F55" i="3"/>
  <c r="E54" i="3"/>
  <c r="D53" i="3"/>
  <c r="C52" i="3"/>
  <c r="B51" i="3"/>
  <c r="H49" i="3"/>
  <c r="G48" i="3"/>
  <c r="E46" i="3"/>
  <c r="D45" i="3"/>
  <c r="C44" i="3"/>
  <c r="B43" i="3"/>
  <c r="H41" i="3"/>
  <c r="G40" i="3"/>
  <c r="E38" i="3"/>
  <c r="D37" i="3"/>
  <c r="C36" i="3"/>
  <c r="B35" i="3"/>
  <c r="H33" i="3"/>
  <c r="G32" i="3"/>
  <c r="E30" i="3"/>
  <c r="D29" i="3"/>
  <c r="C28" i="3"/>
  <c r="B27" i="3"/>
  <c r="H25" i="3"/>
  <c r="G24" i="3"/>
  <c r="E22" i="3"/>
  <c r="D21" i="3"/>
  <c r="C20" i="3"/>
  <c r="B19" i="3"/>
  <c r="H17" i="3"/>
  <c r="G16" i="3"/>
  <c r="E14" i="3"/>
  <c r="D13" i="3"/>
  <c r="C12" i="3"/>
  <c r="B11" i="3"/>
  <c r="F369" i="2"/>
  <c r="E368" i="2"/>
  <c r="D367" i="2"/>
  <c r="C366" i="2"/>
  <c r="B365" i="2"/>
  <c r="H363" i="2"/>
  <c r="G362" i="2"/>
  <c r="F361" i="2"/>
  <c r="E360" i="2"/>
  <c r="D359" i="2"/>
  <c r="C358" i="2"/>
  <c r="B357" i="2"/>
  <c r="H355" i="2"/>
  <c r="G354" i="2"/>
  <c r="F353" i="2"/>
  <c r="E352" i="2"/>
  <c r="D351" i="2"/>
  <c r="C350" i="2"/>
  <c r="B349" i="2"/>
  <c r="H347" i="2"/>
  <c r="G346" i="2"/>
  <c r="F345" i="2"/>
  <c r="E344" i="2"/>
  <c r="D343" i="2"/>
  <c r="C342" i="2"/>
  <c r="B341" i="2"/>
  <c r="H339" i="2"/>
  <c r="G338" i="2"/>
  <c r="F337" i="2"/>
  <c r="E336" i="2"/>
  <c r="D335" i="2"/>
  <c r="C334" i="2"/>
  <c r="B333" i="2"/>
  <c r="H331" i="2"/>
  <c r="G330" i="2"/>
  <c r="F329" i="2"/>
  <c r="B152" i="3"/>
  <c r="G139" i="3"/>
  <c r="H127" i="3"/>
  <c r="E118" i="3"/>
  <c r="D109" i="3"/>
  <c r="C100" i="3"/>
  <c r="C92" i="3"/>
  <c r="B83" i="3"/>
  <c r="E78" i="3"/>
  <c r="C75" i="3"/>
  <c r="B72" i="3"/>
  <c r="D69" i="3"/>
  <c r="H66" i="3"/>
  <c r="D62" i="3"/>
  <c r="D60" i="3"/>
  <c r="H58" i="3"/>
  <c r="G57" i="3"/>
  <c r="E55" i="3"/>
  <c r="D54" i="3"/>
  <c r="C53" i="3"/>
  <c r="B52" i="3"/>
  <c r="H50" i="3"/>
  <c r="G49" i="3"/>
  <c r="E47" i="3"/>
  <c r="D46" i="3"/>
  <c r="C45" i="3"/>
  <c r="B44" i="3"/>
  <c r="H42" i="3"/>
  <c r="G41" i="3"/>
  <c r="E39" i="3"/>
  <c r="D38" i="3"/>
  <c r="C37" i="3"/>
  <c r="B36" i="3"/>
  <c r="H34" i="3"/>
  <c r="G33" i="3"/>
  <c r="E31" i="3"/>
  <c r="D30" i="3"/>
  <c r="C29" i="3"/>
  <c r="B28" i="3"/>
  <c r="H26" i="3"/>
  <c r="G25" i="3"/>
  <c r="E23" i="3"/>
  <c r="D22" i="3"/>
  <c r="C21" i="3"/>
  <c r="B20" i="3"/>
  <c r="H18" i="3"/>
  <c r="G17" i="3"/>
  <c r="E15" i="3"/>
  <c r="D14" i="3"/>
  <c r="C13" i="3"/>
  <c r="B12" i="3"/>
  <c r="H10" i="3"/>
  <c r="E369" i="2"/>
  <c r="D368" i="2"/>
  <c r="C367" i="2"/>
  <c r="B366" i="2"/>
  <c r="H364" i="2"/>
  <c r="G363" i="2"/>
  <c r="F362" i="2"/>
  <c r="E361" i="2"/>
  <c r="D360" i="2"/>
  <c r="C359" i="2"/>
  <c r="B358" i="2"/>
  <c r="H356" i="2"/>
  <c r="G355" i="2"/>
  <c r="F354" i="2"/>
  <c r="E353" i="2"/>
  <c r="D352" i="2"/>
  <c r="C351" i="2"/>
  <c r="B350" i="2"/>
  <c r="H348" i="2"/>
  <c r="G347" i="2"/>
  <c r="F346" i="2"/>
  <c r="E345" i="2"/>
  <c r="D344" i="2"/>
  <c r="C343" i="2"/>
  <c r="B342" i="2"/>
  <c r="D150" i="3"/>
  <c r="D138" i="3"/>
  <c r="E126" i="3"/>
  <c r="D117" i="3"/>
  <c r="C108" i="3"/>
  <c r="B99" i="3"/>
  <c r="C91" i="3"/>
  <c r="F86" i="3"/>
  <c r="B82" i="3"/>
  <c r="G77" i="3"/>
  <c r="B75" i="3"/>
  <c r="G71" i="3"/>
  <c r="D66" i="3"/>
  <c r="B64" i="3"/>
  <c r="C62" i="3"/>
  <c r="C60" i="3"/>
  <c r="G58" i="3"/>
  <c r="E56" i="3"/>
  <c r="D55" i="3"/>
  <c r="C54" i="3"/>
  <c r="B53" i="3"/>
  <c r="H51" i="3"/>
  <c r="G50" i="3"/>
  <c r="E48" i="3"/>
  <c r="D47" i="3"/>
  <c r="C46" i="3"/>
  <c r="B45" i="3"/>
  <c r="H43" i="3"/>
  <c r="G42" i="3"/>
  <c r="E40" i="3"/>
  <c r="D39" i="3"/>
  <c r="C38" i="3"/>
  <c r="B37" i="3"/>
  <c r="H35" i="3"/>
  <c r="G34" i="3"/>
  <c r="F33" i="3"/>
  <c r="E32" i="3"/>
  <c r="D31" i="3"/>
  <c r="C30" i="3"/>
  <c r="B29" i="3"/>
  <c r="H27" i="3"/>
  <c r="G26" i="3"/>
  <c r="E24" i="3"/>
  <c r="D23" i="3"/>
  <c r="C22" i="3"/>
  <c r="B21" i="3"/>
  <c r="H19" i="3"/>
  <c r="G18" i="3"/>
  <c r="E16" i="3"/>
  <c r="D15" i="3"/>
  <c r="C14" i="3"/>
  <c r="B13" i="3"/>
  <c r="H11" i="3"/>
  <c r="G10" i="3"/>
  <c r="D369" i="2"/>
  <c r="H148" i="3"/>
  <c r="F136" i="3"/>
  <c r="D125" i="3"/>
  <c r="C116" i="3"/>
  <c r="B107" i="3"/>
  <c r="H97" i="3"/>
  <c r="B91" i="3"/>
  <c r="E86" i="3"/>
  <c r="H81" i="3"/>
  <c r="E77" i="3"/>
  <c r="D74" i="3"/>
  <c r="D68" i="3"/>
  <c r="B66" i="3"/>
  <c r="G63" i="3"/>
  <c r="G61" i="3"/>
  <c r="B60" i="3"/>
  <c r="E57" i="3"/>
  <c r="D56" i="3"/>
  <c r="C55" i="3"/>
  <c r="B54" i="3"/>
  <c r="H52" i="3"/>
  <c r="G51" i="3"/>
  <c r="E49" i="3"/>
  <c r="D48" i="3"/>
  <c r="C47" i="3"/>
  <c r="B46" i="3"/>
  <c r="H44" i="3"/>
  <c r="G43" i="3"/>
  <c r="E41" i="3"/>
  <c r="D40" i="3"/>
  <c r="C39" i="3"/>
  <c r="B38" i="3"/>
  <c r="H36" i="3"/>
  <c r="G35" i="3"/>
  <c r="E33" i="3"/>
  <c r="D32" i="3"/>
  <c r="C31" i="3"/>
  <c r="B30" i="3"/>
  <c r="H28" i="3"/>
  <c r="G27" i="3"/>
  <c r="E25" i="3"/>
  <c r="D24" i="3"/>
  <c r="C23" i="3"/>
  <c r="B22" i="3"/>
  <c r="H20" i="3"/>
  <c r="G19" i="3"/>
  <c r="E17" i="3"/>
  <c r="D16" i="3"/>
  <c r="C15" i="3"/>
  <c r="B14" i="3"/>
  <c r="H12" i="3"/>
  <c r="G11" i="3"/>
  <c r="E147" i="3"/>
  <c r="C135" i="3"/>
  <c r="C124" i="3"/>
  <c r="B115" i="3"/>
  <c r="H105" i="3"/>
  <c r="G96" i="3"/>
  <c r="B90" i="3"/>
  <c r="E85" i="3"/>
  <c r="H80" i="3"/>
  <c r="D77" i="3"/>
  <c r="B74" i="3"/>
  <c r="H70" i="3"/>
  <c r="C68" i="3"/>
  <c r="H65" i="3"/>
  <c r="F63" i="3"/>
  <c r="E61" i="3"/>
  <c r="H59" i="3"/>
  <c r="E58" i="3"/>
  <c r="D57" i="3"/>
  <c r="C56" i="3"/>
  <c r="B55" i="3"/>
  <c r="H53" i="3"/>
  <c r="G52" i="3"/>
  <c r="E50" i="3"/>
  <c r="D49" i="3"/>
  <c r="C48" i="3"/>
  <c r="B47" i="3"/>
  <c r="H45" i="3"/>
  <c r="G44" i="3"/>
  <c r="F43" i="3"/>
  <c r="E42" i="3"/>
  <c r="D41" i="3"/>
  <c r="C40" i="3"/>
  <c r="B39" i="3"/>
  <c r="H37" i="3"/>
  <c r="G36" i="3"/>
  <c r="E34" i="3"/>
  <c r="D33" i="3"/>
  <c r="C32" i="3"/>
  <c r="B31" i="3"/>
  <c r="H29" i="3"/>
  <c r="G28" i="3"/>
  <c r="E26" i="3"/>
  <c r="D25" i="3"/>
  <c r="C24" i="3"/>
  <c r="B23" i="3"/>
  <c r="H21" i="3"/>
  <c r="G20" i="3"/>
  <c r="E18" i="3"/>
  <c r="D17" i="3"/>
  <c r="C16" i="3"/>
  <c r="B15" i="3"/>
  <c r="H13" i="3"/>
  <c r="G12" i="3"/>
  <c r="E10" i="3"/>
  <c r="L5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B369" i="2"/>
  <c r="H367" i="2"/>
  <c r="G366" i="2"/>
  <c r="F365" i="2"/>
  <c r="E364" i="2"/>
  <c r="D363" i="2"/>
  <c r="C362" i="2"/>
  <c r="B361" i="2"/>
  <c r="H359" i="2"/>
  <c r="G358" i="2"/>
  <c r="F357" i="2"/>
  <c r="E356" i="2"/>
  <c r="D355" i="2"/>
  <c r="C354" i="2"/>
  <c r="B353" i="2"/>
  <c r="H351" i="2"/>
  <c r="G350" i="2"/>
  <c r="F349" i="2"/>
  <c r="E348" i="2"/>
  <c r="D347" i="2"/>
  <c r="C346" i="2"/>
  <c r="B345" i="2"/>
  <c r="H343" i="2"/>
  <c r="G342" i="2"/>
  <c r="F341" i="2"/>
  <c r="E340" i="2"/>
  <c r="D339" i="2"/>
  <c r="C338" i="2"/>
  <c r="B337" i="2"/>
  <c r="H335" i="2"/>
  <c r="G334" i="2"/>
  <c r="F333" i="2"/>
  <c r="E332" i="2"/>
  <c r="D331" i="2"/>
  <c r="C330" i="2"/>
  <c r="B329" i="2"/>
  <c r="C11" i="3"/>
  <c r="B368" i="2"/>
  <c r="G364" i="2"/>
  <c r="G361" i="2"/>
  <c r="B359" i="2"/>
  <c r="G356" i="2"/>
  <c r="E354" i="2"/>
  <c r="C352" i="2"/>
  <c r="H349" i="2"/>
  <c r="F347" i="2"/>
  <c r="D345" i="2"/>
  <c r="B343" i="2"/>
  <c r="H340" i="2"/>
  <c r="B339" i="2"/>
  <c r="D337" i="2"/>
  <c r="E335" i="2"/>
  <c r="G333" i="2"/>
  <c r="G331" i="2"/>
  <c r="B330" i="2"/>
  <c r="F328" i="2"/>
  <c r="E327" i="2"/>
  <c r="D326" i="2"/>
  <c r="C325" i="2"/>
  <c r="B324" i="2"/>
  <c r="H322" i="2"/>
  <c r="G321" i="2"/>
  <c r="F320" i="2"/>
  <c r="E319" i="2"/>
  <c r="D318" i="2"/>
  <c r="C317" i="2"/>
  <c r="B316" i="2"/>
  <c r="H314" i="2"/>
  <c r="G313" i="2"/>
  <c r="F312" i="2"/>
  <c r="E311" i="2"/>
  <c r="D310" i="2"/>
  <c r="C309" i="2"/>
  <c r="B308" i="2"/>
  <c r="H306" i="2"/>
  <c r="G305" i="2"/>
  <c r="F304" i="2"/>
  <c r="E303" i="2"/>
  <c r="D302" i="2"/>
  <c r="C301" i="2"/>
  <c r="B300" i="2"/>
  <c r="H298" i="2"/>
  <c r="G297" i="2"/>
  <c r="F296" i="2"/>
  <c r="E295" i="2"/>
  <c r="D294" i="2"/>
  <c r="C293" i="2"/>
  <c r="B292" i="2"/>
  <c r="H290" i="2"/>
  <c r="G289" i="2"/>
  <c r="F288" i="2"/>
  <c r="E287" i="2"/>
  <c r="D286" i="2"/>
  <c r="C285" i="2"/>
  <c r="B284" i="2"/>
  <c r="H282" i="2"/>
  <c r="G281" i="2"/>
  <c r="F280" i="2"/>
  <c r="E279" i="2"/>
  <c r="D278" i="2"/>
  <c r="C277" i="2"/>
  <c r="B276" i="2"/>
  <c r="H274" i="2"/>
  <c r="G273" i="2"/>
  <c r="F272" i="2"/>
  <c r="E271" i="2"/>
  <c r="D270" i="2"/>
  <c r="C269" i="2"/>
  <c r="B268" i="2"/>
  <c r="H266" i="2"/>
  <c r="G265" i="2"/>
  <c r="B10" i="3"/>
  <c r="E367" i="2"/>
  <c r="F364" i="2"/>
  <c r="D361" i="2"/>
  <c r="H358" i="2"/>
  <c r="F356" i="2"/>
  <c r="D354" i="2"/>
  <c r="B352" i="2"/>
  <c r="G349" i="2"/>
  <c r="E347" i="2"/>
  <c r="C345" i="2"/>
  <c r="H342" i="2"/>
  <c r="G340" i="2"/>
  <c r="H338" i="2"/>
  <c r="C337" i="2"/>
  <c r="C335" i="2"/>
  <c r="D333" i="2"/>
  <c r="F331" i="2"/>
  <c r="H329" i="2"/>
  <c r="E328" i="2"/>
  <c r="D327" i="2"/>
  <c r="C326" i="2"/>
  <c r="B325" i="2"/>
  <c r="H323" i="2"/>
  <c r="G322" i="2"/>
  <c r="F321" i="2"/>
  <c r="E320" i="2"/>
  <c r="D319" i="2"/>
  <c r="C318" i="2"/>
  <c r="B317" i="2"/>
  <c r="H315" i="2"/>
  <c r="G314" i="2"/>
  <c r="F313" i="2"/>
  <c r="E312" i="2"/>
  <c r="D311" i="2"/>
  <c r="C310" i="2"/>
  <c r="B309" i="2"/>
  <c r="H307" i="2"/>
  <c r="G306" i="2"/>
  <c r="F305" i="2"/>
  <c r="E304" i="2"/>
  <c r="D303" i="2"/>
  <c r="C302" i="2"/>
  <c r="B301" i="2"/>
  <c r="H299" i="2"/>
  <c r="G298" i="2"/>
  <c r="F297" i="2"/>
  <c r="E296" i="2"/>
  <c r="D295" i="2"/>
  <c r="C294" i="2"/>
  <c r="B293" i="2"/>
  <c r="H291" i="2"/>
  <c r="G290" i="2"/>
  <c r="F289" i="2"/>
  <c r="E288" i="2"/>
  <c r="D287" i="2"/>
  <c r="C286" i="2"/>
  <c r="B285" i="2"/>
  <c r="H283" i="2"/>
  <c r="B367" i="2"/>
  <c r="B364" i="2"/>
  <c r="C361" i="2"/>
  <c r="E358" i="2"/>
  <c r="C356" i="2"/>
  <c r="H353" i="2"/>
  <c r="F351" i="2"/>
  <c r="H366" i="2"/>
  <c r="F363" i="2"/>
  <c r="F360" i="2"/>
  <c r="D358" i="2"/>
  <c r="B356" i="2"/>
  <c r="G353" i="2"/>
  <c r="E351" i="2"/>
  <c r="C349" i="2"/>
  <c r="H346" i="2"/>
  <c r="F344" i="2"/>
  <c r="D342" i="2"/>
  <c r="C340" i="2"/>
  <c r="E338" i="2"/>
  <c r="F336" i="2"/>
  <c r="H334" i="2"/>
  <c r="H332" i="2"/>
  <c r="B331" i="2"/>
  <c r="E329" i="2"/>
  <c r="C328" i="2"/>
  <c r="B327" i="2"/>
  <c r="H325" i="2"/>
  <c r="G324" i="2"/>
  <c r="F323" i="2"/>
  <c r="E322" i="2"/>
  <c r="D321" i="2"/>
  <c r="C320" i="2"/>
  <c r="B319" i="2"/>
  <c r="H317" i="2"/>
  <c r="G316" i="2"/>
  <c r="F315" i="2"/>
  <c r="E314" i="2"/>
  <c r="D313" i="2"/>
  <c r="C312" i="2"/>
  <c r="B311" i="2"/>
  <c r="H309" i="2"/>
  <c r="G308" i="2"/>
  <c r="F307" i="2"/>
  <c r="E306" i="2"/>
  <c r="D305" i="2"/>
  <c r="C304" i="2"/>
  <c r="B303" i="2"/>
  <c r="H301" i="2"/>
  <c r="G300" i="2"/>
  <c r="F299" i="2"/>
  <c r="E298" i="2"/>
  <c r="D297" i="2"/>
  <c r="C296" i="2"/>
  <c r="B295" i="2"/>
  <c r="H293" i="2"/>
  <c r="G292" i="2"/>
  <c r="F291" i="2"/>
  <c r="E290" i="2"/>
  <c r="D289" i="2"/>
  <c r="C288" i="2"/>
  <c r="B287" i="2"/>
  <c r="H285" i="2"/>
  <c r="G284" i="2"/>
  <c r="F283" i="2"/>
  <c r="E282" i="2"/>
  <c r="D281" i="2"/>
  <c r="C280" i="2"/>
  <c r="B279" i="2"/>
  <c r="H277" i="2"/>
  <c r="G276" i="2"/>
  <c r="F275" i="2"/>
  <c r="E274" i="2"/>
  <c r="D273" i="2"/>
  <c r="C272" i="2"/>
  <c r="B271" i="2"/>
  <c r="H269" i="2"/>
  <c r="G268" i="2"/>
  <c r="F267" i="2"/>
  <c r="E266" i="2"/>
  <c r="D265" i="2"/>
  <c r="C264" i="2"/>
  <c r="B263" i="2"/>
  <c r="G369" i="2"/>
  <c r="D366" i="2"/>
  <c r="E363" i="2"/>
  <c r="C360" i="2"/>
  <c r="H357" i="2"/>
  <c r="F355" i="2"/>
  <c r="D353" i="2"/>
  <c r="B351" i="2"/>
  <c r="G348" i="2"/>
  <c r="E346" i="2"/>
  <c r="C344" i="2"/>
  <c r="H341" i="2"/>
  <c r="B340" i="2"/>
  <c r="D338" i="2"/>
  <c r="D336" i="2"/>
  <c r="E334" i="2"/>
  <c r="G332" i="2"/>
  <c r="H330" i="2"/>
  <c r="D329" i="2"/>
  <c r="B328" i="2"/>
  <c r="C369" i="2"/>
  <c r="H365" i="2"/>
  <c r="H362" i="2"/>
  <c r="B360" i="2"/>
  <c r="G357" i="2"/>
  <c r="E355" i="2"/>
  <c r="C353" i="2"/>
  <c r="H350" i="2"/>
  <c r="F348" i="2"/>
  <c r="D346" i="2"/>
  <c r="B344" i="2"/>
  <c r="G341" i="2"/>
  <c r="G339" i="2"/>
  <c r="H337" i="2"/>
  <c r="C336" i="2"/>
  <c r="D334" i="2"/>
  <c r="F332" i="2"/>
  <c r="F330" i="2"/>
  <c r="C329" i="2"/>
  <c r="H327" i="2"/>
  <c r="G326" i="2"/>
  <c r="F325" i="2"/>
  <c r="E324" i="2"/>
  <c r="D323" i="2"/>
  <c r="C322" i="2"/>
  <c r="B321" i="2"/>
  <c r="H319" i="2"/>
  <c r="G318" i="2"/>
  <c r="F317" i="2"/>
  <c r="E316" i="2"/>
  <c r="D315" i="2"/>
  <c r="C314" i="2"/>
  <c r="B313" i="2"/>
  <c r="H311" i="2"/>
  <c r="G310" i="2"/>
  <c r="F309" i="2"/>
  <c r="E308" i="2"/>
  <c r="D307" i="2"/>
  <c r="C306" i="2"/>
  <c r="B305" i="2"/>
  <c r="H303" i="2"/>
  <c r="G302" i="2"/>
  <c r="F301" i="2"/>
  <c r="E300" i="2"/>
  <c r="D299" i="2"/>
  <c r="C298" i="2"/>
  <c r="B297" i="2"/>
  <c r="H295" i="2"/>
  <c r="G294" i="2"/>
  <c r="F293" i="2"/>
  <c r="E292" i="2"/>
  <c r="D291" i="2"/>
  <c r="C290" i="2"/>
  <c r="B289" i="2"/>
  <c r="H287" i="2"/>
  <c r="G286" i="2"/>
  <c r="F285" i="2"/>
  <c r="E284" i="2"/>
  <c r="F368" i="2"/>
  <c r="G365" i="2"/>
  <c r="E362" i="2"/>
  <c r="F359" i="2"/>
  <c r="D357" i="2"/>
  <c r="B355" i="2"/>
  <c r="G352" i="2"/>
  <c r="E350" i="2"/>
  <c r="C348" i="2"/>
  <c r="H345" i="2"/>
  <c r="F343" i="2"/>
  <c r="D341" i="2"/>
  <c r="F339" i="2"/>
  <c r="G337" i="2"/>
  <c r="B336" i="2"/>
  <c r="B334" i="2"/>
  <c r="C332" i="2"/>
  <c r="E330" i="2"/>
  <c r="H328" i="2"/>
  <c r="G327" i="2"/>
  <c r="F326" i="2"/>
  <c r="E325" i="2"/>
  <c r="D324" i="2"/>
  <c r="C323" i="2"/>
  <c r="B322" i="2"/>
  <c r="H320" i="2"/>
  <c r="G319" i="2"/>
  <c r="F318" i="2"/>
  <c r="E317" i="2"/>
  <c r="D316" i="2"/>
  <c r="C315" i="2"/>
  <c r="B314" i="2"/>
  <c r="H312" i="2"/>
  <c r="G311" i="2"/>
  <c r="F310" i="2"/>
  <c r="E309" i="2"/>
  <c r="D308" i="2"/>
  <c r="C307" i="2"/>
  <c r="B306" i="2"/>
  <c r="H304" i="2"/>
  <c r="G303" i="2"/>
  <c r="F302" i="2"/>
  <c r="E301" i="2"/>
  <c r="D300" i="2"/>
  <c r="C299" i="2"/>
  <c r="B298" i="2"/>
  <c r="H296" i="2"/>
  <c r="G295" i="2"/>
  <c r="F294" i="2"/>
  <c r="E293" i="2"/>
  <c r="D292" i="2"/>
  <c r="C291" i="2"/>
  <c r="B290" i="2"/>
  <c r="H288" i="2"/>
  <c r="G287" i="2"/>
  <c r="F286" i="2"/>
  <c r="E285" i="2"/>
  <c r="D284" i="2"/>
  <c r="C283" i="2"/>
  <c r="B282" i="2"/>
  <c r="H280" i="2"/>
  <c r="G279" i="2"/>
  <c r="F278" i="2"/>
  <c r="E277" i="2"/>
  <c r="D276" i="2"/>
  <c r="C275" i="2"/>
  <c r="B274" i="2"/>
  <c r="H272" i="2"/>
  <c r="G271" i="2"/>
  <c r="F270" i="2"/>
  <c r="E269" i="2"/>
  <c r="D268" i="2"/>
  <c r="C267" i="2"/>
  <c r="B266" i="2"/>
  <c r="H264" i="2"/>
  <c r="G263" i="2"/>
  <c r="F262" i="2"/>
  <c r="E261" i="2"/>
  <c r="D260" i="2"/>
  <c r="C259" i="2"/>
  <c r="B258" i="2"/>
  <c r="H256" i="2"/>
  <c r="G255" i="2"/>
  <c r="F254" i="2"/>
  <c r="E253" i="2"/>
  <c r="C368" i="2"/>
  <c r="C365" i="2"/>
  <c r="D362" i="2"/>
  <c r="E359" i="2"/>
  <c r="C357" i="2"/>
  <c r="H354" i="2"/>
  <c r="F352" i="2"/>
  <c r="D350" i="2"/>
  <c r="B348" i="2"/>
  <c r="G345" i="2"/>
  <c r="E343" i="2"/>
  <c r="C341" i="2"/>
  <c r="E339" i="2"/>
  <c r="E337" i="2"/>
  <c r="F335" i="2"/>
  <c r="H333" i="2"/>
  <c r="B332" i="2"/>
  <c r="D330" i="2"/>
  <c r="G328" i="2"/>
  <c r="F327" i="2"/>
  <c r="E326" i="2"/>
  <c r="D325" i="2"/>
  <c r="C324" i="2"/>
  <c r="B323" i="2"/>
  <c r="H321" i="2"/>
  <c r="G320" i="2"/>
  <c r="F319" i="2"/>
  <c r="E318" i="2"/>
  <c r="D317" i="2"/>
  <c r="C316" i="2"/>
  <c r="B315" i="2"/>
  <c r="H313" i="2"/>
  <c r="G312" i="2"/>
  <c r="F311" i="2"/>
  <c r="E310" i="2"/>
  <c r="D309" i="2"/>
  <c r="C308" i="2"/>
  <c r="B307" i="2"/>
  <c r="H305" i="2"/>
  <c r="G304" i="2"/>
  <c r="F303" i="2"/>
  <c r="E302" i="2"/>
  <c r="D301" i="2"/>
  <c r="C300" i="2"/>
  <c r="B299" i="2"/>
  <c r="H297" i="2"/>
  <c r="G296" i="2"/>
  <c r="F295" i="2"/>
  <c r="E294" i="2"/>
  <c r="D293" i="2"/>
  <c r="C292" i="2"/>
  <c r="B291" i="2"/>
  <c r="H289" i="2"/>
  <c r="G288" i="2"/>
  <c r="F287" i="2"/>
  <c r="E286" i="2"/>
  <c r="D285" i="2"/>
  <c r="C284" i="2"/>
  <c r="B283" i="2"/>
  <c r="H281" i="2"/>
  <c r="G280" i="2"/>
  <c r="F279" i="2"/>
  <c r="E278" i="2"/>
  <c r="D277" i="2"/>
  <c r="C276" i="2"/>
  <c r="B275" i="2"/>
  <c r="H273" i="2"/>
  <c r="G272" i="2"/>
  <c r="F271" i="2"/>
  <c r="E270" i="2"/>
  <c r="D269" i="2"/>
  <c r="C268" i="2"/>
  <c r="B267" i="2"/>
  <c r="H265" i="2"/>
  <c r="G264" i="2"/>
  <c r="F263" i="2"/>
  <c r="E262" i="2"/>
  <c r="D261" i="2"/>
  <c r="C260" i="2"/>
  <c r="B259" i="2"/>
  <c r="H257" i="2"/>
  <c r="G256" i="2"/>
  <c r="F255" i="2"/>
  <c r="E254" i="2"/>
  <c r="D253" i="2"/>
  <c r="C252" i="2"/>
  <c r="B251" i="2"/>
  <c r="H249" i="2"/>
  <c r="G336" i="2"/>
  <c r="B326" i="2"/>
  <c r="E321" i="2"/>
  <c r="H316" i="2"/>
  <c r="D312" i="2"/>
  <c r="G307" i="2"/>
  <c r="C303" i="2"/>
  <c r="F298" i="2"/>
  <c r="B294" i="2"/>
  <c r="E289" i="2"/>
  <c r="H284" i="2"/>
  <c r="C282" i="2"/>
  <c r="H279" i="2"/>
  <c r="F277" i="2"/>
  <c r="D275" i="2"/>
  <c r="B273" i="2"/>
  <c r="G270" i="2"/>
  <c r="E268" i="2"/>
  <c r="C266" i="2"/>
  <c r="B264" i="2"/>
  <c r="C262" i="2"/>
  <c r="G260" i="2"/>
  <c r="D259" i="2"/>
  <c r="F257" i="2"/>
  <c r="C256" i="2"/>
  <c r="G254" i="2"/>
  <c r="B253" i="2"/>
  <c r="G251" i="2"/>
  <c r="E250" i="2"/>
  <c r="C249" i="2"/>
  <c r="B248" i="2"/>
  <c r="H246" i="2"/>
  <c r="G245" i="2"/>
  <c r="F244" i="2"/>
  <c r="E243" i="2"/>
  <c r="D242" i="2"/>
  <c r="C241" i="2"/>
  <c r="B240" i="2"/>
  <c r="H238" i="2"/>
  <c r="G237" i="2"/>
  <c r="F236" i="2"/>
  <c r="E235" i="2"/>
  <c r="D234" i="2"/>
  <c r="C233" i="2"/>
  <c r="B232" i="2"/>
  <c r="H230" i="2"/>
  <c r="G229" i="2"/>
  <c r="F228" i="2"/>
  <c r="E227" i="2"/>
  <c r="D226" i="2"/>
  <c r="C225" i="2"/>
  <c r="B224" i="2"/>
  <c r="H222" i="2"/>
  <c r="G221" i="2"/>
  <c r="F220" i="2"/>
  <c r="E219" i="2"/>
  <c r="D218" i="2"/>
  <c r="C217" i="2"/>
  <c r="B216" i="2"/>
  <c r="B335" i="2"/>
  <c r="G325" i="2"/>
  <c r="C321" i="2"/>
  <c r="F316" i="2"/>
  <c r="B312" i="2"/>
  <c r="E307" i="2"/>
  <c r="H302" i="2"/>
  <c r="D298" i="2"/>
  <c r="G293" i="2"/>
  <c r="C289" i="2"/>
  <c r="F284" i="2"/>
  <c r="F281" i="2"/>
  <c r="D279" i="2"/>
  <c r="B277" i="2"/>
  <c r="G274" i="2"/>
  <c r="E272" i="2"/>
  <c r="C270" i="2"/>
  <c r="H267" i="2"/>
  <c r="F265" i="2"/>
  <c r="D349" i="2"/>
  <c r="C333" i="2"/>
  <c r="H324" i="2"/>
  <c r="D320" i="2"/>
  <c r="G315" i="2"/>
  <c r="C311" i="2"/>
  <c r="F306" i="2"/>
  <c r="B302" i="2"/>
  <c r="E297" i="2"/>
  <c r="H292" i="2"/>
  <c r="D288" i="2"/>
  <c r="G283" i="2"/>
  <c r="E281" i="2"/>
  <c r="C279" i="2"/>
  <c r="H276" i="2"/>
  <c r="F274" i="2"/>
  <c r="D272" i="2"/>
  <c r="B270" i="2"/>
  <c r="G267" i="2"/>
  <c r="E265" i="2"/>
  <c r="E263" i="2"/>
  <c r="H261" i="2"/>
  <c r="E260" i="2"/>
  <c r="G258" i="2"/>
  <c r="D257" i="2"/>
  <c r="H255" i="2"/>
  <c r="C254" i="2"/>
  <c r="G252" i="2"/>
  <c r="E251" i="2"/>
  <c r="C250" i="2"/>
  <c r="H248" i="2"/>
  <c r="G247" i="2"/>
  <c r="F246" i="2"/>
  <c r="E245" i="2"/>
  <c r="D244" i="2"/>
  <c r="C243" i="2"/>
  <c r="B242" i="2"/>
  <c r="H240" i="2"/>
  <c r="G239" i="2"/>
  <c r="F238" i="2"/>
  <c r="E237" i="2"/>
  <c r="D236" i="2"/>
  <c r="C235" i="2"/>
  <c r="B234" i="2"/>
  <c r="H232" i="2"/>
  <c r="G231" i="2"/>
  <c r="F230" i="2"/>
  <c r="E229" i="2"/>
  <c r="D228" i="2"/>
  <c r="C227" i="2"/>
  <c r="B226" i="2"/>
  <c r="H224" i="2"/>
  <c r="G223" i="2"/>
  <c r="F222" i="2"/>
  <c r="E221" i="2"/>
  <c r="D220" i="2"/>
  <c r="C219" i="2"/>
  <c r="B218" i="2"/>
  <c r="H216" i="2"/>
  <c r="B347" i="2"/>
  <c r="E331" i="2"/>
  <c r="F324" i="2"/>
  <c r="B320" i="2"/>
  <c r="E315" i="2"/>
  <c r="H310" i="2"/>
  <c r="D306" i="2"/>
  <c r="G301" i="2"/>
  <c r="C297" i="2"/>
  <c r="F292" i="2"/>
  <c r="B288" i="2"/>
  <c r="E283" i="2"/>
  <c r="C281" i="2"/>
  <c r="H278" i="2"/>
  <c r="F276" i="2"/>
  <c r="D274" i="2"/>
  <c r="B272" i="2"/>
  <c r="G269" i="2"/>
  <c r="E267" i="2"/>
  <c r="C265" i="2"/>
  <c r="D263" i="2"/>
  <c r="G261" i="2"/>
  <c r="B260" i="2"/>
  <c r="F258" i="2"/>
  <c r="C257" i="2"/>
  <c r="E255" i="2"/>
  <c r="B254" i="2"/>
  <c r="F252" i="2"/>
  <c r="D251" i="2"/>
  <c r="B250" i="2"/>
  <c r="G248" i="2"/>
  <c r="F247" i="2"/>
  <c r="E246" i="2"/>
  <c r="D245" i="2"/>
  <c r="C244" i="2"/>
  <c r="B243" i="2"/>
  <c r="H241" i="2"/>
  <c r="G240" i="2"/>
  <c r="F239" i="2"/>
  <c r="E238" i="2"/>
  <c r="D237" i="2"/>
  <c r="C236" i="2"/>
  <c r="B235" i="2"/>
  <c r="H233" i="2"/>
  <c r="G232" i="2"/>
  <c r="F231" i="2"/>
  <c r="E230" i="2"/>
  <c r="D229" i="2"/>
  <c r="C228" i="2"/>
  <c r="B227" i="2"/>
  <c r="H225" i="2"/>
  <c r="G224" i="2"/>
  <c r="F223" i="2"/>
  <c r="E222" i="2"/>
  <c r="D221" i="2"/>
  <c r="C220" i="2"/>
  <c r="B219" i="2"/>
  <c r="H217" i="2"/>
  <c r="G216" i="2"/>
  <c r="F215" i="2"/>
  <c r="E214" i="2"/>
  <c r="D213" i="2"/>
  <c r="C212" i="2"/>
  <c r="B211" i="2"/>
  <c r="H209" i="2"/>
  <c r="G208" i="2"/>
  <c r="F207" i="2"/>
  <c r="E206" i="2"/>
  <c r="D205" i="2"/>
  <c r="C204" i="2"/>
  <c r="B203" i="2"/>
  <c r="H201" i="2"/>
  <c r="G200" i="2"/>
  <c r="F199" i="2"/>
  <c r="E198" i="2"/>
  <c r="D197" i="2"/>
  <c r="C196" i="2"/>
  <c r="B195" i="2"/>
  <c r="H193" i="2"/>
  <c r="G192" i="2"/>
  <c r="F191" i="2"/>
  <c r="E190" i="2"/>
  <c r="G344" i="2"/>
  <c r="G329" i="2"/>
  <c r="G323" i="2"/>
  <c r="C319" i="2"/>
  <c r="F314" i="2"/>
  <c r="B310" i="2"/>
  <c r="E305" i="2"/>
  <c r="H300" i="2"/>
  <c r="D296" i="2"/>
  <c r="G291" i="2"/>
  <c r="C287" i="2"/>
  <c r="D283" i="2"/>
  <c r="B281" i="2"/>
  <c r="G278" i="2"/>
  <c r="E276" i="2"/>
  <c r="C274" i="2"/>
  <c r="H271" i="2"/>
  <c r="F269" i="2"/>
  <c r="D267" i="2"/>
  <c r="B265" i="2"/>
  <c r="C263" i="2"/>
  <c r="F261" i="2"/>
  <c r="H259" i="2"/>
  <c r="E258" i="2"/>
  <c r="B257" i="2"/>
  <c r="D255" i="2"/>
  <c r="H253" i="2"/>
  <c r="E252" i="2"/>
  <c r="C251" i="2"/>
  <c r="G249" i="2"/>
  <c r="F248" i="2"/>
  <c r="E247" i="2"/>
  <c r="D246" i="2"/>
  <c r="C245" i="2"/>
  <c r="B244" i="2"/>
  <c r="H242" i="2"/>
  <c r="G241" i="2"/>
  <c r="F240" i="2"/>
  <c r="E239" i="2"/>
  <c r="D238" i="2"/>
  <c r="C237" i="2"/>
  <c r="B236" i="2"/>
  <c r="H234" i="2"/>
  <c r="G233" i="2"/>
  <c r="F232" i="2"/>
  <c r="E231" i="2"/>
  <c r="D230" i="2"/>
  <c r="C229" i="2"/>
  <c r="B228" i="2"/>
  <c r="H226" i="2"/>
  <c r="G225" i="2"/>
  <c r="F224" i="2"/>
  <c r="E223" i="2"/>
  <c r="D222" i="2"/>
  <c r="C221" i="2"/>
  <c r="B220" i="2"/>
  <c r="H218" i="2"/>
  <c r="G217" i="2"/>
  <c r="F216" i="2"/>
  <c r="E215" i="2"/>
  <c r="D214" i="2"/>
  <c r="E342" i="2"/>
  <c r="D328" i="2"/>
  <c r="E323" i="2"/>
  <c r="H318" i="2"/>
  <c r="D314" i="2"/>
  <c r="G309" i="2"/>
  <c r="C305" i="2"/>
  <c r="F300" i="2"/>
  <c r="B296" i="2"/>
  <c r="E291" i="2"/>
  <c r="H286" i="2"/>
  <c r="G282" i="2"/>
  <c r="E280" i="2"/>
  <c r="C278" i="2"/>
  <c r="H275" i="2"/>
  <c r="F273" i="2"/>
  <c r="D271" i="2"/>
  <c r="B269" i="2"/>
  <c r="G266" i="2"/>
  <c r="F264" i="2"/>
  <c r="H262" i="2"/>
  <c r="C261" i="2"/>
  <c r="G259" i="2"/>
  <c r="D258" i="2"/>
  <c r="F256" i="2"/>
  <c r="C255" i="2"/>
  <c r="G253" i="2"/>
  <c r="D252" i="2"/>
  <c r="H250" i="2"/>
  <c r="F249" i="2"/>
  <c r="E248" i="2"/>
  <c r="D247" i="2"/>
  <c r="C246" i="2"/>
  <c r="B245" i="2"/>
  <c r="H243" i="2"/>
  <c r="G242" i="2"/>
  <c r="F241" i="2"/>
  <c r="E240" i="2"/>
  <c r="D239" i="2"/>
  <c r="C238" i="2"/>
  <c r="B237" i="2"/>
  <c r="H235" i="2"/>
  <c r="G234" i="2"/>
  <c r="F233" i="2"/>
  <c r="E232" i="2"/>
  <c r="D231" i="2"/>
  <c r="C230" i="2"/>
  <c r="B229" i="2"/>
  <c r="H227" i="2"/>
  <c r="G226" i="2"/>
  <c r="F225" i="2"/>
  <c r="E224" i="2"/>
  <c r="D223" i="2"/>
  <c r="C222" i="2"/>
  <c r="B221" i="2"/>
  <c r="H219" i="2"/>
  <c r="G218" i="2"/>
  <c r="F217" i="2"/>
  <c r="E216" i="2"/>
  <c r="D215" i="2"/>
  <c r="C214" i="2"/>
  <c r="B213" i="2"/>
  <c r="H211" i="2"/>
  <c r="G210" i="2"/>
  <c r="F209" i="2"/>
  <c r="E208" i="2"/>
  <c r="D207" i="2"/>
  <c r="C206" i="2"/>
  <c r="B205" i="2"/>
  <c r="H203" i="2"/>
  <c r="G202" i="2"/>
  <c r="F201" i="2"/>
  <c r="E200" i="2"/>
  <c r="D199" i="2"/>
  <c r="C198" i="2"/>
  <c r="B197" i="2"/>
  <c r="H195" i="2"/>
  <c r="G194" i="2"/>
  <c r="F193" i="2"/>
  <c r="E192" i="2"/>
  <c r="D191" i="2"/>
  <c r="C190" i="2"/>
  <c r="B189" i="2"/>
  <c r="H187" i="2"/>
  <c r="G186" i="2"/>
  <c r="F340" i="2"/>
  <c r="C327" i="2"/>
  <c r="F322" i="2"/>
  <c r="B318" i="2"/>
  <c r="E313" i="2"/>
  <c r="H308" i="2"/>
  <c r="D304" i="2"/>
  <c r="G299" i="2"/>
  <c r="C295" i="2"/>
  <c r="F290" i="2"/>
  <c r="B286" i="2"/>
  <c r="F282" i="2"/>
  <c r="D280" i="2"/>
  <c r="B278" i="2"/>
  <c r="G275" i="2"/>
  <c r="E273" i="2"/>
  <c r="C271" i="2"/>
  <c r="H268" i="2"/>
  <c r="F266" i="2"/>
  <c r="E264" i="2"/>
  <c r="G262" i="2"/>
  <c r="B261" i="2"/>
  <c r="F259" i="2"/>
  <c r="C258" i="2"/>
  <c r="E256" i="2"/>
  <c r="B255" i="2"/>
  <c r="F253" i="2"/>
  <c r="B252" i="2"/>
  <c r="G250" i="2"/>
  <c r="E249" i="2"/>
  <c r="D248" i="2"/>
  <c r="C247" i="2"/>
  <c r="B246" i="2"/>
  <c r="H244" i="2"/>
  <c r="G243" i="2"/>
  <c r="F242" i="2"/>
  <c r="E241" i="2"/>
  <c r="D240" i="2"/>
  <c r="C239" i="2"/>
  <c r="B238" i="2"/>
  <c r="H236" i="2"/>
  <c r="G235" i="2"/>
  <c r="F234" i="2"/>
  <c r="E233" i="2"/>
  <c r="D232" i="2"/>
  <c r="C231" i="2"/>
  <c r="B230" i="2"/>
  <c r="H228" i="2"/>
  <c r="G227" i="2"/>
  <c r="F226" i="2"/>
  <c r="E225" i="2"/>
  <c r="D224" i="2"/>
  <c r="C223" i="2"/>
  <c r="B222" i="2"/>
  <c r="H220" i="2"/>
  <c r="G219" i="2"/>
  <c r="F218" i="2"/>
  <c r="E217" i="2"/>
  <c r="D216" i="2"/>
  <c r="C215" i="2"/>
  <c r="B214" i="2"/>
  <c r="H212" i="2"/>
  <c r="F338" i="2"/>
  <c r="H326" i="2"/>
  <c r="D322" i="2"/>
  <c r="G317" i="2"/>
  <c r="C313" i="2"/>
  <c r="F308" i="2"/>
  <c r="B304" i="2"/>
  <c r="E299" i="2"/>
  <c r="H294" i="2"/>
  <c r="D290" i="2"/>
  <c r="G285" i="2"/>
  <c r="D282" i="2"/>
  <c r="B280" i="2"/>
  <c r="G277" i="2"/>
  <c r="E275" i="2"/>
  <c r="C273" i="2"/>
  <c r="H270" i="2"/>
  <c r="F268" i="2"/>
  <c r="D266" i="2"/>
  <c r="D264" i="2"/>
  <c r="D262" i="2"/>
  <c r="H260" i="2"/>
  <c r="E259" i="2"/>
  <c r="G257" i="2"/>
  <c r="D256" i="2"/>
  <c r="H254" i="2"/>
  <c r="C253" i="2"/>
  <c r="H251" i="2"/>
  <c r="F250" i="2"/>
  <c r="D249" i="2"/>
  <c r="C248" i="2"/>
  <c r="B247" i="2"/>
  <c r="H245" i="2"/>
  <c r="G244" i="2"/>
  <c r="F243" i="2"/>
  <c r="E242" i="2"/>
  <c r="D241" i="2"/>
  <c r="C240" i="2"/>
  <c r="B239" i="2"/>
  <c r="H237" i="2"/>
  <c r="G236" i="2"/>
  <c r="F235" i="2"/>
  <c r="E234" i="2"/>
  <c r="D233" i="2"/>
  <c r="C232" i="2"/>
  <c r="B231" i="2"/>
  <c r="H229" i="2"/>
  <c r="G228" i="2"/>
  <c r="F227" i="2"/>
  <c r="E226" i="2"/>
  <c r="D225" i="2"/>
  <c r="C224" i="2"/>
  <c r="B223" i="2"/>
  <c r="H221" i="2"/>
  <c r="G220" i="2"/>
  <c r="F219" i="2"/>
  <c r="E218" i="2"/>
  <c r="D217" i="2"/>
  <c r="C216" i="2"/>
  <c r="B215" i="2"/>
  <c r="H213" i="2"/>
  <c r="G212" i="2"/>
  <c r="F211" i="2"/>
  <c r="E210" i="2"/>
  <c r="D209" i="2"/>
  <c r="C208" i="2"/>
  <c r="B207" i="2"/>
  <c r="H205" i="2"/>
  <c r="G204" i="2"/>
  <c r="F203" i="2"/>
  <c r="E202" i="2"/>
  <c r="D201" i="2"/>
  <c r="C200" i="2"/>
  <c r="B199" i="2"/>
  <c r="H197" i="2"/>
  <c r="G196" i="2"/>
  <c r="F195" i="2"/>
  <c r="E194" i="2"/>
  <c r="D193" i="2"/>
  <c r="C192" i="2"/>
  <c r="B191" i="2"/>
  <c r="H189" i="2"/>
  <c r="G188" i="2"/>
  <c r="F187" i="2"/>
  <c r="E186" i="2"/>
  <c r="D185" i="2"/>
  <c r="C184" i="2"/>
  <c r="B183" i="2"/>
  <c r="H181" i="2"/>
  <c r="G180" i="2"/>
  <c r="F179" i="2"/>
  <c r="E178" i="2"/>
  <c r="D177" i="2"/>
  <c r="C176" i="2"/>
  <c r="B175" i="2"/>
  <c r="H173" i="2"/>
  <c r="D254" i="2"/>
  <c r="E244" i="2"/>
  <c r="D235" i="2"/>
  <c r="C226" i="2"/>
  <c r="B217" i="2"/>
  <c r="E213" i="2"/>
  <c r="D211" i="2"/>
  <c r="E209" i="2"/>
  <c r="G207" i="2"/>
  <c r="G205" i="2"/>
  <c r="B204" i="2"/>
  <c r="C202" i="2"/>
  <c r="D200" i="2"/>
  <c r="F198" i="2"/>
  <c r="F196" i="2"/>
  <c r="H194" i="2"/>
  <c r="B193" i="2"/>
  <c r="C191" i="2"/>
  <c r="E189" i="2"/>
  <c r="B188" i="2"/>
  <c r="D186" i="2"/>
  <c r="B185" i="2"/>
  <c r="G183" i="2"/>
  <c r="E182" i="2"/>
  <c r="C181" i="2"/>
  <c r="H179" i="2"/>
  <c r="F178" i="2"/>
  <c r="C177" i="2"/>
  <c r="H175" i="2"/>
  <c r="F174" i="2"/>
  <c r="D173" i="2"/>
  <c r="C172" i="2"/>
  <c r="B171" i="2"/>
  <c r="H169" i="2"/>
  <c r="G168" i="2"/>
  <c r="F167" i="2"/>
  <c r="E166" i="2"/>
  <c r="D165" i="2"/>
  <c r="C164" i="2"/>
  <c r="B163" i="2"/>
  <c r="H161" i="2"/>
  <c r="G160" i="2"/>
  <c r="F159" i="2"/>
  <c r="E158" i="2"/>
  <c r="D157" i="2"/>
  <c r="C156" i="2"/>
  <c r="B155" i="2"/>
  <c r="H153" i="2"/>
  <c r="G152" i="2"/>
  <c r="F151" i="2"/>
  <c r="E150" i="2"/>
  <c r="D149" i="2"/>
  <c r="C148" i="2"/>
  <c r="B147" i="2"/>
  <c r="H145" i="2"/>
  <c r="G144" i="2"/>
  <c r="F143" i="2"/>
  <c r="E142" i="2"/>
  <c r="D141" i="2"/>
  <c r="C140" i="2"/>
  <c r="B139" i="2"/>
  <c r="H137" i="2"/>
  <c r="G136" i="2"/>
  <c r="F135" i="2"/>
  <c r="E134" i="2"/>
  <c r="D133" i="2"/>
  <c r="C132" i="2"/>
  <c r="B131" i="2"/>
  <c r="H129" i="2"/>
  <c r="G128" i="2"/>
  <c r="F127" i="2"/>
  <c r="E126" i="2"/>
  <c r="D125" i="2"/>
  <c r="C124" i="2"/>
  <c r="B123" i="2"/>
  <c r="H121" i="2"/>
  <c r="G120" i="2"/>
  <c r="F119" i="2"/>
  <c r="E118" i="2"/>
  <c r="D117" i="2"/>
  <c r="C116" i="2"/>
  <c r="B115" i="2"/>
  <c r="H113" i="2"/>
  <c r="G112" i="2"/>
  <c r="F111" i="2"/>
  <c r="E110" i="2"/>
  <c r="D109" i="2"/>
  <c r="C108" i="2"/>
  <c r="B107" i="2"/>
  <c r="H105" i="2"/>
  <c r="G104" i="2"/>
  <c r="F103" i="2"/>
  <c r="E102" i="2"/>
  <c r="D101" i="2"/>
  <c r="C100" i="2"/>
  <c r="B99" i="2"/>
  <c r="H97" i="2"/>
  <c r="G96" i="2"/>
  <c r="F95" i="2"/>
  <c r="E94" i="2"/>
  <c r="D93" i="2"/>
  <c r="C92" i="2"/>
  <c r="B91" i="2"/>
  <c r="H89" i="2"/>
  <c r="H252" i="2"/>
  <c r="D243" i="2"/>
  <c r="C234" i="2"/>
  <c r="B225" i="2"/>
  <c r="H215" i="2"/>
  <c r="C213" i="2"/>
  <c r="C211" i="2"/>
  <c r="C209" i="2"/>
  <c r="E207" i="2"/>
  <c r="F205" i="2"/>
  <c r="G203" i="2"/>
  <c r="B202" i="2"/>
  <c r="B200" i="2"/>
  <c r="D198" i="2"/>
  <c r="E196" i="2"/>
  <c r="F194" i="2"/>
  <c r="H192" i="2"/>
  <c r="H190" i="2"/>
  <c r="D189" i="2"/>
  <c r="G187" i="2"/>
  <c r="C186" i="2"/>
  <c r="H184" i="2"/>
  <c r="F183" i="2"/>
  <c r="D182" i="2"/>
  <c r="B181" i="2"/>
  <c r="G179" i="2"/>
  <c r="D178" i="2"/>
  <c r="B177" i="2"/>
  <c r="G175" i="2"/>
  <c r="E174" i="2"/>
  <c r="C173" i="2"/>
  <c r="B172" i="2"/>
  <c r="H170" i="2"/>
  <c r="G169" i="2"/>
  <c r="F168" i="2"/>
  <c r="E167" i="2"/>
  <c r="D166" i="2"/>
  <c r="C165" i="2"/>
  <c r="B164" i="2"/>
  <c r="H162" i="2"/>
  <c r="G161" i="2"/>
  <c r="F160" i="2"/>
  <c r="E159" i="2"/>
  <c r="D158" i="2"/>
  <c r="C157" i="2"/>
  <c r="B156" i="2"/>
  <c r="H154" i="2"/>
  <c r="G153" i="2"/>
  <c r="F152" i="2"/>
  <c r="E151" i="2"/>
  <c r="D150" i="2"/>
  <c r="C149" i="2"/>
  <c r="B148" i="2"/>
  <c r="H146" i="2"/>
  <c r="G145" i="2"/>
  <c r="F144" i="2"/>
  <c r="E143" i="2"/>
  <c r="D142" i="2"/>
  <c r="C141" i="2"/>
  <c r="B140" i="2"/>
  <c r="H138" i="2"/>
  <c r="G137" i="2"/>
  <c r="F136" i="2"/>
  <c r="E135" i="2"/>
  <c r="D134" i="2"/>
  <c r="C133" i="2"/>
  <c r="B132" i="2"/>
  <c r="H130" i="2"/>
  <c r="G129" i="2"/>
  <c r="F128" i="2"/>
  <c r="E127" i="2"/>
  <c r="D126" i="2"/>
  <c r="C125" i="2"/>
  <c r="B124" i="2"/>
  <c r="H122" i="2"/>
  <c r="G121" i="2"/>
  <c r="F120" i="2"/>
  <c r="E119" i="2"/>
  <c r="D118" i="2"/>
  <c r="H263" i="2"/>
  <c r="F251" i="2"/>
  <c r="C242" i="2"/>
  <c r="B233" i="2"/>
  <c r="H223" i="2"/>
  <c r="G215" i="2"/>
  <c r="F212" i="2"/>
  <c r="H210" i="2"/>
  <c r="B209" i="2"/>
  <c r="C207" i="2"/>
  <c r="E205" i="2"/>
  <c r="E203" i="2"/>
  <c r="G201" i="2"/>
  <c r="H199" i="2"/>
  <c r="B198" i="2"/>
  <c r="D196" i="2"/>
  <c r="D194" i="2"/>
  <c r="F192" i="2"/>
  <c r="G190" i="2"/>
  <c r="C189" i="2"/>
  <c r="E187" i="2"/>
  <c r="B186" i="2"/>
  <c r="G184" i="2"/>
  <c r="E183" i="2"/>
  <c r="C182" i="2"/>
  <c r="H180" i="2"/>
  <c r="E179" i="2"/>
  <c r="C178" i="2"/>
  <c r="H176" i="2"/>
  <c r="F175" i="2"/>
  <c r="D174" i="2"/>
  <c r="B173" i="2"/>
  <c r="H171" i="2"/>
  <c r="G170" i="2"/>
  <c r="F169" i="2"/>
  <c r="E168" i="2"/>
  <c r="D167" i="2"/>
  <c r="C166" i="2"/>
  <c r="B165" i="2"/>
  <c r="H163" i="2"/>
  <c r="G162" i="2"/>
  <c r="F161" i="2"/>
  <c r="E160" i="2"/>
  <c r="D159" i="2"/>
  <c r="C158" i="2"/>
  <c r="B157" i="2"/>
  <c r="H155" i="2"/>
  <c r="G154" i="2"/>
  <c r="F153" i="2"/>
  <c r="E152" i="2"/>
  <c r="D151" i="2"/>
  <c r="C150" i="2"/>
  <c r="B149" i="2"/>
  <c r="H147" i="2"/>
  <c r="G146" i="2"/>
  <c r="F145" i="2"/>
  <c r="E144" i="2"/>
  <c r="D143" i="2"/>
  <c r="C142" i="2"/>
  <c r="B141" i="2"/>
  <c r="H139" i="2"/>
  <c r="G138" i="2"/>
  <c r="F137" i="2"/>
  <c r="E136" i="2"/>
  <c r="D135" i="2"/>
  <c r="C134" i="2"/>
  <c r="B133" i="2"/>
  <c r="H131" i="2"/>
  <c r="G130" i="2"/>
  <c r="F129" i="2"/>
  <c r="E128" i="2"/>
  <c r="D127" i="2"/>
  <c r="C126" i="2"/>
  <c r="B125" i="2"/>
  <c r="H123" i="2"/>
  <c r="G122" i="2"/>
  <c r="F121" i="2"/>
  <c r="E120" i="2"/>
  <c r="D119" i="2"/>
  <c r="C118" i="2"/>
  <c r="B117" i="2"/>
  <c r="H115" i="2"/>
  <c r="G114" i="2"/>
  <c r="F113" i="2"/>
  <c r="E112" i="2"/>
  <c r="B262" i="2"/>
  <c r="D250" i="2"/>
  <c r="B241" i="2"/>
  <c r="H231" i="2"/>
  <c r="G222" i="2"/>
  <c r="H214" i="2"/>
  <c r="E212" i="2"/>
  <c r="F210" i="2"/>
  <c r="H208" i="2"/>
  <c r="H206" i="2"/>
  <c r="C205" i="2"/>
  <c r="D203" i="2"/>
  <c r="E201" i="2"/>
  <c r="G199" i="2"/>
  <c r="G197" i="2"/>
  <c r="B196" i="2"/>
  <c r="C194" i="2"/>
  <c r="D192" i="2"/>
  <c r="F190" i="2"/>
  <c r="H188" i="2"/>
  <c r="D187" i="2"/>
  <c r="H185" i="2"/>
  <c r="F184" i="2"/>
  <c r="D183" i="2"/>
  <c r="B182" i="2"/>
  <c r="F180" i="2"/>
  <c r="D179" i="2"/>
  <c r="B178" i="2"/>
  <c r="G176" i="2"/>
  <c r="E175" i="2"/>
  <c r="C174" i="2"/>
  <c r="H172" i="2"/>
  <c r="G171" i="2"/>
  <c r="F170" i="2"/>
  <c r="E169" i="2"/>
  <c r="D168" i="2"/>
  <c r="C167" i="2"/>
  <c r="B166" i="2"/>
  <c r="H164" i="2"/>
  <c r="G163" i="2"/>
  <c r="F162" i="2"/>
  <c r="E161" i="2"/>
  <c r="D160" i="2"/>
  <c r="C159" i="2"/>
  <c r="B158" i="2"/>
  <c r="H156" i="2"/>
  <c r="G155" i="2"/>
  <c r="F154" i="2"/>
  <c r="E153" i="2"/>
  <c r="D152" i="2"/>
  <c r="C151" i="2"/>
  <c r="B150" i="2"/>
  <c r="H148" i="2"/>
  <c r="G147" i="2"/>
  <c r="F146" i="2"/>
  <c r="E145" i="2"/>
  <c r="D144" i="2"/>
  <c r="C143" i="2"/>
  <c r="B142" i="2"/>
  <c r="H140" i="2"/>
  <c r="G139" i="2"/>
  <c r="F138" i="2"/>
  <c r="E137" i="2"/>
  <c r="D136" i="2"/>
  <c r="C135" i="2"/>
  <c r="B134" i="2"/>
  <c r="H132" i="2"/>
  <c r="G131" i="2"/>
  <c r="F130" i="2"/>
  <c r="E129" i="2"/>
  <c r="D128" i="2"/>
  <c r="C127" i="2"/>
  <c r="B126" i="2"/>
  <c r="H124" i="2"/>
  <c r="G123" i="2"/>
  <c r="F122" i="2"/>
  <c r="E121" i="2"/>
  <c r="D120" i="2"/>
  <c r="C119" i="2"/>
  <c r="B118" i="2"/>
  <c r="H116" i="2"/>
  <c r="G115" i="2"/>
  <c r="F114" i="2"/>
  <c r="E113" i="2"/>
  <c r="D112" i="2"/>
  <c r="C111" i="2"/>
  <c r="B110" i="2"/>
  <c r="H108" i="2"/>
  <c r="G107" i="2"/>
  <c r="F106" i="2"/>
  <c r="E105" i="2"/>
  <c r="D104" i="2"/>
  <c r="C103" i="2"/>
  <c r="B102" i="2"/>
  <c r="H100" i="2"/>
  <c r="G99" i="2"/>
  <c r="F98" i="2"/>
  <c r="E97" i="2"/>
  <c r="F260" i="2"/>
  <c r="B249" i="2"/>
  <c r="H239" i="2"/>
  <c r="G230" i="2"/>
  <c r="F221" i="2"/>
  <c r="G214" i="2"/>
  <c r="D212" i="2"/>
  <c r="D210" i="2"/>
  <c r="F208" i="2"/>
  <c r="G206" i="2"/>
  <c r="H204" i="2"/>
  <c r="C203" i="2"/>
  <c r="C201" i="2"/>
  <c r="E199" i="2"/>
  <c r="F197" i="2"/>
  <c r="G195" i="2"/>
  <c r="B194" i="2"/>
  <c r="B192" i="2"/>
  <c r="D190" i="2"/>
  <c r="F188" i="2"/>
  <c r="C187" i="2"/>
  <c r="G185" i="2"/>
  <c r="E184" i="2"/>
  <c r="C183" i="2"/>
  <c r="G181" i="2"/>
  <c r="E180" i="2"/>
  <c r="C179" i="2"/>
  <c r="H177" i="2"/>
  <c r="F176" i="2"/>
  <c r="D175" i="2"/>
  <c r="B174" i="2"/>
  <c r="G172" i="2"/>
  <c r="F171" i="2"/>
  <c r="E170" i="2"/>
  <c r="D169" i="2"/>
  <c r="C168" i="2"/>
  <c r="B167" i="2"/>
  <c r="H165" i="2"/>
  <c r="G164" i="2"/>
  <c r="F163" i="2"/>
  <c r="E162" i="2"/>
  <c r="D161" i="2"/>
  <c r="C160" i="2"/>
  <c r="B159" i="2"/>
  <c r="H157" i="2"/>
  <c r="G156" i="2"/>
  <c r="F155" i="2"/>
  <c r="E154" i="2"/>
  <c r="D153" i="2"/>
  <c r="C152" i="2"/>
  <c r="B151" i="2"/>
  <c r="H258" i="2"/>
  <c r="H247" i="2"/>
  <c r="G238" i="2"/>
  <c r="F229" i="2"/>
  <c r="E220" i="2"/>
  <c r="F214" i="2"/>
  <c r="B212" i="2"/>
  <c r="C210" i="2"/>
  <c r="D208" i="2"/>
  <c r="F206" i="2"/>
  <c r="F204" i="2"/>
  <c r="H202" i="2"/>
  <c r="B201" i="2"/>
  <c r="C199" i="2"/>
  <c r="E197" i="2"/>
  <c r="E195" i="2"/>
  <c r="G193" i="2"/>
  <c r="H191" i="2"/>
  <c r="B190" i="2"/>
  <c r="E188" i="2"/>
  <c r="B187" i="2"/>
  <c r="F185" i="2"/>
  <c r="D184" i="2"/>
  <c r="H182" i="2"/>
  <c r="F181" i="2"/>
  <c r="D180" i="2"/>
  <c r="B179" i="2"/>
  <c r="G177" i="2"/>
  <c r="E176" i="2"/>
  <c r="C175" i="2"/>
  <c r="G173" i="2"/>
  <c r="F172" i="2"/>
  <c r="E171" i="2"/>
  <c r="D170" i="2"/>
  <c r="C169" i="2"/>
  <c r="B168" i="2"/>
  <c r="H166" i="2"/>
  <c r="G165" i="2"/>
  <c r="F164" i="2"/>
  <c r="E163" i="2"/>
  <c r="D162" i="2"/>
  <c r="C161" i="2"/>
  <c r="B160" i="2"/>
  <c r="H158" i="2"/>
  <c r="G157" i="2"/>
  <c r="F156" i="2"/>
  <c r="E155" i="2"/>
  <c r="D154" i="2"/>
  <c r="C153" i="2"/>
  <c r="B152" i="2"/>
  <c r="H150" i="2"/>
  <c r="G149" i="2"/>
  <c r="F148" i="2"/>
  <c r="E147" i="2"/>
  <c r="D146" i="2"/>
  <c r="C145" i="2"/>
  <c r="B144" i="2"/>
  <c r="H142" i="2"/>
  <c r="G141" i="2"/>
  <c r="F140" i="2"/>
  <c r="E139" i="2"/>
  <c r="D138" i="2"/>
  <c r="C137" i="2"/>
  <c r="B136" i="2"/>
  <c r="H134" i="2"/>
  <c r="G133" i="2"/>
  <c r="F132" i="2"/>
  <c r="E131" i="2"/>
  <c r="D130" i="2"/>
  <c r="C129" i="2"/>
  <c r="B128" i="2"/>
  <c r="H126" i="2"/>
  <c r="G125" i="2"/>
  <c r="E257" i="2"/>
  <c r="G246" i="2"/>
  <c r="F237" i="2"/>
  <c r="E228" i="2"/>
  <c r="D219" i="2"/>
  <c r="G213" i="2"/>
  <c r="G211" i="2"/>
  <c r="B210" i="2"/>
  <c r="B208" i="2"/>
  <c r="D206" i="2"/>
  <c r="E204" i="2"/>
  <c r="F202" i="2"/>
  <c r="H200" i="2"/>
  <c r="H198" i="2"/>
  <c r="C197" i="2"/>
  <c r="D195" i="2"/>
  <c r="E193" i="2"/>
  <c r="G191" i="2"/>
  <c r="G189" i="2"/>
  <c r="D188" i="2"/>
  <c r="H186" i="2"/>
  <c r="E185" i="2"/>
  <c r="B184" i="2"/>
  <c r="G182" i="2"/>
  <c r="E181" i="2"/>
  <c r="C180" i="2"/>
  <c r="H178" i="2"/>
  <c r="F177" i="2"/>
  <c r="D176" i="2"/>
  <c r="H174" i="2"/>
  <c r="F173" i="2"/>
  <c r="E172" i="2"/>
  <c r="D171" i="2"/>
  <c r="C170" i="2"/>
  <c r="B169" i="2"/>
  <c r="H167" i="2"/>
  <c r="G166" i="2"/>
  <c r="F165" i="2"/>
  <c r="E164" i="2"/>
  <c r="D163" i="2"/>
  <c r="C162" i="2"/>
  <c r="B161" i="2"/>
  <c r="H159" i="2"/>
  <c r="G158" i="2"/>
  <c r="F157" i="2"/>
  <c r="E156" i="2"/>
  <c r="D155" i="2"/>
  <c r="C154" i="2"/>
  <c r="B153" i="2"/>
  <c r="H151" i="2"/>
  <c r="G150" i="2"/>
  <c r="F149" i="2"/>
  <c r="E148" i="2"/>
  <c r="D147" i="2"/>
  <c r="C146" i="2"/>
  <c r="B145" i="2"/>
  <c r="H143" i="2"/>
  <c r="G142" i="2"/>
  <c r="F141" i="2"/>
  <c r="E140" i="2"/>
  <c r="D139" i="2"/>
  <c r="C138" i="2"/>
  <c r="B137" i="2"/>
  <c r="H135" i="2"/>
  <c r="G134" i="2"/>
  <c r="F133" i="2"/>
  <c r="E132" i="2"/>
  <c r="D131" i="2"/>
  <c r="C130" i="2"/>
  <c r="B129" i="2"/>
  <c r="H127" i="2"/>
  <c r="G126" i="2"/>
  <c r="F125" i="2"/>
  <c r="E124" i="2"/>
  <c r="D123" i="2"/>
  <c r="C122" i="2"/>
  <c r="B121" i="2"/>
  <c r="H119" i="2"/>
  <c r="G118" i="2"/>
  <c r="F117" i="2"/>
  <c r="E116" i="2"/>
  <c r="D115" i="2"/>
  <c r="C114" i="2"/>
  <c r="B113" i="2"/>
  <c r="H111" i="2"/>
  <c r="G110" i="2"/>
  <c r="F109" i="2"/>
  <c r="E108" i="2"/>
  <c r="D107" i="2"/>
  <c r="C106" i="2"/>
  <c r="B105" i="2"/>
  <c r="H103" i="2"/>
  <c r="B256" i="2"/>
  <c r="F245" i="2"/>
  <c r="E236" i="2"/>
  <c r="D227" i="2"/>
  <c r="C218" i="2"/>
  <c r="F213" i="2"/>
  <c r="E211" i="2"/>
  <c r="G209" i="2"/>
  <c r="H207" i="2"/>
  <c r="B206" i="2"/>
  <c r="D204" i="2"/>
  <c r="D202" i="2"/>
  <c r="F200" i="2"/>
  <c r="G198" i="2"/>
  <c r="H196" i="2"/>
  <c r="C195" i="2"/>
  <c r="C193" i="2"/>
  <c r="E191" i="2"/>
  <c r="F189" i="2"/>
  <c r="C188" i="2"/>
  <c r="F186" i="2"/>
  <c r="C185" i="2"/>
  <c r="H183" i="2"/>
  <c r="F182" i="2"/>
  <c r="D181" i="2"/>
  <c r="B180" i="2"/>
  <c r="G178" i="2"/>
  <c r="E177" i="2"/>
  <c r="B176" i="2"/>
  <c r="G174" i="2"/>
  <c r="E173" i="2"/>
  <c r="D172" i="2"/>
  <c r="C171" i="2"/>
  <c r="B170" i="2"/>
  <c r="H168" i="2"/>
  <c r="G167" i="2"/>
  <c r="F166" i="2"/>
  <c r="E165" i="2"/>
  <c r="E157" i="2"/>
  <c r="E149" i="2"/>
  <c r="H144" i="2"/>
  <c r="D140" i="2"/>
  <c r="G135" i="2"/>
  <c r="C131" i="2"/>
  <c r="F126" i="2"/>
  <c r="C123" i="2"/>
  <c r="B120" i="2"/>
  <c r="C117" i="2"/>
  <c r="H114" i="2"/>
  <c r="F112" i="2"/>
  <c r="F110" i="2"/>
  <c r="G108" i="2"/>
  <c r="H106" i="2"/>
  <c r="C105" i="2"/>
  <c r="D103" i="2"/>
  <c r="G101" i="2"/>
  <c r="D100" i="2"/>
  <c r="G98" i="2"/>
  <c r="C97" i="2"/>
  <c r="H95" i="2"/>
  <c r="F94" i="2"/>
  <c r="C93" i="2"/>
  <c r="H91" i="2"/>
  <c r="F90" i="2"/>
  <c r="D89" i="2"/>
  <c r="C88" i="2"/>
  <c r="B87" i="2"/>
  <c r="H85" i="2"/>
  <c r="G84" i="2"/>
  <c r="F83" i="2"/>
  <c r="E82" i="2"/>
  <c r="D81" i="2"/>
  <c r="C80" i="2"/>
  <c r="B79" i="2"/>
  <c r="H77" i="2"/>
  <c r="G76" i="2"/>
  <c r="F75" i="2"/>
  <c r="E74" i="2"/>
  <c r="D73" i="2"/>
  <c r="C72" i="2"/>
  <c r="B71" i="2"/>
  <c r="H69" i="2"/>
  <c r="G68" i="2"/>
  <c r="F67" i="2"/>
  <c r="E66" i="2"/>
  <c r="D65" i="2"/>
  <c r="C64" i="2"/>
  <c r="B63" i="2"/>
  <c r="H61" i="2"/>
  <c r="G60" i="2"/>
  <c r="F59" i="2"/>
  <c r="E58" i="2"/>
  <c r="D57" i="2"/>
  <c r="C56" i="2"/>
  <c r="B55" i="2"/>
  <c r="H53" i="2"/>
  <c r="G52" i="2"/>
  <c r="F51" i="2"/>
  <c r="E50" i="2"/>
  <c r="D49" i="2"/>
  <c r="C48" i="2"/>
  <c r="B47" i="2"/>
  <c r="H45" i="2"/>
  <c r="G44" i="2"/>
  <c r="F43" i="2"/>
  <c r="E42" i="2"/>
  <c r="D41" i="2"/>
  <c r="C40" i="2"/>
  <c r="B39" i="2"/>
  <c r="H37" i="2"/>
  <c r="G36" i="2"/>
  <c r="F35" i="2"/>
  <c r="E34" i="2"/>
  <c r="D33" i="2"/>
  <c r="C32" i="2"/>
  <c r="B31" i="2"/>
  <c r="H29" i="2"/>
  <c r="G28" i="2"/>
  <c r="F27" i="2"/>
  <c r="E26" i="2"/>
  <c r="D25" i="2"/>
  <c r="C24" i="2"/>
  <c r="B23" i="2"/>
  <c r="H21" i="2"/>
  <c r="G20" i="2"/>
  <c r="F19" i="2"/>
  <c r="E18" i="2"/>
  <c r="D17" i="2"/>
  <c r="C16" i="2"/>
  <c r="B15" i="2"/>
  <c r="H13" i="2"/>
  <c r="G12" i="2"/>
  <c r="F11" i="2"/>
  <c r="E10" i="2"/>
  <c r="K5" i="1" s="1"/>
  <c r="E17" i="1" s="1"/>
  <c r="F17" i="1" s="1"/>
  <c r="G17" i="1" s="1"/>
  <c r="H17" i="1" s="1"/>
  <c r="D156" i="2"/>
  <c r="G148" i="2"/>
  <c r="C144" i="2"/>
  <c r="F139" i="2"/>
  <c r="B135" i="2"/>
  <c r="E130" i="2"/>
  <c r="H125" i="2"/>
  <c r="E122" i="2"/>
  <c r="G119" i="2"/>
  <c r="G116" i="2"/>
  <c r="E114" i="2"/>
  <c r="C112" i="2"/>
  <c r="D110" i="2"/>
  <c r="F108" i="2"/>
  <c r="G106" i="2"/>
  <c r="H104" i="2"/>
  <c r="B103" i="2"/>
  <c r="F101" i="2"/>
  <c r="B100" i="2"/>
  <c r="E98" i="2"/>
  <c r="B97" i="2"/>
  <c r="G95" i="2"/>
  <c r="D94" i="2"/>
  <c r="B93" i="2"/>
  <c r="G91" i="2"/>
  <c r="E90" i="2"/>
  <c r="C89" i="2"/>
  <c r="B88" i="2"/>
  <c r="H86" i="2"/>
  <c r="G85" i="2"/>
  <c r="F84" i="2"/>
  <c r="E83" i="2"/>
  <c r="D82" i="2"/>
  <c r="C81" i="2"/>
  <c r="B80" i="2"/>
  <c r="H78" i="2"/>
  <c r="G77" i="2"/>
  <c r="F76" i="2"/>
  <c r="E75" i="2"/>
  <c r="D74" i="2"/>
  <c r="C73" i="2"/>
  <c r="B72" i="2"/>
  <c r="H70" i="2"/>
  <c r="G69" i="2"/>
  <c r="F68" i="2"/>
  <c r="E67" i="2"/>
  <c r="D66" i="2"/>
  <c r="C65" i="2"/>
  <c r="B64" i="2"/>
  <c r="H62" i="2"/>
  <c r="G61" i="2"/>
  <c r="F60" i="2"/>
  <c r="E59" i="2"/>
  <c r="D58" i="2"/>
  <c r="C57" i="2"/>
  <c r="B56" i="2"/>
  <c r="H54" i="2"/>
  <c r="G53" i="2"/>
  <c r="F52" i="2"/>
  <c r="E51" i="2"/>
  <c r="D50" i="2"/>
  <c r="C49" i="2"/>
  <c r="B48" i="2"/>
  <c r="H46" i="2"/>
  <c r="G45" i="2"/>
  <c r="F44" i="2"/>
  <c r="E43" i="2"/>
  <c r="D42" i="2"/>
  <c r="C41" i="2"/>
  <c r="B40" i="2"/>
  <c r="H38" i="2"/>
  <c r="G37" i="2"/>
  <c r="F36" i="2"/>
  <c r="E35" i="2"/>
  <c r="D34" i="2"/>
  <c r="C33" i="2"/>
  <c r="B32" i="2"/>
  <c r="H30" i="2"/>
  <c r="G29" i="2"/>
  <c r="F28" i="2"/>
  <c r="E27" i="2"/>
  <c r="D26" i="2"/>
  <c r="C25" i="2"/>
  <c r="B24" i="2"/>
  <c r="H22" i="2"/>
  <c r="G21" i="2"/>
  <c r="F20" i="2"/>
  <c r="E19" i="2"/>
  <c r="D18" i="2"/>
  <c r="C17" i="2"/>
  <c r="B16" i="2"/>
  <c r="H14" i="2"/>
  <c r="G13" i="2"/>
  <c r="F12" i="2"/>
  <c r="E11" i="2"/>
  <c r="D10" i="2"/>
  <c r="D164" i="2"/>
  <c r="C155" i="2"/>
  <c r="D148" i="2"/>
  <c r="G143" i="2"/>
  <c r="C139" i="2"/>
  <c r="F134" i="2"/>
  <c r="B130" i="2"/>
  <c r="E125" i="2"/>
  <c r="D122" i="2"/>
  <c r="B119" i="2"/>
  <c r="F116" i="2"/>
  <c r="D114" i="2"/>
  <c r="B112" i="2"/>
  <c r="C110" i="2"/>
  <c r="D108" i="2"/>
  <c r="E106" i="2"/>
  <c r="F104" i="2"/>
  <c r="H102" i="2"/>
  <c r="E101" i="2"/>
  <c r="H99" i="2"/>
  <c r="D98" i="2"/>
  <c r="H96" i="2"/>
  <c r="E95" i="2"/>
  <c r="C94" i="2"/>
  <c r="H92" i="2"/>
  <c r="F91" i="2"/>
  <c r="D90" i="2"/>
  <c r="B89" i="2"/>
  <c r="H87" i="2"/>
  <c r="G86" i="2"/>
  <c r="F85" i="2"/>
  <c r="E84" i="2"/>
  <c r="D83" i="2"/>
  <c r="C82" i="2"/>
  <c r="B81" i="2"/>
  <c r="H79" i="2"/>
  <c r="G78" i="2"/>
  <c r="F77" i="2"/>
  <c r="E76" i="2"/>
  <c r="D75" i="2"/>
  <c r="C74" i="2"/>
  <c r="B73" i="2"/>
  <c r="H71" i="2"/>
  <c r="G70" i="2"/>
  <c r="F69" i="2"/>
  <c r="E68" i="2"/>
  <c r="D67" i="2"/>
  <c r="C66" i="2"/>
  <c r="B65" i="2"/>
  <c r="H63" i="2"/>
  <c r="G62" i="2"/>
  <c r="F61" i="2"/>
  <c r="E60" i="2"/>
  <c r="D59" i="2"/>
  <c r="C58" i="2"/>
  <c r="B57" i="2"/>
  <c r="H55" i="2"/>
  <c r="G54" i="2"/>
  <c r="F53" i="2"/>
  <c r="E52" i="2"/>
  <c r="D51" i="2"/>
  <c r="C50" i="2"/>
  <c r="B49" i="2"/>
  <c r="H47" i="2"/>
  <c r="G46" i="2"/>
  <c r="F45" i="2"/>
  <c r="E44" i="2"/>
  <c r="D43" i="2"/>
  <c r="C42" i="2"/>
  <c r="B41" i="2"/>
  <c r="H39" i="2"/>
  <c r="G38" i="2"/>
  <c r="F37" i="2"/>
  <c r="E36" i="2"/>
  <c r="D35" i="2"/>
  <c r="C34" i="2"/>
  <c r="B33" i="2"/>
  <c r="H31" i="2"/>
  <c r="G30" i="2"/>
  <c r="F29" i="2"/>
  <c r="E28" i="2"/>
  <c r="D27" i="2"/>
  <c r="C26" i="2"/>
  <c r="B25" i="2"/>
  <c r="H23" i="2"/>
  <c r="G22" i="2"/>
  <c r="F21" i="2"/>
  <c r="E20" i="2"/>
  <c r="D19" i="2"/>
  <c r="C18" i="2"/>
  <c r="B17" i="2"/>
  <c r="H15" i="2"/>
  <c r="G14" i="2"/>
  <c r="F13" i="2"/>
  <c r="E12" i="2"/>
  <c r="D11" i="2"/>
  <c r="C10" i="2"/>
  <c r="C163" i="2"/>
  <c r="B154" i="2"/>
  <c r="F147" i="2"/>
  <c r="B143" i="2"/>
  <c r="E138" i="2"/>
  <c r="H133" i="2"/>
  <c r="D129" i="2"/>
  <c r="G124" i="2"/>
  <c r="B122" i="2"/>
  <c r="H118" i="2"/>
  <c r="D116" i="2"/>
  <c r="B114" i="2"/>
  <c r="G111" i="2"/>
  <c r="H109" i="2"/>
  <c r="B108" i="2"/>
  <c r="D106" i="2"/>
  <c r="E104" i="2"/>
  <c r="G102" i="2"/>
  <c r="C101" i="2"/>
  <c r="F99" i="2"/>
  <c r="C98" i="2"/>
  <c r="F96" i="2"/>
  <c r="D95" i="2"/>
  <c r="B94" i="2"/>
  <c r="G92" i="2"/>
  <c r="E91" i="2"/>
  <c r="C90" i="2"/>
  <c r="H88" i="2"/>
  <c r="G87" i="2"/>
  <c r="F86" i="2"/>
  <c r="E85" i="2"/>
  <c r="D84" i="2"/>
  <c r="C83" i="2"/>
  <c r="B82" i="2"/>
  <c r="H80" i="2"/>
  <c r="G79" i="2"/>
  <c r="F78" i="2"/>
  <c r="E77" i="2"/>
  <c r="D76" i="2"/>
  <c r="C75" i="2"/>
  <c r="B74" i="2"/>
  <c r="H72" i="2"/>
  <c r="G71" i="2"/>
  <c r="F70" i="2"/>
  <c r="E69" i="2"/>
  <c r="D68" i="2"/>
  <c r="C67" i="2"/>
  <c r="B66" i="2"/>
  <c r="H64" i="2"/>
  <c r="G63" i="2"/>
  <c r="F62" i="2"/>
  <c r="E61" i="2"/>
  <c r="D60" i="2"/>
  <c r="C59" i="2"/>
  <c r="B58" i="2"/>
  <c r="H56" i="2"/>
  <c r="G55" i="2"/>
  <c r="F54" i="2"/>
  <c r="E53" i="2"/>
  <c r="D52" i="2"/>
  <c r="C51" i="2"/>
  <c r="B50" i="2"/>
  <c r="H48" i="2"/>
  <c r="G47" i="2"/>
  <c r="F46" i="2"/>
  <c r="E45" i="2"/>
  <c r="D44" i="2"/>
  <c r="C43" i="2"/>
  <c r="B42" i="2"/>
  <c r="H40" i="2"/>
  <c r="G39" i="2"/>
  <c r="F38" i="2"/>
  <c r="E37" i="2"/>
  <c r="D36" i="2"/>
  <c r="C35" i="2"/>
  <c r="B34" i="2"/>
  <c r="H32" i="2"/>
  <c r="G31" i="2"/>
  <c r="F30" i="2"/>
  <c r="E29" i="2"/>
  <c r="D28" i="2"/>
  <c r="C27" i="2"/>
  <c r="B26" i="2"/>
  <c r="H24" i="2"/>
  <c r="G23" i="2"/>
  <c r="F22" i="2"/>
  <c r="E21" i="2"/>
  <c r="D20" i="2"/>
  <c r="C19" i="2"/>
  <c r="B18" i="2"/>
  <c r="H16" i="2"/>
  <c r="G15" i="2"/>
  <c r="F14" i="2"/>
  <c r="E13" i="2"/>
  <c r="D12" i="2"/>
  <c r="C11" i="2"/>
  <c r="B10" i="2"/>
  <c r="B162" i="2"/>
  <c r="H152" i="2"/>
  <c r="C147" i="2"/>
  <c r="F142" i="2"/>
  <c r="B138" i="2"/>
  <c r="E133" i="2"/>
  <c r="H128" i="2"/>
  <c r="F124" i="2"/>
  <c r="D121" i="2"/>
  <c r="F118" i="2"/>
  <c r="B116" i="2"/>
  <c r="G113" i="2"/>
  <c r="E111" i="2"/>
  <c r="G109" i="2"/>
  <c r="H107" i="2"/>
  <c r="B106" i="2"/>
  <c r="C104" i="2"/>
  <c r="F102" i="2"/>
  <c r="B101" i="2"/>
  <c r="E99" i="2"/>
  <c r="B98" i="2"/>
  <c r="E96" i="2"/>
  <c r="C95" i="2"/>
  <c r="H93" i="2"/>
  <c r="F92" i="2"/>
  <c r="D91" i="2"/>
  <c r="B90" i="2"/>
  <c r="G88" i="2"/>
  <c r="F87" i="2"/>
  <c r="E86" i="2"/>
  <c r="D85" i="2"/>
  <c r="C84" i="2"/>
  <c r="B83" i="2"/>
  <c r="H81" i="2"/>
  <c r="G80" i="2"/>
  <c r="F79" i="2"/>
  <c r="E78" i="2"/>
  <c r="D77" i="2"/>
  <c r="C76" i="2"/>
  <c r="B75" i="2"/>
  <c r="H73" i="2"/>
  <c r="G72" i="2"/>
  <c r="F71" i="2"/>
  <c r="E70" i="2"/>
  <c r="D69" i="2"/>
  <c r="C68" i="2"/>
  <c r="B67" i="2"/>
  <c r="H65" i="2"/>
  <c r="G64" i="2"/>
  <c r="F63" i="2"/>
  <c r="E62" i="2"/>
  <c r="D61" i="2"/>
  <c r="C60" i="2"/>
  <c r="B59" i="2"/>
  <c r="H57" i="2"/>
  <c r="G56" i="2"/>
  <c r="F55" i="2"/>
  <c r="E54" i="2"/>
  <c r="D53" i="2"/>
  <c r="C52" i="2"/>
  <c r="B51" i="2"/>
  <c r="H49" i="2"/>
  <c r="G48" i="2"/>
  <c r="F47" i="2"/>
  <c r="E46" i="2"/>
  <c r="D45" i="2"/>
  <c r="C44" i="2"/>
  <c r="B43" i="2"/>
  <c r="H41" i="2"/>
  <c r="G40" i="2"/>
  <c r="F39" i="2"/>
  <c r="E38" i="2"/>
  <c r="D37" i="2"/>
  <c r="C36" i="2"/>
  <c r="B35" i="2"/>
  <c r="H33" i="2"/>
  <c r="G32" i="2"/>
  <c r="F31" i="2"/>
  <c r="E30" i="2"/>
  <c r="D29" i="2"/>
  <c r="C28" i="2"/>
  <c r="B27" i="2"/>
  <c r="H25" i="2"/>
  <c r="G24" i="2"/>
  <c r="F23" i="2"/>
  <c r="E22" i="2"/>
  <c r="D21" i="2"/>
  <c r="C20" i="2"/>
  <c r="B19" i="2"/>
  <c r="H17" i="2"/>
  <c r="G16" i="2"/>
  <c r="F15" i="2"/>
  <c r="E14" i="2"/>
  <c r="D13" i="2"/>
  <c r="C12" i="2"/>
  <c r="B11" i="2"/>
  <c r="H160" i="2"/>
  <c r="G151" i="2"/>
  <c r="E146" i="2"/>
  <c r="H141" i="2"/>
  <c r="D137" i="2"/>
  <c r="G132" i="2"/>
  <c r="C128" i="2"/>
  <c r="D124" i="2"/>
  <c r="C121" i="2"/>
  <c r="H117" i="2"/>
  <c r="F115" i="2"/>
  <c r="D113" i="2"/>
  <c r="D111" i="2"/>
  <c r="E109" i="2"/>
  <c r="F107" i="2"/>
  <c r="G105" i="2"/>
  <c r="B104" i="2"/>
  <c r="D102" i="2"/>
  <c r="G100" i="2"/>
  <c r="D99" i="2"/>
  <c r="G97" i="2"/>
  <c r="D96" i="2"/>
  <c r="B95" i="2"/>
  <c r="G93" i="2"/>
  <c r="E92" i="2"/>
  <c r="C91" i="2"/>
  <c r="G89" i="2"/>
  <c r="F88" i="2"/>
  <c r="E87" i="2"/>
  <c r="D86" i="2"/>
  <c r="C85" i="2"/>
  <c r="B84" i="2"/>
  <c r="H82" i="2"/>
  <c r="G81" i="2"/>
  <c r="F80" i="2"/>
  <c r="E79" i="2"/>
  <c r="D78" i="2"/>
  <c r="C77" i="2"/>
  <c r="B76" i="2"/>
  <c r="H74" i="2"/>
  <c r="G73" i="2"/>
  <c r="F72" i="2"/>
  <c r="E71" i="2"/>
  <c r="D70" i="2"/>
  <c r="C69" i="2"/>
  <c r="B68" i="2"/>
  <c r="H66" i="2"/>
  <c r="G65" i="2"/>
  <c r="F64" i="2"/>
  <c r="E63" i="2"/>
  <c r="D62" i="2"/>
  <c r="C61" i="2"/>
  <c r="B60" i="2"/>
  <c r="H58" i="2"/>
  <c r="G57" i="2"/>
  <c r="F56" i="2"/>
  <c r="E55" i="2"/>
  <c r="D54" i="2"/>
  <c r="C53" i="2"/>
  <c r="B52" i="2"/>
  <c r="H50" i="2"/>
  <c r="G49" i="2"/>
  <c r="F48" i="2"/>
  <c r="E47" i="2"/>
  <c r="D46" i="2"/>
  <c r="C45" i="2"/>
  <c r="B44" i="2"/>
  <c r="H42" i="2"/>
  <c r="G41" i="2"/>
  <c r="F40" i="2"/>
  <c r="E39" i="2"/>
  <c r="D38" i="2"/>
  <c r="C37" i="2"/>
  <c r="B36" i="2"/>
  <c r="H34" i="2"/>
  <c r="G33" i="2"/>
  <c r="F32" i="2"/>
  <c r="E31" i="2"/>
  <c r="D30" i="2"/>
  <c r="C29" i="2"/>
  <c r="B28" i="2"/>
  <c r="H26" i="2"/>
  <c r="G25" i="2"/>
  <c r="F24" i="2"/>
  <c r="E23" i="2"/>
  <c r="D22" i="2"/>
  <c r="C21" i="2"/>
  <c r="B20" i="2"/>
  <c r="H18" i="2"/>
  <c r="G17" i="2"/>
  <c r="F16" i="2"/>
  <c r="E15" i="2"/>
  <c r="D14" i="2"/>
  <c r="C13" i="2"/>
  <c r="B12" i="2"/>
  <c r="H10" i="2"/>
  <c r="G159" i="2"/>
  <c r="F150" i="2"/>
  <c r="B146" i="2"/>
  <c r="E141" i="2"/>
  <c r="H136" i="2"/>
  <c r="D132" i="2"/>
  <c r="G127" i="2"/>
  <c r="F123" i="2"/>
  <c r="H120" i="2"/>
  <c r="G117" i="2"/>
  <c r="E115" i="2"/>
  <c r="C113" i="2"/>
  <c r="B111" i="2"/>
  <c r="C109" i="2"/>
  <c r="E107" i="2"/>
  <c r="F105" i="2"/>
  <c r="G103" i="2"/>
  <c r="C102" i="2"/>
  <c r="F100" i="2"/>
  <c r="C99" i="2"/>
  <c r="F97" i="2"/>
  <c r="C96" i="2"/>
  <c r="H94" i="2"/>
  <c r="F93" i="2"/>
  <c r="D92" i="2"/>
  <c r="H90" i="2"/>
  <c r="F89" i="2"/>
  <c r="E88" i="2"/>
  <c r="D87" i="2"/>
  <c r="C86" i="2"/>
  <c r="B85" i="2"/>
  <c r="H83" i="2"/>
  <c r="G82" i="2"/>
  <c r="F81" i="2"/>
  <c r="E80" i="2"/>
  <c r="D79" i="2"/>
  <c r="C78" i="2"/>
  <c r="B77" i="2"/>
  <c r="H75" i="2"/>
  <c r="G74" i="2"/>
  <c r="F73" i="2"/>
  <c r="E72" i="2"/>
  <c r="D71" i="2"/>
  <c r="C70" i="2"/>
  <c r="B69" i="2"/>
  <c r="H67" i="2"/>
  <c r="G66" i="2"/>
  <c r="F65" i="2"/>
  <c r="E64" i="2"/>
  <c r="D63" i="2"/>
  <c r="C62" i="2"/>
  <c r="B61" i="2"/>
  <c r="H59" i="2"/>
  <c r="G58" i="2"/>
  <c r="F57" i="2"/>
  <c r="E56" i="2"/>
  <c r="D55" i="2"/>
  <c r="C54" i="2"/>
  <c r="B53" i="2"/>
  <c r="H51" i="2"/>
  <c r="G50" i="2"/>
  <c r="F49" i="2"/>
  <c r="E48" i="2"/>
  <c r="D47" i="2"/>
  <c r="C46" i="2"/>
  <c r="B45" i="2"/>
  <c r="H43" i="2"/>
  <c r="G42" i="2"/>
  <c r="F41" i="2"/>
  <c r="E40" i="2"/>
  <c r="D39" i="2"/>
  <c r="C38" i="2"/>
  <c r="B37" i="2"/>
  <c r="H35" i="2"/>
  <c r="G34" i="2"/>
  <c r="F33" i="2"/>
  <c r="E32" i="2"/>
  <c r="D31" i="2"/>
  <c r="C30" i="2"/>
  <c r="B29" i="2"/>
  <c r="H27" i="2"/>
  <c r="G26" i="2"/>
  <c r="F25" i="2"/>
  <c r="E24" i="2"/>
  <c r="D23" i="2"/>
  <c r="C22" i="2"/>
  <c r="B21" i="2"/>
  <c r="H19" i="2"/>
  <c r="G18" i="2"/>
  <c r="F17" i="2"/>
  <c r="E16" i="2"/>
  <c r="D15" i="2"/>
  <c r="C14" i="2"/>
  <c r="B13" i="2"/>
  <c r="H11" i="2"/>
  <c r="G10" i="2"/>
  <c r="D56" i="2"/>
  <c r="C55" i="2"/>
  <c r="B54" i="2"/>
  <c r="H52" i="2"/>
  <c r="G51" i="2"/>
  <c r="F50" i="2"/>
  <c r="E49" i="2"/>
  <c r="D48" i="2"/>
  <c r="C47" i="2"/>
  <c r="B46" i="2"/>
  <c r="H44" i="2"/>
  <c r="G43" i="2"/>
  <c r="F42" i="2"/>
  <c r="F158" i="2"/>
  <c r="H149" i="2"/>
  <c r="D145" i="2"/>
  <c r="G140" i="2"/>
  <c r="C136" i="2"/>
  <c r="F131" i="2"/>
  <c r="B127" i="2"/>
  <c r="E123" i="2"/>
  <c r="C120" i="2"/>
  <c r="E117" i="2"/>
  <c r="C115" i="2"/>
  <c r="H112" i="2"/>
  <c r="H110" i="2"/>
  <c r="B109" i="2"/>
  <c r="C107" i="2"/>
  <c r="D105" i="2"/>
  <c r="E103" i="2"/>
  <c r="H101" i="2"/>
  <c r="E100" i="2"/>
  <c r="H98" i="2"/>
  <c r="D97" i="2"/>
  <c r="B96" i="2"/>
  <c r="G94" i="2"/>
  <c r="E93" i="2"/>
  <c r="B92" i="2"/>
  <c r="G90" i="2"/>
  <c r="E89" i="2"/>
  <c r="D88" i="2"/>
  <c r="C87" i="2"/>
  <c r="B86" i="2"/>
  <c r="H84" i="2"/>
  <c r="G83" i="2"/>
  <c r="F82" i="2"/>
  <c r="E81" i="2"/>
  <c r="D80" i="2"/>
  <c r="C79" i="2"/>
  <c r="B78" i="2"/>
  <c r="H76" i="2"/>
  <c r="G75" i="2"/>
  <c r="F74" i="2"/>
  <c r="E73" i="2"/>
  <c r="D72" i="2"/>
  <c r="C71" i="2"/>
  <c r="B70" i="2"/>
  <c r="H68" i="2"/>
  <c r="G67" i="2"/>
  <c r="F66" i="2"/>
  <c r="E65" i="2"/>
  <c r="D64" i="2"/>
  <c r="C63" i="2"/>
  <c r="B62" i="2"/>
  <c r="H60" i="2"/>
  <c r="G59" i="2"/>
  <c r="F58" i="2"/>
  <c r="E57" i="2"/>
  <c r="F34" i="2"/>
  <c r="E25" i="2"/>
  <c r="D24" i="2"/>
  <c r="E33" i="2"/>
  <c r="E41" i="2"/>
  <c r="D32" i="2"/>
  <c r="C23" i="2"/>
  <c r="B14" i="2"/>
  <c r="G11" i="2"/>
  <c r="B38" i="2"/>
  <c r="G19" i="2"/>
  <c r="D40" i="2"/>
  <c r="C31" i="2"/>
  <c r="B22" i="2"/>
  <c r="H12" i="2"/>
  <c r="C39" i="2"/>
  <c r="B30" i="2"/>
  <c r="H20" i="2"/>
  <c r="H28" i="2"/>
  <c r="F10" i="2"/>
  <c r="H36" i="2"/>
  <c r="G27" i="2"/>
  <c r="F18" i="2"/>
  <c r="G35" i="2"/>
  <c r="F26" i="2"/>
  <c r="E17" i="2"/>
  <c r="D16" i="2"/>
  <c r="C15" i="2"/>
  <c r="E18" i="1"/>
  <c r="F28" i="1"/>
  <c r="D18" i="1"/>
  <c r="D27" i="1"/>
  <c r="D64" i="1"/>
  <c r="E21" i="1"/>
  <c r="H4" i="2"/>
  <c r="H7" i="2"/>
  <c r="H6" i="2"/>
  <c r="E42" i="1"/>
  <c r="E43" i="1" s="1"/>
  <c r="G13" i="1"/>
  <c r="E36" i="1"/>
  <c r="F21" i="1"/>
  <c r="E31" i="1"/>
  <c r="F31" i="1" s="1"/>
  <c r="G31" i="1" s="1"/>
  <c r="H31" i="1" s="1"/>
  <c r="I31" i="1" s="1"/>
  <c r="J31" i="1" s="1"/>
  <c r="K31" i="1" s="1"/>
  <c r="L31" i="1" s="1"/>
  <c r="M31" i="1" s="1"/>
  <c r="N31" i="1" s="1"/>
  <c r="E4" i="1"/>
  <c r="F30" i="1"/>
  <c r="E30" i="1"/>
  <c r="E16" i="1"/>
  <c r="F16" i="1" s="1"/>
  <c r="G16" i="1" s="1"/>
  <c r="H16" i="1" s="1"/>
  <c r="I16" i="1" s="1"/>
  <c r="J16" i="1" s="1"/>
  <c r="K16" i="1" s="1"/>
  <c r="L16" i="1" s="1"/>
  <c r="M16" i="1" s="1"/>
  <c r="N16" i="1" s="1"/>
  <c r="F15" i="1"/>
  <c r="E33" i="1"/>
  <c r="E35" i="1" s="1"/>
  <c r="L3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H4" i="3"/>
  <c r="H6" i="3"/>
  <c r="H5" i="3"/>
  <c r="F114" i="3" s="1"/>
  <c r="E65" i="1"/>
  <c r="F14" i="1"/>
  <c r="F19" i="1" s="1"/>
  <c r="F50" i="1"/>
  <c r="H7" i="3"/>
  <c r="E44" i="1" l="1"/>
  <c r="F27" i="3"/>
  <c r="F50" i="3"/>
  <c r="F17" i="3"/>
  <c r="F48" i="3"/>
  <c r="F39" i="3"/>
  <c r="F54" i="3"/>
  <c r="F29" i="3"/>
  <c r="F12" i="3"/>
  <c r="F76" i="3"/>
  <c r="F105" i="3"/>
  <c r="F72" i="3"/>
  <c r="F127" i="3"/>
  <c r="F94" i="3"/>
  <c r="F69" i="3"/>
  <c r="F100" i="3"/>
  <c r="F67" i="3"/>
  <c r="F106" i="3"/>
  <c r="F19" i="3"/>
  <c r="F42" i="3"/>
  <c r="F68" i="3"/>
  <c r="F40" i="3"/>
  <c r="F31" i="3"/>
  <c r="F78" i="3"/>
  <c r="F46" i="3"/>
  <c r="F111" i="3"/>
  <c r="F21" i="3"/>
  <c r="F59" i="3"/>
  <c r="F97" i="3"/>
  <c r="F61" i="3"/>
  <c r="F125" i="3"/>
  <c r="F92" i="3"/>
  <c r="F129" i="3"/>
  <c r="F123" i="3"/>
  <c r="F98" i="3"/>
  <c r="G15" i="1"/>
  <c r="H15" i="1" s="1"/>
  <c r="E34" i="1"/>
  <c r="F36" i="1"/>
  <c r="F34" i="1"/>
  <c r="F33" i="1"/>
  <c r="G28" i="1"/>
  <c r="I17" i="1"/>
  <c r="F11" i="3"/>
  <c r="F34" i="3"/>
  <c r="F32" i="3"/>
  <c r="F23" i="3"/>
  <c r="F60" i="3"/>
  <c r="F38" i="3"/>
  <c r="F13" i="3"/>
  <c r="F89" i="3"/>
  <c r="F120" i="3"/>
  <c r="F117" i="3"/>
  <c r="F84" i="3"/>
  <c r="F115" i="3"/>
  <c r="F90" i="3"/>
  <c r="G42" i="1"/>
  <c r="I21" i="1"/>
  <c r="E68" i="1"/>
  <c r="F68" i="1" s="1"/>
  <c r="G68" i="1" s="1"/>
  <c r="H68" i="1" s="1"/>
  <c r="I68" i="1" s="1"/>
  <c r="J68" i="1" s="1"/>
  <c r="K68" i="1" s="1"/>
  <c r="L68" i="1" s="1"/>
  <c r="M68" i="1" s="1"/>
  <c r="N68" i="1" s="1"/>
  <c r="F67" i="1"/>
  <c r="D70" i="1"/>
  <c r="E67" i="1"/>
  <c r="E73" i="1"/>
  <c r="F26" i="3"/>
  <c r="F57" i="3"/>
  <c r="F24" i="3"/>
  <c r="F87" i="3"/>
  <c r="F15" i="3"/>
  <c r="F30" i="3"/>
  <c r="F52" i="3"/>
  <c r="F81" i="3"/>
  <c r="F112" i="3"/>
  <c r="F109" i="3"/>
  <c r="F107" i="3"/>
  <c r="F82" i="3"/>
  <c r="F128" i="3"/>
  <c r="E71" i="1"/>
  <c r="F65" i="1"/>
  <c r="E70" i="1"/>
  <c r="G36" i="1"/>
  <c r="G50" i="1"/>
  <c r="G30" i="1"/>
  <c r="F42" i="1"/>
  <c r="D49" i="1"/>
  <c r="D33" i="1"/>
  <c r="F18" i="3"/>
  <c r="F49" i="3"/>
  <c r="F16" i="3"/>
  <c r="F64" i="3"/>
  <c r="F22" i="3"/>
  <c r="F79" i="3"/>
  <c r="F44" i="3"/>
  <c r="F95" i="3"/>
  <c r="F73" i="3"/>
  <c r="F104" i="3"/>
  <c r="F101" i="3"/>
  <c r="F99" i="3"/>
  <c r="F74" i="3"/>
  <c r="F126" i="3"/>
  <c r="I15" i="1"/>
  <c r="F18" i="1"/>
  <c r="G14" i="1"/>
  <c r="H14" i="1" s="1"/>
  <c r="I14" i="1" s="1"/>
  <c r="J14" i="1" s="1"/>
  <c r="K14" i="1" s="1"/>
  <c r="L14" i="1" s="1"/>
  <c r="M14" i="1" s="1"/>
  <c r="N14" i="1" s="1"/>
  <c r="H13" i="1"/>
  <c r="G19" i="1"/>
  <c r="G18" i="1"/>
  <c r="F51" i="3"/>
  <c r="F10" i="3"/>
  <c r="F71" i="3"/>
  <c r="F41" i="3"/>
  <c r="F14" i="3"/>
  <c r="F53" i="3"/>
  <c r="F36" i="3"/>
  <c r="F65" i="3"/>
  <c r="F96" i="3"/>
  <c r="F118" i="3"/>
  <c r="F93" i="3"/>
  <c r="F124" i="3"/>
  <c r="F91" i="3"/>
  <c r="F66" i="3"/>
  <c r="E19" i="1"/>
  <c r="F35" i="3"/>
  <c r="F58" i="3"/>
  <c r="F25" i="3"/>
  <c r="F56" i="3"/>
  <c r="F47" i="3"/>
  <c r="F119" i="3"/>
  <c r="F37" i="3"/>
  <c r="F20" i="3"/>
  <c r="F113" i="3"/>
  <c r="F80" i="3"/>
  <c r="F102" i="3"/>
  <c r="F77" i="3"/>
  <c r="F108" i="3"/>
  <c r="F75" i="3"/>
  <c r="F72" i="1" l="1"/>
  <c r="H19" i="1"/>
  <c r="H18" i="1"/>
  <c r="I13" i="1"/>
  <c r="I42" i="1"/>
  <c r="H42" i="1"/>
  <c r="J42" i="1" s="1"/>
  <c r="K42" i="1" s="1"/>
  <c r="E72" i="1"/>
  <c r="G21" i="1"/>
  <c r="H50" i="1"/>
  <c r="F71" i="1"/>
  <c r="F70" i="1"/>
  <c r="G65" i="1"/>
  <c r="F73" i="1"/>
  <c r="G67" i="1"/>
  <c r="H30" i="1"/>
  <c r="F43" i="1"/>
  <c r="F35" i="1"/>
  <c r="G73" i="1"/>
  <c r="J17" i="1"/>
  <c r="D55" i="1"/>
  <c r="E53" i="1"/>
  <c r="E52" i="1"/>
  <c r="E55" i="1" s="1"/>
  <c r="H21" i="1"/>
  <c r="G33" i="1"/>
  <c r="H28" i="1"/>
  <c r="G34" i="1"/>
  <c r="J15" i="1"/>
  <c r="J36" i="1" l="1"/>
  <c r="F52" i="1"/>
  <c r="G52" i="1"/>
  <c r="F44" i="1"/>
  <c r="G43" i="1"/>
  <c r="G71" i="1"/>
  <c r="H65" i="1"/>
  <c r="G70" i="1"/>
  <c r="H34" i="1"/>
  <c r="H33" i="1"/>
  <c r="I28" i="1"/>
  <c r="H73" i="1"/>
  <c r="M42" i="1"/>
  <c r="I30" i="1"/>
  <c r="J30" i="1"/>
  <c r="K30" i="1" s="1"/>
  <c r="F53" i="1"/>
  <c r="E56" i="1"/>
  <c r="F58" i="1"/>
  <c r="I18" i="1"/>
  <c r="J13" i="1"/>
  <c r="I19" i="1"/>
  <c r="E57" i="1"/>
  <c r="H36" i="1"/>
  <c r="H35" i="1"/>
  <c r="G35" i="1"/>
  <c r="J21" i="1"/>
  <c r="H52" i="1"/>
  <c r="K17" i="1"/>
  <c r="K15" i="1"/>
  <c r="E58" i="1"/>
  <c r="H67" i="1"/>
  <c r="I50" i="1"/>
  <c r="L42" i="1"/>
  <c r="N42" i="1" s="1"/>
  <c r="L36" i="1" l="1"/>
  <c r="G53" i="1"/>
  <c r="F56" i="1"/>
  <c r="L30" i="1"/>
  <c r="M30" i="1" s="1"/>
  <c r="H71" i="1"/>
  <c r="I65" i="1"/>
  <c r="H70" i="1"/>
  <c r="H58" i="1"/>
  <c r="J19" i="1"/>
  <c r="J18" i="1"/>
  <c r="K13" i="1"/>
  <c r="F55" i="1"/>
  <c r="G58" i="1"/>
  <c r="I52" i="1"/>
  <c r="I73" i="1"/>
  <c r="N30" i="1"/>
  <c r="I34" i="1"/>
  <c r="J28" i="1"/>
  <c r="I33" i="1"/>
  <c r="L15" i="1"/>
  <c r="H72" i="1"/>
  <c r="L17" i="1"/>
  <c r="I67" i="1"/>
  <c r="N36" i="1"/>
  <c r="I35" i="1"/>
  <c r="J50" i="1"/>
  <c r="M36" i="1"/>
  <c r="K21" i="1"/>
  <c r="I36" i="1"/>
  <c r="K36" i="1"/>
  <c r="G72" i="1"/>
  <c r="G44" i="1"/>
  <c r="H43" i="1"/>
  <c r="K67" i="1" l="1"/>
  <c r="L52" i="1"/>
  <c r="L21" i="1"/>
  <c r="M15" i="1"/>
  <c r="H53" i="1"/>
  <c r="G56" i="1"/>
  <c r="J33" i="1"/>
  <c r="K28" i="1"/>
  <c r="J34" i="1"/>
  <c r="J67" i="1"/>
  <c r="I43" i="1"/>
  <c r="H44" i="1"/>
  <c r="M17" i="1"/>
  <c r="G55" i="1"/>
  <c r="I38" i="1"/>
  <c r="I37" i="1"/>
  <c r="I58" i="1"/>
  <c r="F57" i="1"/>
  <c r="K50" i="1"/>
  <c r="J52" i="1"/>
  <c r="K52" i="1" s="1"/>
  <c r="I70" i="1"/>
  <c r="I71" i="1"/>
  <c r="J65" i="1"/>
  <c r="K19" i="1"/>
  <c r="L13" i="1"/>
  <c r="K18" i="1"/>
  <c r="K33" i="1" l="1"/>
  <c r="K35" i="1" s="1"/>
  <c r="K34" i="1"/>
  <c r="L28" i="1"/>
  <c r="N17" i="1"/>
  <c r="L20" i="1" s="1"/>
  <c r="K58" i="1"/>
  <c r="J70" i="1"/>
  <c r="J71" i="1"/>
  <c r="K65" i="1"/>
  <c r="N15" i="1"/>
  <c r="N21" i="1" s="1"/>
  <c r="M21" i="1"/>
  <c r="L50" i="1"/>
  <c r="I44" i="1"/>
  <c r="J43" i="1"/>
  <c r="I53" i="1"/>
  <c r="H56" i="1"/>
  <c r="H55" i="1"/>
  <c r="M52" i="1"/>
  <c r="L58" i="1"/>
  <c r="J58" i="1"/>
  <c r="G57" i="1"/>
  <c r="N52" i="1"/>
  <c r="J73" i="1"/>
  <c r="K73" i="1"/>
  <c r="L67" i="1"/>
  <c r="L73" i="1"/>
  <c r="L18" i="1"/>
  <c r="M13" i="1"/>
  <c r="L19" i="1"/>
  <c r="I72" i="1"/>
  <c r="K20" i="1"/>
  <c r="J35" i="1"/>
  <c r="M18" i="1" l="1"/>
  <c r="M20" i="1" s="1"/>
  <c r="M19" i="1"/>
  <c r="N13" i="1"/>
  <c r="I57" i="1"/>
  <c r="H57" i="1"/>
  <c r="J20" i="1"/>
  <c r="H20" i="1"/>
  <c r="M50" i="1"/>
  <c r="I75" i="1"/>
  <c r="I74" i="1"/>
  <c r="J53" i="1"/>
  <c r="I56" i="1"/>
  <c r="I55" i="1"/>
  <c r="M67" i="1"/>
  <c r="N67" i="1" s="1"/>
  <c r="N73" i="1" s="1"/>
  <c r="M58" i="1"/>
  <c r="N58" i="1"/>
  <c r="J44" i="1"/>
  <c r="K43" i="1"/>
  <c r="F20" i="1"/>
  <c r="E20" i="1"/>
  <c r="I20" i="1"/>
  <c r="G20" i="1"/>
  <c r="J72" i="1"/>
  <c r="K71" i="1"/>
  <c r="L65" i="1"/>
  <c r="K70" i="1"/>
  <c r="M28" i="1"/>
  <c r="L34" i="1"/>
  <c r="L33" i="1"/>
  <c r="L35" i="1" s="1"/>
  <c r="I22" i="1" l="1"/>
  <c r="I23" i="1"/>
  <c r="M73" i="1"/>
  <c r="N28" i="1"/>
  <c r="M34" i="1"/>
  <c r="M33" i="1"/>
  <c r="M35" i="1" s="1"/>
  <c r="N50" i="1"/>
  <c r="I60" i="1"/>
  <c r="I59" i="1"/>
  <c r="K72" i="1"/>
  <c r="N19" i="1"/>
  <c r="N18" i="1"/>
  <c r="N20" i="1" s="1"/>
  <c r="L71" i="1"/>
  <c r="M65" i="1"/>
  <c r="L70" i="1"/>
  <c r="L72" i="1" s="1"/>
  <c r="L43" i="1"/>
  <c r="K44" i="1"/>
  <c r="K53" i="1"/>
  <c r="J56" i="1"/>
  <c r="J55" i="1"/>
  <c r="L44" i="1" l="1"/>
  <c r="M43" i="1"/>
  <c r="M71" i="1"/>
  <c r="N65" i="1"/>
  <c r="M70" i="1"/>
  <c r="M72" i="1" s="1"/>
  <c r="J57" i="1"/>
  <c r="N23" i="1"/>
  <c r="N22" i="1"/>
  <c r="L53" i="1"/>
  <c r="K55" i="1"/>
  <c r="K56" i="1"/>
  <c r="N34" i="1"/>
  <c r="N33" i="1"/>
  <c r="N35" i="1" s="1"/>
  <c r="M44" i="1" l="1"/>
  <c r="N43" i="1"/>
  <c r="N44" i="1" s="1"/>
  <c r="N71" i="1"/>
  <c r="N70" i="1"/>
  <c r="N72" i="1" s="1"/>
  <c r="N38" i="1"/>
  <c r="N37" i="1"/>
  <c r="K57" i="1"/>
  <c r="M53" i="1"/>
  <c r="L56" i="1"/>
  <c r="L55" i="1"/>
  <c r="L57" i="1" s="1"/>
  <c r="N53" i="1" l="1"/>
  <c r="M56" i="1"/>
  <c r="M55" i="1"/>
  <c r="M57" i="1" s="1"/>
  <c r="N75" i="1"/>
  <c r="N74" i="1"/>
  <c r="N55" i="1" l="1"/>
  <c r="N57" i="1" s="1"/>
  <c r="N56" i="1"/>
  <c r="N59" i="1" l="1"/>
  <c r="N60" i="1"/>
</calcChain>
</file>

<file path=xl/sharedStrings.xml><?xml version="1.0" encoding="utf-8"?>
<sst xmlns="http://schemas.openxmlformats.org/spreadsheetml/2006/main" count="141" uniqueCount="70">
  <si>
    <t>TR</t>
  </si>
  <si>
    <t>AZE</t>
  </si>
  <si>
    <t>Ilkin Kapital</t>
  </si>
  <si>
    <t>User selected (50k-1M Eur)</t>
  </si>
  <si>
    <t>Digər xərclər (illik)</t>
  </si>
  <si>
    <t>preset variable</t>
  </si>
  <si>
    <t>Leverage</t>
  </si>
  <si>
    <t>80% of initial investment</t>
  </si>
  <si>
    <t>Həyat sığortası (illik)</t>
  </si>
  <si>
    <t>preset variable /  0.3% of loan amount</t>
  </si>
  <si>
    <t>Əmlak investisiyası</t>
  </si>
  <si>
    <t>D3+D4*</t>
  </si>
  <si>
    <t>Kiraye Gəliri koeffisienti</t>
  </si>
  <si>
    <t>Loan Interest rate (euro)</t>
  </si>
  <si>
    <t>Aylıq İpoteka Ödənişi</t>
  </si>
  <si>
    <t>from Loan calculator</t>
  </si>
  <si>
    <t>Mortgage period (years)</t>
  </si>
  <si>
    <t>User selected (2-10 years)</t>
  </si>
  <si>
    <t>Appraisal rate</t>
  </si>
  <si>
    <t>Rental growth</t>
  </si>
  <si>
    <t>Interest rate (Euro)</t>
  </si>
  <si>
    <t>Years</t>
  </si>
  <si>
    <t>with mortgage 
(TR)</t>
  </si>
  <si>
    <t>Ilkin kapital</t>
  </si>
  <si>
    <t>Digər xərclər</t>
  </si>
  <si>
    <t>Həyat sığortası</t>
  </si>
  <si>
    <t>Əmlakın dəyər artımı</t>
  </si>
  <si>
    <t>Kirayə gəliri</t>
  </si>
  <si>
    <t>Kredit geri ödəməsi</t>
  </si>
  <si>
    <t>Ümumi gəlir</t>
  </si>
  <si>
    <t>Aylıq net geri ödəmə məbləği</t>
  </si>
  <si>
    <t>Yatırımın Net Dəyəri (il sonuna)</t>
  </si>
  <si>
    <t>Grafik 1A</t>
  </si>
  <si>
    <t>Əmlakın gözlənilən dəyəri</t>
  </si>
  <si>
    <t>Grafik 2A</t>
  </si>
  <si>
    <t>Gözlənilən yatırım qazancı (Net)</t>
  </si>
  <si>
    <t>Qazanc Marjası</t>
  </si>
  <si>
    <t>with mortgage 
(AZE)</t>
  </si>
  <si>
    <t>İlkin kapital</t>
  </si>
  <si>
    <t>Heyat Sigortasi</t>
  </si>
  <si>
    <t>Əmlakın dəyəri</t>
  </si>
  <si>
    <t>Yatırım qazancı (Net)</t>
  </si>
  <si>
    <t>Table 1A</t>
  </si>
  <si>
    <t>Bank depozit faizi (AZE)</t>
  </si>
  <si>
    <t>Ən yüksək bank faizi (EUR) ilə qazanc</t>
  </si>
  <si>
    <t>Grafik 1A/1B</t>
  </si>
  <si>
    <t>without mortgage 
(TR)</t>
  </si>
  <si>
    <t>Grafik 1B</t>
  </si>
  <si>
    <t>Grafik 2B</t>
  </si>
  <si>
    <t>Table 1B</t>
  </si>
  <si>
    <t>without mortgage 
(AZE)</t>
  </si>
  <si>
    <t>İpoteka Hesablama və Ödəniş cədvəli</t>
  </si>
  <si>
    <t>Loan Values</t>
  </si>
  <si>
    <t>Loan Summary</t>
  </si>
  <si>
    <t>Loan amount</t>
  </si>
  <si>
    <t>Monthly payment</t>
  </si>
  <si>
    <t>Annual interest rate</t>
  </si>
  <si>
    <t>Number of payments</t>
  </si>
  <si>
    <t>Loan period in years</t>
  </si>
  <si>
    <t>Total interest</t>
  </si>
  <si>
    <t>Start date of loan</t>
  </si>
  <si>
    <t>Total cost of loan</t>
  </si>
  <si>
    <t>Pmt No.</t>
  </si>
  <si>
    <t>Payment Date</t>
  </si>
  <si>
    <t>Beginning Balance</t>
  </si>
  <si>
    <t>Payment</t>
  </si>
  <si>
    <t>Principal</t>
  </si>
  <si>
    <t>Interest</t>
  </si>
  <si>
    <t>Ending Balance</t>
  </si>
  <si>
    <t>https://www.bankrate.com/loans/loan-calculator/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</si>
</sst>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%"/>
    <numFmt numFmtId="165" formatCode="&quot;Y&quot;General"/>
    <numFmt numFmtId="166" formatCode="_(* #,##0_);_(* \(#,##0\);_(* &quot;-&quot;??_);_(@_)"/>
    <numFmt numFmtId="167" formatCode="0.0%"/>
    <numFmt numFmtId="168" formatCode="[$€-2]\ #,##0"/>
    <numFmt numFmtId="169" formatCode="[$€-2]\ #,##0.00"/>
    <numFmt numFmtId="170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i/>
      <u val="singleAccounting"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6"/>
      <color theme="1" tint="0.24994659260841701"/>
      <name val="Calibri Light"/>
      <family val="2"/>
      <scheme val="major"/>
    </font>
    <font>
      <sz val="26"/>
      <color rgb="FF20394C"/>
      <name val="Calibri"/>
      <family val="2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</font>
    <font>
      <b/>
      <sz val="16"/>
      <color theme="5" tint="-0.499984740745262"/>
      <name val="Calibri"/>
      <family val="2"/>
    </font>
    <font>
      <b/>
      <sz val="11"/>
      <color theme="1" tint="0.24994659260841701"/>
      <name val="Calibri Light"/>
      <family val="2"/>
      <scheme val="major"/>
    </font>
    <font>
      <b/>
      <sz val="11"/>
      <color theme="0"/>
      <name val="Calibri"/>
      <family val="2"/>
    </font>
    <font>
      <i/>
      <sz val="11"/>
      <color theme="1" tint="0.34998626667073579"/>
      <name val="Calibri"/>
      <family val="2"/>
      <scheme val="minor"/>
    </font>
    <font>
      <sz val="10"/>
      <name val="Calibri"/>
      <family val="2"/>
    </font>
    <font>
      <sz val="11"/>
      <name val="Arial"/>
      <family val="2"/>
    </font>
    <font>
      <sz val="11"/>
      <color theme="0"/>
      <name val="Calibri"/>
      <family val="2"/>
    </font>
    <font>
      <sz val="11"/>
      <color rgb="FF0070C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0394C"/>
        <bgColor indexed="64"/>
      </patternFill>
    </fill>
    <fill>
      <patternFill patternType="solid">
        <fgColor rgb="FFE6F4F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AC143"/>
        <bgColor rgb="FF000000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/>
    <xf numFmtId="9" fontId="1" fillId="0" borderId="0"/>
    <xf numFmtId="0" fontId="4" fillId="0" borderId="0"/>
    <xf numFmtId="0" fontId="6" fillId="0" borderId="0"/>
    <xf numFmtId="0" fontId="13" fillId="0" borderId="2">
      <alignment vertical="center"/>
    </xf>
    <xf numFmtId="0" fontId="15" fillId="0" borderId="0">
      <alignment vertical="center"/>
    </xf>
    <xf numFmtId="0" fontId="18" fillId="0" borderId="3"/>
    <xf numFmtId="0" fontId="20" fillId="0" borderId="5">
      <alignment vertical="center"/>
    </xf>
    <xf numFmtId="170" fontId="22" fillId="0" borderId="0">
      <alignment horizontal="right"/>
    </xf>
    <xf numFmtId="10" fontId="15" fillId="0" borderId="0"/>
    <xf numFmtId="3" fontId="15" fillId="0" borderId="0"/>
    <xf numFmtId="14" fontId="15" fillId="0" borderId="0">
      <alignment vertical="center"/>
    </xf>
  </cellStyleXfs>
  <cellXfs count="78">
    <xf numFmtId="0" fontId="0" fillId="0" borderId="0" xfId="0"/>
    <xf numFmtId="0" fontId="3" fillId="0" borderId="0" xfId="0" applyFont="1"/>
    <xf numFmtId="10" fontId="0" fillId="0" borderId="0" xfId="0" applyNumberFormat="1"/>
    <xf numFmtId="1" fontId="0" fillId="0" borderId="0" xfId="0" applyNumberFormat="1"/>
    <xf numFmtId="0" fontId="5" fillId="0" borderId="0" xfId="0" applyFont="1"/>
    <xf numFmtId="0" fontId="4" fillId="0" borderId="0" xfId="3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/>
    <xf numFmtId="10" fontId="2" fillId="0" borderId="1" xfId="2" applyNumberFormat="1" applyFont="1" applyBorder="1"/>
    <xf numFmtId="10" fontId="5" fillId="0" borderId="1" xfId="0" applyNumberFormat="1" applyFont="1" applyBorder="1"/>
    <xf numFmtId="0" fontId="0" fillId="0" borderId="0" xfId="0" applyAlignment="1">
      <alignment horizontal="center" vertical="center"/>
    </xf>
    <xf numFmtId="0" fontId="16" fillId="0" borderId="0" xfId="6" applyFont="1" applyAlignment="1">
      <alignment vertical="center"/>
    </xf>
    <xf numFmtId="0" fontId="17" fillId="0" borderId="0" xfId="5" applyFont="1" applyBorder="1" applyAlignment="1">
      <alignment vertical="center"/>
    </xf>
    <xf numFmtId="10" fontId="21" fillId="6" borderId="0" xfId="10" applyFont="1" applyFill="1" applyAlignment="1">
      <alignment horizontal="left" vertical="center" indent="1"/>
    </xf>
    <xf numFmtId="3" fontId="21" fillId="6" borderId="0" xfId="11" applyFont="1" applyFill="1" applyAlignment="1">
      <alignment horizontal="left" vertical="center" indent="1"/>
    </xf>
    <xf numFmtId="14" fontId="21" fillId="6" borderId="0" xfId="12" applyFont="1" applyFill="1" applyAlignment="1">
      <alignment horizontal="left" vertical="center" indent="1"/>
    </xf>
    <xf numFmtId="3" fontId="16" fillId="0" borderId="0" xfId="11" applyFont="1" applyAlignment="1">
      <alignment horizontal="left" vertical="center"/>
    </xf>
    <xf numFmtId="14" fontId="16" fillId="0" borderId="0" xfId="12" applyFont="1" applyAlignment="1">
      <alignment horizontal="left" vertical="center"/>
    </xf>
    <xf numFmtId="0" fontId="23" fillId="8" borderId="0" xfId="0" applyFont="1" applyFill="1" applyAlignment="1">
      <alignment horizontal="left" vertical="center" wrapText="1"/>
    </xf>
    <xf numFmtId="0" fontId="23" fillId="8" borderId="0" xfId="0" applyFont="1" applyFill="1" applyAlignment="1">
      <alignment horizontal="right" vertical="center" wrapText="1"/>
    </xf>
    <xf numFmtId="0" fontId="24" fillId="0" borderId="1" xfId="0" applyFont="1" applyBorder="1"/>
    <xf numFmtId="1" fontId="0" fillId="0" borderId="1" xfId="2" applyNumberFormat="1" applyFont="1" applyBorder="1"/>
    <xf numFmtId="1" fontId="24" fillId="0" borderId="1" xfId="2" applyNumberFormat="1" applyFont="1" applyBorder="1"/>
    <xf numFmtId="0" fontId="25" fillId="0" borderId="1" xfId="0" applyFont="1" applyBorder="1"/>
    <xf numFmtId="0" fontId="26" fillId="0" borderId="0" xfId="0" applyFont="1"/>
    <xf numFmtId="2" fontId="27" fillId="0" borderId="0" xfId="0" applyNumberFormat="1" applyFont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3" fillId="0" borderId="9" xfId="0" applyFont="1" applyBorder="1" applyAlignment="1">
      <alignment horizontal="right"/>
    </xf>
    <xf numFmtId="0" fontId="9" fillId="0" borderId="0" xfId="0" applyFont="1"/>
    <xf numFmtId="0" fontId="3" fillId="0" borderId="11" xfId="0" applyFont="1" applyBorder="1"/>
    <xf numFmtId="9" fontId="3" fillId="0" borderId="12" xfId="2" applyFont="1" applyBorder="1"/>
    <xf numFmtId="0" fontId="3" fillId="2" borderId="0" xfId="0" applyFont="1" applyFill="1"/>
    <xf numFmtId="0" fontId="3" fillId="0" borderId="1" xfId="0" applyFont="1" applyBorder="1"/>
    <xf numFmtId="2" fontId="25" fillId="0" borderId="1" xfId="0" applyNumberFormat="1" applyFont="1" applyBorder="1"/>
    <xf numFmtId="164" fontId="2" fillId="0" borderId="1" xfId="2" applyNumberFormat="1" applyFont="1" applyBorder="1"/>
    <xf numFmtId="165" fontId="3" fillId="0" borderId="9" xfId="0" applyNumberFormat="1" applyFont="1" applyBorder="1"/>
    <xf numFmtId="165" fontId="3" fillId="2" borderId="10" xfId="0" applyNumberFormat="1" applyFont="1" applyFill="1" applyBorder="1"/>
    <xf numFmtId="166" fontId="0" fillId="0" borderId="0" xfId="1" applyNumberFormat="1" applyFont="1"/>
    <xf numFmtId="166" fontId="0" fillId="0" borderId="8" xfId="1" applyNumberFormat="1" applyFont="1" applyBorder="1"/>
    <xf numFmtId="166" fontId="0" fillId="0" borderId="0" xfId="0" applyNumberFormat="1"/>
    <xf numFmtId="166" fontId="8" fillId="0" borderId="0" xfId="0" applyNumberFormat="1" applyFont="1"/>
    <xf numFmtId="166" fontId="3" fillId="0" borderId="0" xfId="1" applyNumberFormat="1" applyFont="1"/>
    <xf numFmtId="166" fontId="3" fillId="0" borderId="8" xfId="1" applyNumberFormat="1" applyFont="1" applyBorder="1"/>
    <xf numFmtId="166" fontId="7" fillId="0" borderId="0" xfId="1" applyNumberFormat="1" applyFont="1"/>
    <xf numFmtId="166" fontId="7" fillId="0" borderId="8" xfId="1" applyNumberFormat="1" applyFont="1" applyBorder="1"/>
    <xf numFmtId="166" fontId="7" fillId="3" borderId="0" xfId="1" applyNumberFormat="1" applyFont="1" applyFill="1"/>
    <xf numFmtId="166" fontId="10" fillId="0" borderId="0" xfId="1" applyNumberFormat="1" applyFont="1"/>
    <xf numFmtId="166" fontId="10" fillId="0" borderId="0" xfId="1" applyNumberFormat="1" applyFont="1" applyAlignment="1">
      <alignment horizontal="right" vertical="center"/>
    </xf>
    <xf numFmtId="166" fontId="9" fillId="0" borderId="8" xfId="2" applyNumberFormat="1" applyFont="1" applyBorder="1"/>
    <xf numFmtId="166" fontId="0" fillId="0" borderId="11" xfId="1" applyNumberFormat="1" applyFont="1" applyBorder="1"/>
    <xf numFmtId="166" fontId="0" fillId="0" borderId="11" xfId="1" applyNumberFormat="1" applyFont="1" applyBorder="1" applyAlignment="1">
      <alignment horizontal="right" vertical="center"/>
    </xf>
    <xf numFmtId="166" fontId="0" fillId="0" borderId="0" xfId="1" applyNumberFormat="1" applyFont="1" applyAlignment="1">
      <alignment horizontal="center" vertical="center"/>
    </xf>
    <xf numFmtId="167" fontId="0" fillId="0" borderId="0" xfId="2" applyNumberFormat="1" applyFont="1"/>
    <xf numFmtId="166" fontId="28" fillId="0" borderId="0" xfId="1" applyNumberFormat="1" applyFont="1"/>
    <xf numFmtId="166" fontId="9" fillId="0" borderId="8" xfId="1" applyNumberFormat="1" applyFont="1" applyBorder="1"/>
    <xf numFmtId="167" fontId="3" fillId="0" borderId="11" xfId="2" applyNumberFormat="1" applyFont="1" applyBorder="1"/>
    <xf numFmtId="167" fontId="3" fillId="0" borderId="12" xfId="2" applyNumberFormat="1" applyFont="1" applyBorder="1"/>
    <xf numFmtId="168" fontId="21" fillId="6" borderId="6" xfId="9" applyNumberFormat="1" applyFont="1" applyFill="1" applyBorder="1" applyAlignment="1">
      <alignment horizontal="left" vertical="center" indent="1"/>
    </xf>
    <xf numFmtId="169" fontId="21" fillId="6" borderId="7" xfId="9" applyNumberFormat="1" applyFont="1" applyFill="1" applyBorder="1" applyAlignment="1">
      <alignment horizontal="left" vertical="center" indent="1"/>
    </xf>
    <xf numFmtId="169" fontId="21" fillId="6" borderId="0" xfId="9" applyNumberFormat="1" applyFont="1" applyFill="1" applyAlignment="1">
      <alignment horizontal="left" vertical="center" indent="1"/>
    </xf>
    <xf numFmtId="169" fontId="16" fillId="0" borderId="0" xfId="9" applyNumberFormat="1" applyFont="1" applyAlignment="1">
      <alignment horizontal="right" vertical="center"/>
    </xf>
    <xf numFmtId="0" fontId="0" fillId="0" borderId="0" xfId="0"/>
    <xf numFmtId="0" fontId="21" fillId="0" borderId="0" xfId="6" applyFont="1" applyAlignment="1">
      <alignment horizontal="center"/>
    </xf>
    <xf numFmtId="3" fontId="11" fillId="0" borderId="11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11" xfId="0" applyBorder="1"/>
    <xf numFmtId="4" fontId="0" fillId="0" borderId="11" xfId="0" applyNumberFormat="1" applyBorder="1" applyAlignment="1">
      <alignment horizontal="center" vertical="center" textRotation="90" wrapText="1"/>
    </xf>
    <xf numFmtId="0" fontId="0" fillId="0" borderId="11" xfId="0" applyBorder="1" applyAlignment="1">
      <alignment horizontal="center" vertical="center" textRotation="90" wrapText="1"/>
    </xf>
    <xf numFmtId="0" fontId="12" fillId="0" borderId="11" xfId="0" applyFont="1" applyBorder="1" applyAlignment="1">
      <alignment horizontal="center" vertical="center"/>
    </xf>
    <xf numFmtId="0" fontId="21" fillId="5" borderId="6" xfId="8" applyFont="1" applyFill="1" applyBorder="1" applyAlignment="1">
      <alignment horizontal="right" vertical="center" indent="1"/>
    </xf>
    <xf numFmtId="0" fontId="0" fillId="0" borderId="6" xfId="0" applyBorder="1"/>
    <xf numFmtId="0" fontId="21" fillId="5" borderId="0" xfId="8" applyFont="1" applyFill="1" applyBorder="1" applyAlignment="1">
      <alignment horizontal="right" vertical="center" indent="1"/>
    </xf>
    <xf numFmtId="0" fontId="21" fillId="0" borderId="0" xfId="6" applyFont="1" applyAlignment="1">
      <alignment horizontal="center"/>
    </xf>
    <xf numFmtId="0" fontId="19" fillId="4" borderId="4" xfId="7" applyFont="1" applyFill="1" applyBorder="1" applyAlignment="1">
      <alignment horizontal="center" vertical="center"/>
    </xf>
    <xf numFmtId="0" fontId="0" fillId="0" borderId="4" xfId="0" applyBorder="1"/>
    <xf numFmtId="0" fontId="14" fillId="7" borderId="0" xfId="4" applyFont="1" applyFill="1" applyAlignment="1">
      <alignment horizontal="center" vertical="center"/>
    </xf>
  </cellXfs>
  <cellStyles count="13">
    <cellStyle name="Comma" xfId="1" builtinId="3"/>
    <cellStyle name="Comma 2" xfId="11"/>
    <cellStyle name="Currency 2" xfId="9"/>
    <cellStyle name="Date" xfId="12"/>
    <cellStyle name="Explanatory Text 2" xfId="8"/>
    <cellStyle name="Heading 1 2" xfId="7"/>
    <cellStyle name="Hyperlink" xfId="3" builtinId="8"/>
    <cellStyle name="Normal" xfId="0" builtinId="0"/>
    <cellStyle name="Normal 2" xfId="6"/>
    <cellStyle name="Percent" xfId="2" builtinId="5"/>
    <cellStyle name="Percent 2" xfId="10"/>
    <cellStyle name="Title" xfId="4" builtinId="15"/>
    <cellStyle name="Title 2" xfId="5"/>
  </cellStyles>
  <dxfs count="39"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</font>
      <fill>
        <patternFill patternType="solid">
          <fgColor indexed="64"/>
          <bgColor theme="9"/>
        </patternFill>
      </fill>
      <alignment horizontal="right" vertical="center" wrapText="1"/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</font>
      <fill>
        <patternFill patternType="solid">
          <fgColor indexed="64"/>
          <bgColor theme="9"/>
        </patternFill>
      </fill>
      <alignment horizontal="right" vertical="center" wrapText="1"/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1" tint="0.24994659260841701"/>
      </font>
      <fill>
        <patternFill patternType="solid">
          <fgColor theme="4" tint="0.79992065187536243"/>
          <bgColor theme="0"/>
        </patternFill>
      </fill>
    </dxf>
    <dxf>
      <font>
        <color theme="1" tint="0.24994659260841701"/>
      </font>
      <fill>
        <patternFill patternType="solid">
          <fgColor theme="4" tint="0.79992065187536243"/>
          <bgColor theme="6" tint="0.79998168889431442"/>
        </patternFill>
      </fill>
    </dxf>
    <dxf>
      <font>
        <b/>
        <color theme="1" tint="0.24994659260841701"/>
      </font>
    </dxf>
    <dxf>
      <font>
        <b/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color auto="1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 tint="0.24994659260841701"/>
      </font>
      <border>
        <left/>
        <right/>
        <top/>
        <bottom style="thick">
          <color theme="4"/>
        </bottom>
        <vertical/>
        <horizontal/>
      </border>
    </dxf>
  </dxfs>
  <tableStyles count="1" defaultTableStyle="TableStyleMedium2" defaultPivotStyle="PivotStyleLight16">
    <tableStyle name="Loan Calculator" pivot="0" count="7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239209</xdr:colOff>
      <xdr:row>36</xdr:row>
      <xdr:rowOff>6610</xdr:rowOff>
    </xdr:from>
    <xdr:to>
      <xdr:col>6</xdr:col>
      <xdr:colOff>626491</xdr:colOff>
      <xdr:row>37</xdr:row>
      <xdr:rowOff>152912</xdr:rowOff>
    </xdr:to>
    <xdr:pic>
      <xdr:nvPicPr>
        <xdr:cNvPr id="3" name="Picture 2" descr="Breakeven Point Business - Apps on Google Pla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79503" y="6774963"/>
          <a:ext cx="387282" cy="333067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5</xdr:col>
      <xdr:colOff>175698</xdr:colOff>
      <xdr:row>21</xdr:row>
      <xdr:rowOff>11169</xdr:rowOff>
    </xdr:from>
    <xdr:to>
      <xdr:col>5</xdr:col>
      <xdr:colOff>586341</xdr:colOff>
      <xdr:row>22</xdr:row>
      <xdr:rowOff>144642</xdr:rowOff>
    </xdr:to>
    <xdr:pic>
      <xdr:nvPicPr>
        <xdr:cNvPr id="4" name="Picture 3" descr="Breakeven Point Business - Apps on Google Play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13757" y="3955640"/>
          <a:ext cx="399538" cy="3234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id="1" name="Loan" displayName="Loan" ref="B9:H369" totalsRowShown="0" headerRowDxfId="24" dataDxfId="23">
  <tableColumns count="7">
    <tableColumn id="1" name="Pmt No." dataDxfId="22">
      <calculatedColumnFormula>IFERROR(IF(LoanIsNotPaid*LoanIsGood,PaymentNumber,""), "")</calculatedColumnFormula>
    </tableColumn>
    <tableColumn id="2" name="Payment Date" dataDxfId="21">
      <calculatedColumnFormula>IFERROR(IF(LoanIsNotPaid*LoanIsGood,PaymentDate,""), "")</calculatedColumnFormula>
    </tableColumn>
    <tableColumn id="3" name="Beginning Balance" dataDxfId="20">
      <calculatedColumnFormula>IFERROR(IF(LoanIsNotPaid*LoanIsGood,LoanValue,""), "")</calculatedColumnFormula>
    </tableColumn>
    <tableColumn id="4" name="Payment" dataDxfId="19">
      <calculatedColumnFormula>IFERROR(IF(LoanIsNotPaid*LoanIsGood,MonthlyPayment,""), "")</calculatedColumnFormula>
    </tableColumn>
    <tableColumn id="5" name="Principal" dataDxfId="18">
      <calculatedColumnFormula>IFERROR(IF(LoanIsNotPaid*LoanIsGood,Principal,""), "")</calculatedColumnFormula>
    </tableColumn>
    <tableColumn id="6" name="Interest" dataDxfId="17">
      <calculatedColumnFormula>IFERROR(IF(LoanIsNotPaid*LoanIsGood,InterestAmt,""), "")</calculatedColumnFormula>
    </tableColumn>
    <tableColumn id="7" name="Ending Balance" dataDxfId="16">
      <calculatedColumnFormula>IFERROR(IF(LoanIsNotPaid*LoanIsGood,EndingBalance,""), "")</calculatedColumnFormula>
    </tableColumn>
  </tableColumns>
  <tableStyleInfo name="Loan Calculator" showFirstColumn="0" showLastColumn="0" showRowStripes="1" showColumnStripes="0"/>
</table>
</file>

<file path=xl/tables/table2.xml><?xml version="1.0" encoding="utf-8"?>
<table xmlns="http://schemas.openxmlformats.org/spreadsheetml/2006/main" id="2" name="Loan3" displayName="Loan3" ref="B9:H369" totalsRowShown="0" headerRowDxfId="8" dataDxfId="7">
  <tableColumns count="7">
    <tableColumn id="1" name="Pmt No." dataDxfId="6">
      <calculatedColumnFormula>IFERROR(IF(LoanIsNotPaid*LoanIsGood,PaymentNumber,""), "")</calculatedColumnFormula>
    </tableColumn>
    <tableColumn id="2" name="Payment Date" dataDxfId="5">
      <calculatedColumnFormula>IFERROR(IF(LoanIsNotPaid*LoanIsGood,PaymentDate,""), "")</calculatedColumnFormula>
    </tableColumn>
    <tableColumn id="3" name="Beginning Balance" dataDxfId="4">
      <calculatedColumnFormula>IFERROR(IF(LoanIsNotPaid*LoanIsGood,LoanValue,""), "")</calculatedColumnFormula>
    </tableColumn>
    <tableColumn id="4" name="Payment" dataDxfId="3">
      <calculatedColumnFormula>IFERROR(IF(LoanIsNotPaid*LoanIsGood,MonthlyPayment,""), "")</calculatedColumnFormula>
    </tableColumn>
    <tableColumn id="5" name="Principal" dataDxfId="2">
      <calculatedColumnFormula>IFERROR(IF(LoanIsNotPaid*LoanIsGood,Principal,""), "")</calculatedColumnFormula>
    </tableColumn>
    <tableColumn id="6" name="Interest" dataDxfId="1">
      <calculatedColumnFormula>IFERROR(IF(LoanIsNotPaid*LoanIsGood,InterestAmt,""), "")</calculatedColumnFormula>
    </tableColumn>
    <tableColumn id="7" name="Ending Balance" dataDxfId="0">
      <calculatedColumnFormula>IFERROR(IF(LoanIsNotPaid*LoanIsGood,EndingBalance,""), "")</calculatedColumnFormula>
    </tableColumn>
  </tableColumns>
  <tableStyleInfo name="Loan Calculato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krate.com/loans/loan-calcu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tabSelected="1" zoomScale="85" zoomScaleNormal="85" workbookViewId="0">
      <pane ySplit="9" topLeftCell="A10" activePane="bottomLeft" state="frozen"/>
      <selection pane="bottomLeft" activeCell="E21" sqref="E21"/>
    </sheetView>
  </sheetViews>
  <sheetFormatPr defaultRowHeight="14.4" x14ac:dyDescent="0.3"/>
  <cols>
    <col min="3" max="3" width="31.109375" style="63" bestFit="1" customWidth="1"/>
    <col min="4" max="4" width="9.5546875" style="63" bestFit="1" customWidth="1"/>
    <col min="5" max="5" width="11.109375" style="63" bestFit="1" customWidth="1"/>
    <col min="6" max="6" width="9.88671875" style="63" customWidth="1"/>
    <col min="7" max="8" width="11.109375" style="63" bestFit="1" customWidth="1"/>
    <col min="9" max="9" width="12" style="63" customWidth="1"/>
    <col min="10" max="12" width="11.109375" style="63" bestFit="1" customWidth="1"/>
    <col min="13" max="13" width="10.33203125" style="63" customWidth="1"/>
    <col min="14" max="14" width="11.109375" style="63" bestFit="1" customWidth="1"/>
    <col min="15" max="15" width="10.88671875" style="63" bestFit="1" customWidth="1"/>
    <col min="18" max="18" width="31.109375" style="63" bestFit="1" customWidth="1"/>
    <col min="19" max="19" width="8" style="63" bestFit="1" customWidth="1"/>
    <col min="20" max="20" width="7.44140625" style="63" bestFit="1" customWidth="1"/>
    <col min="21" max="21" width="9.88671875" style="63" customWidth="1"/>
    <col min="22" max="23" width="8.44140625" style="63" bestFit="1" customWidth="1"/>
    <col min="24" max="24" width="12" style="63" customWidth="1"/>
    <col min="25" max="26" width="8.44140625" style="63" bestFit="1" customWidth="1"/>
    <col min="27" max="27" width="8.44140625" style="63" customWidth="1"/>
    <col min="28" max="28" width="7.88671875" style="63" customWidth="1"/>
  </cols>
  <sheetData>
    <row r="1" spans="1:15" x14ac:dyDescent="0.3">
      <c r="D1" s="6" t="s">
        <v>0</v>
      </c>
      <c r="E1" s="6" t="s">
        <v>1</v>
      </c>
      <c r="K1" s="34" t="s">
        <v>0</v>
      </c>
      <c r="L1" s="34" t="s">
        <v>1</v>
      </c>
    </row>
    <row r="2" spans="1:15" x14ac:dyDescent="0.3">
      <c r="C2" s="1" t="s">
        <v>2</v>
      </c>
      <c r="D2" s="21">
        <v>200000</v>
      </c>
      <c r="E2" s="24">
        <f>D2</f>
        <v>200000</v>
      </c>
      <c r="F2" s="25" t="s">
        <v>3</v>
      </c>
      <c r="I2" t="s">
        <v>4</v>
      </c>
      <c r="K2" s="7">
        <v>600</v>
      </c>
      <c r="L2" s="7">
        <f>K2</f>
        <v>600</v>
      </c>
      <c r="M2" s="4" t="s">
        <v>5</v>
      </c>
    </row>
    <row r="3" spans="1:15" x14ac:dyDescent="0.3">
      <c r="C3" s="1" t="s">
        <v>6</v>
      </c>
      <c r="D3" s="24">
        <f>D2*80%</f>
        <v>160000</v>
      </c>
      <c r="E3" s="24">
        <f>D3</f>
        <v>160000</v>
      </c>
      <c r="F3" s="26" t="s">
        <v>7</v>
      </c>
      <c r="I3" t="s">
        <v>8</v>
      </c>
      <c r="K3" s="7">
        <v>120</v>
      </c>
      <c r="L3" s="24">
        <f>D3*0.3%</f>
        <v>480</v>
      </c>
      <c r="M3" s="4" t="s">
        <v>9</v>
      </c>
    </row>
    <row r="4" spans="1:15" x14ac:dyDescent="0.3">
      <c r="C4" s="1" t="s">
        <v>10</v>
      </c>
      <c r="D4" s="24">
        <f>D2+D3</f>
        <v>360000</v>
      </c>
      <c r="E4" s="24">
        <f>D4</f>
        <v>360000</v>
      </c>
      <c r="F4" s="26" t="s">
        <v>11</v>
      </c>
      <c r="I4" t="s">
        <v>12</v>
      </c>
      <c r="K4" s="36">
        <f>550/135000*12</f>
        <v>4.8888888888888885E-2</v>
      </c>
      <c r="L4" s="36">
        <f>350/135000*12</f>
        <v>3.111111111111111E-2</v>
      </c>
      <c r="M4" s="4" t="s">
        <v>5</v>
      </c>
    </row>
    <row r="5" spans="1:15" x14ac:dyDescent="0.3">
      <c r="C5" s="1" t="s">
        <v>13</v>
      </c>
      <c r="D5" s="8">
        <f>0.59*12/100</f>
        <v>7.0800000000000002E-2</v>
      </c>
      <c r="E5" s="9">
        <v>6.5000000000000002E-2</v>
      </c>
      <c r="F5" s="4" t="s">
        <v>5</v>
      </c>
      <c r="I5" t="s">
        <v>14</v>
      </c>
      <c r="K5" s="35">
        <f ca="1">'İpoteka hesablaması (TR)'!E10</f>
        <v>699.12725194966674</v>
      </c>
      <c r="L5" s="35">
        <f ca="1">'İpoteka hesablaması (AZE)'!E10</f>
        <v>681.28786332015602</v>
      </c>
      <c r="M5" s="4" t="s">
        <v>15</v>
      </c>
    </row>
    <row r="6" spans="1:15" x14ac:dyDescent="0.3">
      <c r="C6" s="1" t="s">
        <v>16</v>
      </c>
      <c r="D6" s="23">
        <v>1</v>
      </c>
      <c r="E6" s="22">
        <f>D6</f>
        <v>1</v>
      </c>
      <c r="F6" s="25" t="s">
        <v>17</v>
      </c>
    </row>
    <row r="7" spans="1:15" x14ac:dyDescent="0.3">
      <c r="C7" s="1" t="s">
        <v>18</v>
      </c>
      <c r="D7" s="8">
        <v>7.2999999999999995E-2</v>
      </c>
      <c r="E7" s="10">
        <v>0.05</v>
      </c>
      <c r="F7" s="4" t="s">
        <v>5</v>
      </c>
    </row>
    <row r="8" spans="1:15" x14ac:dyDescent="0.3">
      <c r="C8" s="1" t="s">
        <v>19</v>
      </c>
      <c r="D8" s="8">
        <v>5.8999999999999997E-2</v>
      </c>
      <c r="E8" s="10">
        <v>0.04</v>
      </c>
      <c r="F8" s="4" t="s">
        <v>5</v>
      </c>
    </row>
    <row r="9" spans="1:15" x14ac:dyDescent="0.3">
      <c r="C9" s="1" t="s">
        <v>20</v>
      </c>
      <c r="D9" s="10">
        <v>5.0000000000000001E-3</v>
      </c>
      <c r="E9" s="8">
        <v>0.03</v>
      </c>
      <c r="F9" s="4" t="s">
        <v>5</v>
      </c>
    </row>
    <row r="10" spans="1:15" x14ac:dyDescent="0.3">
      <c r="C10" s="1"/>
      <c r="D10" s="2"/>
    </row>
    <row r="11" spans="1:15" x14ac:dyDescent="0.3">
      <c r="A11" s="27"/>
      <c r="B11" s="28"/>
      <c r="C11" s="29" t="s">
        <v>21</v>
      </c>
      <c r="D11" s="37">
        <v>0</v>
      </c>
      <c r="E11" s="37">
        <v>1</v>
      </c>
      <c r="F11" s="37">
        <v>2</v>
      </c>
      <c r="G11" s="37">
        <v>3</v>
      </c>
      <c r="H11" s="37">
        <v>4</v>
      </c>
      <c r="I11" s="38">
        <v>5</v>
      </c>
      <c r="J11" s="37">
        <v>6</v>
      </c>
      <c r="K11" s="37">
        <v>7</v>
      </c>
      <c r="L11" s="37">
        <v>8</v>
      </c>
      <c r="M11" s="37">
        <v>9</v>
      </c>
      <c r="N11" s="38">
        <v>10</v>
      </c>
    </row>
    <row r="12" spans="1:15" ht="14.25" customHeight="1" x14ac:dyDescent="0.3">
      <c r="A12" s="65">
        <v>1</v>
      </c>
      <c r="B12" s="68" t="s">
        <v>22</v>
      </c>
      <c r="C12" t="s">
        <v>23</v>
      </c>
      <c r="D12" s="39">
        <f>-D2</f>
        <v>-200000</v>
      </c>
      <c r="E12" s="39">
        <v>0</v>
      </c>
      <c r="F12" s="39">
        <v>0</v>
      </c>
      <c r="G12" s="39">
        <v>0</v>
      </c>
      <c r="H12" s="39">
        <v>0</v>
      </c>
      <c r="I12" s="40">
        <v>0</v>
      </c>
      <c r="J12" s="39">
        <v>0</v>
      </c>
      <c r="K12" s="39">
        <v>0</v>
      </c>
      <c r="L12" s="39">
        <v>0</v>
      </c>
      <c r="M12" s="39">
        <v>0</v>
      </c>
      <c r="N12" s="40">
        <v>0</v>
      </c>
      <c r="O12" s="41"/>
    </row>
    <row r="13" spans="1:15" ht="14.25" customHeight="1" x14ac:dyDescent="0.3">
      <c r="A13" s="66"/>
      <c r="B13" s="66"/>
      <c r="C13" t="s">
        <v>24</v>
      </c>
      <c r="D13" s="39">
        <f>-(D2+D3)*5%</f>
        <v>-18000</v>
      </c>
      <c r="E13" s="39">
        <f>-$K$2</f>
        <v>-600</v>
      </c>
      <c r="F13" s="39">
        <f t="shared" ref="F13:N13" si="0">E13</f>
        <v>-600</v>
      </c>
      <c r="G13" s="39">
        <f t="shared" si="0"/>
        <v>-600</v>
      </c>
      <c r="H13" s="39">
        <f t="shared" si="0"/>
        <v>-600</v>
      </c>
      <c r="I13" s="40">
        <f t="shared" si="0"/>
        <v>-600</v>
      </c>
      <c r="J13" s="39">
        <f t="shared" si="0"/>
        <v>-600</v>
      </c>
      <c r="K13" s="39">
        <f t="shared" si="0"/>
        <v>-600</v>
      </c>
      <c r="L13" s="39">
        <f t="shared" si="0"/>
        <v>-600</v>
      </c>
      <c r="M13" s="39">
        <f t="shared" si="0"/>
        <v>-600</v>
      </c>
      <c r="N13" s="40">
        <f t="shared" si="0"/>
        <v>-600</v>
      </c>
      <c r="O13" s="41"/>
    </row>
    <row r="14" spans="1:15" ht="14.25" customHeight="1" x14ac:dyDescent="0.3">
      <c r="A14" s="66"/>
      <c r="B14" s="66"/>
      <c r="C14" t="s">
        <v>25</v>
      </c>
      <c r="D14" s="39"/>
      <c r="E14" s="39">
        <f>-$K$3</f>
        <v>-120</v>
      </c>
      <c r="F14" s="39">
        <f t="shared" ref="F14:N14" si="1">E14</f>
        <v>-120</v>
      </c>
      <c r="G14" s="39">
        <f t="shared" si="1"/>
        <v>-120</v>
      </c>
      <c r="H14" s="39">
        <f t="shared" si="1"/>
        <v>-120</v>
      </c>
      <c r="I14" s="40">
        <f t="shared" si="1"/>
        <v>-120</v>
      </c>
      <c r="J14" s="39">
        <f t="shared" si="1"/>
        <v>-120</v>
      </c>
      <c r="K14" s="39">
        <f t="shared" si="1"/>
        <v>-120</v>
      </c>
      <c r="L14" s="39">
        <f t="shared" si="1"/>
        <v>-120</v>
      </c>
      <c r="M14" s="39">
        <f t="shared" si="1"/>
        <v>-120</v>
      </c>
      <c r="N14" s="40">
        <f t="shared" si="1"/>
        <v>-120</v>
      </c>
      <c r="O14" s="41"/>
    </row>
    <row r="15" spans="1:15" ht="14.25" customHeight="1" x14ac:dyDescent="0.3">
      <c r="A15" s="66"/>
      <c r="B15" s="66"/>
      <c r="C15" t="s">
        <v>26</v>
      </c>
      <c r="D15" s="39"/>
      <c r="E15" s="39">
        <f>(D4)*D7</f>
        <v>26280</v>
      </c>
      <c r="F15" s="39">
        <f>(D4+SUM($E$15:E15))*$D$7</f>
        <v>28198.44</v>
      </c>
      <c r="G15" s="39">
        <f>(D4+SUM($E$15:F15))*$D$7</f>
        <v>30256.92612</v>
      </c>
      <c r="H15" s="39">
        <f>(D4+SUM($E$15:G15))*$D$7</f>
        <v>32465.681726759998</v>
      </c>
      <c r="I15" s="40">
        <f>(D4+SUM($E$15:H15))*$D$7</f>
        <v>34835.67649281348</v>
      </c>
      <c r="J15" s="39">
        <f>(D4+SUM($E$15:I15))*$D$7</f>
        <v>37378.680876788858</v>
      </c>
      <c r="K15" s="39">
        <f>(D4+SUM($E$15:J15))*$D$7</f>
        <v>40107.324580794448</v>
      </c>
      <c r="L15" s="39">
        <f>(D4+SUM($E$15:K15))*$D$7</f>
        <v>43035.15927519244</v>
      </c>
      <c r="M15" s="39">
        <f>(D4+SUM($E$15:L15))*$D$7</f>
        <v>46176.725902281491</v>
      </c>
      <c r="N15" s="40">
        <f>(D4+SUM($E$15:M15))*$D$7</f>
        <v>49547.626893148037</v>
      </c>
      <c r="O15" s="42"/>
    </row>
    <row r="16" spans="1:15" ht="14.25" customHeight="1" x14ac:dyDescent="0.3">
      <c r="A16" s="66"/>
      <c r="B16" s="66"/>
      <c r="C16" t="s">
        <v>27</v>
      </c>
      <c r="D16" s="39"/>
      <c r="E16" s="39">
        <f>D4*K4</f>
        <v>17600</v>
      </c>
      <c r="F16" s="39">
        <f t="shared" ref="F16:N16" si="2">ROUND(E16*(1+$D$8),0)</f>
        <v>18638</v>
      </c>
      <c r="G16" s="39">
        <f t="shared" si="2"/>
        <v>19738</v>
      </c>
      <c r="H16" s="39">
        <f t="shared" si="2"/>
        <v>20903</v>
      </c>
      <c r="I16" s="40">
        <f t="shared" si="2"/>
        <v>22136</v>
      </c>
      <c r="J16" s="39">
        <f t="shared" si="2"/>
        <v>23442</v>
      </c>
      <c r="K16" s="39">
        <f t="shared" si="2"/>
        <v>24825</v>
      </c>
      <c r="L16" s="39">
        <f t="shared" si="2"/>
        <v>26290</v>
      </c>
      <c r="M16" s="39">
        <f t="shared" si="2"/>
        <v>27841</v>
      </c>
      <c r="N16" s="40">
        <f t="shared" si="2"/>
        <v>29484</v>
      </c>
      <c r="O16" s="41"/>
    </row>
    <row r="17" spans="1:16" ht="14.25" customHeight="1" x14ac:dyDescent="0.3">
      <c r="A17" s="66"/>
      <c r="B17" s="66"/>
      <c r="C17" t="s">
        <v>28</v>
      </c>
      <c r="D17" s="39"/>
      <c r="E17" s="39">
        <f ca="1">-K5*12</f>
        <v>-8389.527023396</v>
      </c>
      <c r="F17" s="39">
        <f t="shared" ref="F17:N17" ca="1" si="3">E17</f>
        <v>-8389.527023396</v>
      </c>
      <c r="G17" s="39">
        <f t="shared" ca="1" si="3"/>
        <v>-8389.527023396</v>
      </c>
      <c r="H17" s="39">
        <f t="shared" ca="1" si="3"/>
        <v>-8389.527023396</v>
      </c>
      <c r="I17" s="40">
        <f t="shared" ca="1" si="3"/>
        <v>-8389.527023396</v>
      </c>
      <c r="J17" s="39">
        <f t="shared" ca="1" si="3"/>
        <v>-8389.527023396</v>
      </c>
      <c r="K17" s="39">
        <f t="shared" ca="1" si="3"/>
        <v>-8389.527023396</v>
      </c>
      <c r="L17" s="39">
        <f t="shared" ca="1" si="3"/>
        <v>-8389.527023396</v>
      </c>
      <c r="M17" s="39">
        <f t="shared" ca="1" si="3"/>
        <v>-8389.527023396</v>
      </c>
      <c r="N17" s="40">
        <f t="shared" ca="1" si="3"/>
        <v>-8389.527023396</v>
      </c>
      <c r="O17" s="41"/>
    </row>
    <row r="18" spans="1:16" ht="14.25" customHeight="1" x14ac:dyDescent="0.3">
      <c r="A18" s="66"/>
      <c r="B18" s="66"/>
      <c r="C18" s="1" t="s">
        <v>29</v>
      </c>
      <c r="D18" s="43">
        <f t="shared" ref="D18:N18" si="4">SUM(D12:D17)</f>
        <v>-218000</v>
      </c>
      <c r="E18" s="43">
        <f t="shared" ca="1" si="4"/>
        <v>34770.472976603996</v>
      </c>
      <c r="F18" s="43">
        <f t="shared" ca="1" si="4"/>
        <v>37726.912976603999</v>
      </c>
      <c r="G18" s="43">
        <f t="shared" ca="1" si="4"/>
        <v>40885.399096604</v>
      </c>
      <c r="H18" s="43">
        <f t="shared" ca="1" si="4"/>
        <v>44259.154703363994</v>
      </c>
      <c r="I18" s="44">
        <f t="shared" ca="1" si="4"/>
        <v>47862.149469417476</v>
      </c>
      <c r="J18" s="43">
        <f t="shared" ca="1" si="4"/>
        <v>51711.153853392854</v>
      </c>
      <c r="K18" s="43">
        <f t="shared" ca="1" si="4"/>
        <v>55822.797557398444</v>
      </c>
      <c r="L18" s="43">
        <f t="shared" ca="1" si="4"/>
        <v>60215.632251796444</v>
      </c>
      <c r="M18" s="43">
        <f t="shared" ca="1" si="4"/>
        <v>64908.198878885494</v>
      </c>
      <c r="N18" s="44">
        <f t="shared" ca="1" si="4"/>
        <v>69922.099869752026</v>
      </c>
      <c r="O18" s="41"/>
    </row>
    <row r="19" spans="1:16" ht="14.25" customHeight="1" x14ac:dyDescent="0.3">
      <c r="A19" s="66"/>
      <c r="B19" s="66"/>
      <c r="C19" s="1" t="s">
        <v>30</v>
      </c>
      <c r="D19" s="43"/>
      <c r="E19" s="45">
        <f t="shared" ref="E19:N19" ca="1" si="5">SUM(E13:E14,E16:E17)/12</f>
        <v>707.539414717</v>
      </c>
      <c r="F19" s="45">
        <f t="shared" ca="1" si="5"/>
        <v>794.039414717</v>
      </c>
      <c r="G19" s="45">
        <f t="shared" ca="1" si="5"/>
        <v>885.70608138366663</v>
      </c>
      <c r="H19" s="45">
        <f t="shared" ca="1" si="5"/>
        <v>982.789414717</v>
      </c>
      <c r="I19" s="46">
        <f t="shared" ca="1" si="5"/>
        <v>1085.539414717</v>
      </c>
      <c r="J19" s="45">
        <f t="shared" ca="1" si="5"/>
        <v>1194.3727480503333</v>
      </c>
      <c r="K19" s="45">
        <f t="shared" ca="1" si="5"/>
        <v>1309.6227480503333</v>
      </c>
      <c r="L19" s="45">
        <f t="shared" ca="1" si="5"/>
        <v>1431.7060813836667</v>
      </c>
      <c r="M19" s="45">
        <f t="shared" ca="1" si="5"/>
        <v>1560.9560813836667</v>
      </c>
      <c r="N19" s="46">
        <f t="shared" ca="1" si="5"/>
        <v>1697.8727480503333</v>
      </c>
      <c r="O19" s="41"/>
    </row>
    <row r="20" spans="1:16" ht="14.25" customHeight="1" x14ac:dyDescent="0.3">
      <c r="A20" s="66"/>
      <c r="B20" s="66"/>
      <c r="C20" s="1" t="s">
        <v>31</v>
      </c>
      <c r="D20" s="39"/>
      <c r="E20" s="43">
        <f ca="1">D4+SUM(F17:$O$17)+SUM($E$18:E18)</f>
        <v>319264.72976603999</v>
      </c>
      <c r="F20" s="47">
        <f ca="1">D4+SUM(G17:$O$17)+SUM($E$18:F18)</f>
        <v>365381.16976603994</v>
      </c>
      <c r="G20" s="43">
        <f ca="1">D4+SUM(H17:$O$17)+SUM($E$18:G18)</f>
        <v>414656.09588603996</v>
      </c>
      <c r="H20" s="43">
        <f ca="1">D4+SUM(I17:$O$17)+SUM($E$18:H18)</f>
        <v>467304.77761280001</v>
      </c>
      <c r="I20" s="44">
        <f ca="1">D4+SUM(J17:$O$17)+SUM($E$18:I18)</f>
        <v>523556.45410561346</v>
      </c>
      <c r="J20" s="43">
        <f ca="1">D4+SUM(K17:$O$17)+SUM($E$18:J18)</f>
        <v>583657.13498240232</v>
      </c>
      <c r="K20" s="43">
        <f ca="1">D4+SUM(L17:$O$17)+SUM($E$18:K18)</f>
        <v>647869.45956319675</v>
      </c>
      <c r="L20" s="43">
        <f ca="1">D4+SUM(M17:$O$17)+SUM($E$18:L18)</f>
        <v>716474.61883838917</v>
      </c>
      <c r="M20" s="43">
        <f ca="1">D4+SUM(N17:$O$17)+SUM($E$18:M18)</f>
        <v>789772.34474067064</v>
      </c>
      <c r="N20" s="44">
        <f ca="1">D4+SUM(O17:$O$17)+SUM($E$18:N18)</f>
        <v>868083.9716338187</v>
      </c>
      <c r="O20" s="41"/>
      <c r="P20" t="s">
        <v>32</v>
      </c>
    </row>
    <row r="21" spans="1:16" ht="16.5" customHeight="1" x14ac:dyDescent="0.45">
      <c r="A21" s="66"/>
      <c r="B21" s="66"/>
      <c r="C21" s="30" t="s">
        <v>33</v>
      </c>
      <c r="D21" s="48"/>
      <c r="E21" s="48">
        <f>$D$4+SUM($E$15:E15)</f>
        <v>386280</v>
      </c>
      <c r="F21" s="49">
        <f>$D$4+SUM($E$15:F15)</f>
        <v>414478.44</v>
      </c>
      <c r="G21" s="48">
        <f>$D$4+SUM($E$15:G15)</f>
        <v>444735.36612000002</v>
      </c>
      <c r="H21" s="48">
        <f>$D$4+SUM($E$15:H15)</f>
        <v>477201.04784676002</v>
      </c>
      <c r="I21" s="50">
        <f>$D$4+SUM($E$15:I15)</f>
        <v>512036.72433957347</v>
      </c>
      <c r="J21" s="48">
        <f>$D$4+SUM($E$15:J15)</f>
        <v>549415.40521636233</v>
      </c>
      <c r="K21" s="48">
        <f>$D$4+SUM($E$15:K15)</f>
        <v>589522.72979715676</v>
      </c>
      <c r="L21" s="48">
        <f>$D$4+SUM($E$15:L15)</f>
        <v>632557.88907234918</v>
      </c>
      <c r="M21" s="48">
        <f>$D$4+SUM($E$15:M15)</f>
        <v>678734.61497463065</v>
      </c>
      <c r="N21" s="50">
        <f>$D$4+SUM($E$15:N15)</f>
        <v>728282.24186777871</v>
      </c>
      <c r="O21" s="41"/>
      <c r="P21" t="s">
        <v>34</v>
      </c>
    </row>
    <row r="22" spans="1:16" ht="14.25" customHeight="1" x14ac:dyDescent="0.3">
      <c r="A22" s="66"/>
      <c r="B22" s="66"/>
      <c r="C22" s="1" t="s">
        <v>35</v>
      </c>
      <c r="D22" s="39"/>
      <c r="E22" s="39"/>
      <c r="F22" s="39"/>
      <c r="G22" s="39"/>
      <c r="H22" s="43"/>
      <c r="I22" s="44">
        <f ca="1">I20+SUM(D12:D17)</f>
        <v>305556.45410561346</v>
      </c>
      <c r="J22" s="43"/>
      <c r="K22" s="43"/>
      <c r="L22" s="43"/>
      <c r="M22" s="43"/>
      <c r="N22" s="44">
        <f ca="1">N20+SUM(D12:D17)</f>
        <v>650083.9716338187</v>
      </c>
    </row>
    <row r="23" spans="1:16" ht="14.25" customHeight="1" x14ac:dyDescent="0.3">
      <c r="A23" s="67"/>
      <c r="B23" s="67"/>
      <c r="C23" s="31" t="s">
        <v>36</v>
      </c>
      <c r="D23" s="51"/>
      <c r="E23" s="51"/>
      <c r="F23" s="52"/>
      <c r="G23" s="51"/>
      <c r="H23" s="51"/>
      <c r="I23" s="32">
        <f ca="1">(I20+$D$18)/-$D$18</f>
        <v>1.4016351105762086</v>
      </c>
      <c r="J23" s="51"/>
      <c r="K23" s="51"/>
      <c r="L23" s="51"/>
      <c r="M23" s="51"/>
      <c r="N23" s="32">
        <f ca="1">(N20+$D$18)/-$D$18</f>
        <v>2.9820365671276088</v>
      </c>
    </row>
    <row r="24" spans="1:16" x14ac:dyDescent="0.3">
      <c r="A24" s="11"/>
      <c r="B24" s="11"/>
      <c r="D24" s="39"/>
      <c r="E24" s="39"/>
      <c r="F24" s="53"/>
      <c r="G24" s="39"/>
      <c r="H24" s="39"/>
      <c r="I24" s="54"/>
      <c r="J24" s="39"/>
      <c r="K24" s="39"/>
      <c r="L24" s="39"/>
      <c r="M24" s="39"/>
      <c r="N24" s="54"/>
    </row>
    <row r="25" spans="1:16" x14ac:dyDescent="0.3">
      <c r="A25" s="11"/>
      <c r="B25" s="11"/>
      <c r="D25" s="39"/>
      <c r="E25" s="39"/>
      <c r="F25" s="53"/>
      <c r="G25" s="39"/>
      <c r="H25" s="39"/>
      <c r="I25" s="39"/>
      <c r="J25" s="39"/>
      <c r="K25" s="39"/>
      <c r="L25" s="39"/>
      <c r="M25" s="39"/>
      <c r="N25" s="39"/>
    </row>
    <row r="26" spans="1:16" x14ac:dyDescent="0.3">
      <c r="A26" s="28"/>
      <c r="B26" s="28"/>
      <c r="C26" s="29" t="s">
        <v>21</v>
      </c>
      <c r="D26" s="37">
        <v>0</v>
      </c>
      <c r="E26" s="37">
        <v>1</v>
      </c>
      <c r="F26" s="37">
        <v>2</v>
      </c>
      <c r="G26" s="37">
        <v>3</v>
      </c>
      <c r="H26" s="37">
        <v>4</v>
      </c>
      <c r="I26" s="38">
        <v>5</v>
      </c>
      <c r="J26" s="37">
        <v>6</v>
      </c>
      <c r="K26" s="37">
        <v>7</v>
      </c>
      <c r="L26" s="37">
        <v>8</v>
      </c>
      <c r="M26" s="37">
        <v>9</v>
      </c>
      <c r="N26" s="38">
        <v>10</v>
      </c>
    </row>
    <row r="27" spans="1:16" ht="14.25" customHeight="1" x14ac:dyDescent="0.3">
      <c r="A27" s="65">
        <v>2</v>
      </c>
      <c r="B27" s="68" t="s">
        <v>37</v>
      </c>
      <c r="C27" t="s">
        <v>38</v>
      </c>
      <c r="D27" s="39">
        <f>D12</f>
        <v>-200000</v>
      </c>
      <c r="E27" s="39">
        <f>E12</f>
        <v>0</v>
      </c>
      <c r="F27" s="39">
        <v>0</v>
      </c>
      <c r="G27" s="39">
        <v>0</v>
      </c>
      <c r="H27" s="39">
        <v>0</v>
      </c>
      <c r="I27" s="40">
        <v>0</v>
      </c>
      <c r="J27" s="39">
        <v>0</v>
      </c>
      <c r="K27" s="39">
        <v>0</v>
      </c>
      <c r="L27" s="39">
        <v>0</v>
      </c>
      <c r="M27" s="39">
        <v>0</v>
      </c>
      <c r="N27" s="40">
        <v>0</v>
      </c>
    </row>
    <row r="28" spans="1:16" x14ac:dyDescent="0.3">
      <c r="A28" s="66"/>
      <c r="B28" s="66"/>
      <c r="C28" t="s">
        <v>24</v>
      </c>
      <c r="D28" s="39">
        <f>D13</f>
        <v>-18000</v>
      </c>
      <c r="E28" s="39">
        <f>-L2</f>
        <v>-600</v>
      </c>
      <c r="F28" s="39">
        <f t="shared" ref="F28:N28" si="6">E28</f>
        <v>-600</v>
      </c>
      <c r="G28" s="39">
        <f t="shared" si="6"/>
        <v>-600</v>
      </c>
      <c r="H28" s="39">
        <f t="shared" si="6"/>
        <v>-600</v>
      </c>
      <c r="I28" s="40">
        <f t="shared" si="6"/>
        <v>-600</v>
      </c>
      <c r="J28" s="39">
        <f t="shared" si="6"/>
        <v>-600</v>
      </c>
      <c r="K28" s="39">
        <f t="shared" si="6"/>
        <v>-600</v>
      </c>
      <c r="L28" s="39">
        <f t="shared" si="6"/>
        <v>-600</v>
      </c>
      <c r="M28" s="39">
        <f t="shared" si="6"/>
        <v>-600</v>
      </c>
      <c r="N28" s="40">
        <f t="shared" si="6"/>
        <v>-600</v>
      </c>
    </row>
    <row r="29" spans="1:16" x14ac:dyDescent="0.3">
      <c r="A29" s="66"/>
      <c r="B29" s="66"/>
      <c r="C29" t="s">
        <v>39</v>
      </c>
      <c r="D29" s="39"/>
      <c r="E29" s="39">
        <f>-$L$3</f>
        <v>-480</v>
      </c>
      <c r="F29" s="39">
        <f t="shared" ref="F29:N29" si="7">E29</f>
        <v>-480</v>
      </c>
      <c r="G29" s="39">
        <f t="shared" si="7"/>
        <v>-480</v>
      </c>
      <c r="H29" s="39">
        <f t="shared" si="7"/>
        <v>-480</v>
      </c>
      <c r="I29" s="40">
        <f t="shared" si="7"/>
        <v>-480</v>
      </c>
      <c r="J29" s="39">
        <f t="shared" si="7"/>
        <v>-480</v>
      </c>
      <c r="K29" s="39">
        <f t="shared" si="7"/>
        <v>-480</v>
      </c>
      <c r="L29" s="39">
        <f t="shared" si="7"/>
        <v>-480</v>
      </c>
      <c r="M29" s="39">
        <f t="shared" si="7"/>
        <v>-480</v>
      </c>
      <c r="N29" s="40">
        <f t="shared" si="7"/>
        <v>-480</v>
      </c>
    </row>
    <row r="30" spans="1:16" ht="14.25" customHeight="1" x14ac:dyDescent="0.3">
      <c r="A30" s="66"/>
      <c r="B30" s="66"/>
      <c r="C30" t="s">
        <v>26</v>
      </c>
      <c r="D30" s="39"/>
      <c r="E30" s="39">
        <f>(D4+D30)*$E$7</f>
        <v>18000</v>
      </c>
      <c r="F30" s="39">
        <f>(D4+SUM($D$30:E30))*$E$7</f>
        <v>18900</v>
      </c>
      <c r="G30" s="39">
        <f>(D4+SUM($D$30:F30))*$E$7</f>
        <v>19845</v>
      </c>
      <c r="H30" s="39">
        <f>(D4+SUM($D$30:G30))*$E$7</f>
        <v>20837.25</v>
      </c>
      <c r="I30" s="40">
        <f>(D4+SUM($D$30:H30))*$E$7</f>
        <v>21879.112500000003</v>
      </c>
      <c r="J30" s="39">
        <f>(D4+SUM($D$30:I30))*$E$7</f>
        <v>22973.068125000002</v>
      </c>
      <c r="K30" s="39">
        <f>(D4+SUM($D$30:J30))*$E$7</f>
        <v>24121.721531250005</v>
      </c>
      <c r="L30" s="39">
        <f>(D4+SUM($D$30:K30))*$E$7</f>
        <v>25327.807607812501</v>
      </c>
      <c r="M30" s="39">
        <f>(D4+SUM($D$30:L30))*$E$7</f>
        <v>26594.19798820313</v>
      </c>
      <c r="N30" s="40">
        <f>(D4+SUM($D$30:M30))*$E$7</f>
        <v>27923.907887613284</v>
      </c>
    </row>
    <row r="31" spans="1:16" x14ac:dyDescent="0.3">
      <c r="A31" s="66"/>
      <c r="B31" s="66"/>
      <c r="C31" t="s">
        <v>27</v>
      </c>
      <c r="D31" s="39"/>
      <c r="E31" s="39">
        <f>D4*L4</f>
        <v>11200</v>
      </c>
      <c r="F31" s="39">
        <f t="shared" ref="F31:N31" si="8">E31*(1+$E$8)</f>
        <v>11648</v>
      </c>
      <c r="G31" s="39">
        <f t="shared" si="8"/>
        <v>12113.92</v>
      </c>
      <c r="H31" s="39">
        <f t="shared" si="8"/>
        <v>12598.4768</v>
      </c>
      <c r="I31" s="40">
        <f t="shared" si="8"/>
        <v>13102.415872000001</v>
      </c>
      <c r="J31" s="39">
        <f t="shared" si="8"/>
        <v>13626.512506880003</v>
      </c>
      <c r="K31" s="39">
        <f t="shared" si="8"/>
        <v>14171.573007155203</v>
      </c>
      <c r="L31" s="39">
        <f t="shared" si="8"/>
        <v>14738.435927441411</v>
      </c>
      <c r="M31" s="39">
        <f t="shared" si="8"/>
        <v>15327.973364539068</v>
      </c>
      <c r="N31" s="40">
        <f t="shared" si="8"/>
        <v>15941.092299120632</v>
      </c>
      <c r="O31" s="3"/>
    </row>
    <row r="32" spans="1:16" x14ac:dyDescent="0.3">
      <c r="A32" s="66"/>
      <c r="B32" s="66"/>
      <c r="C32" t="s">
        <v>28</v>
      </c>
      <c r="D32" s="39"/>
      <c r="E32" s="39">
        <f ca="1">-L5*12</f>
        <v>-8175.4543598418722</v>
      </c>
      <c r="F32" s="39">
        <f t="shared" ref="F32:N32" ca="1" si="9">E32</f>
        <v>-8175.4543598418722</v>
      </c>
      <c r="G32" s="39">
        <f t="shared" ca="1" si="9"/>
        <v>-8175.4543598418722</v>
      </c>
      <c r="H32" s="39">
        <f t="shared" ca="1" si="9"/>
        <v>-8175.4543598418722</v>
      </c>
      <c r="I32" s="40">
        <f t="shared" ca="1" si="9"/>
        <v>-8175.4543598418722</v>
      </c>
      <c r="J32" s="39">
        <f t="shared" ca="1" si="9"/>
        <v>-8175.4543598418722</v>
      </c>
      <c r="K32" s="39">
        <f t="shared" ca="1" si="9"/>
        <v>-8175.4543598418722</v>
      </c>
      <c r="L32" s="39">
        <f t="shared" ca="1" si="9"/>
        <v>-8175.4543598418722</v>
      </c>
      <c r="M32" s="39">
        <f t="shared" ca="1" si="9"/>
        <v>-8175.4543598418722</v>
      </c>
      <c r="N32" s="40">
        <f t="shared" ca="1" si="9"/>
        <v>-8175.4543598418722</v>
      </c>
    </row>
    <row r="33" spans="1:16" x14ac:dyDescent="0.3">
      <c r="A33" s="66"/>
      <c r="B33" s="66"/>
      <c r="C33" s="1" t="s">
        <v>29</v>
      </c>
      <c r="D33" s="43">
        <f>SUM(D27:D32)</f>
        <v>-218000</v>
      </c>
      <c r="E33" s="43">
        <f t="shared" ref="E33:N33" ca="1" si="10">$E$12+SUM(E27:E32)</f>
        <v>19944.545640158129</v>
      </c>
      <c r="F33" s="43">
        <f t="shared" ca="1" si="10"/>
        <v>21292.545640158129</v>
      </c>
      <c r="G33" s="43">
        <f t="shared" ca="1" si="10"/>
        <v>22703.465640158127</v>
      </c>
      <c r="H33" s="43">
        <f t="shared" ca="1" si="10"/>
        <v>24180.272440158129</v>
      </c>
      <c r="I33" s="44">
        <f t="shared" ca="1" si="10"/>
        <v>25726.074012158129</v>
      </c>
      <c r="J33" s="43">
        <f t="shared" ca="1" si="10"/>
        <v>27344.126272038131</v>
      </c>
      <c r="K33" s="43">
        <f t="shared" ca="1" si="10"/>
        <v>29037.840178563336</v>
      </c>
      <c r="L33" s="43">
        <f t="shared" ca="1" si="10"/>
        <v>30810.789175412039</v>
      </c>
      <c r="M33" s="43">
        <f t="shared" ca="1" si="10"/>
        <v>32666.716992900325</v>
      </c>
      <c r="N33" s="44">
        <f t="shared" ca="1" si="10"/>
        <v>34609.545826892041</v>
      </c>
    </row>
    <row r="34" spans="1:16" x14ac:dyDescent="0.3">
      <c r="A34" s="66"/>
      <c r="B34" s="66"/>
      <c r="C34" s="1" t="s">
        <v>30</v>
      </c>
      <c r="D34" s="43"/>
      <c r="E34" s="45">
        <f t="shared" ref="E34:N34" ca="1" si="11">SUM(E28:E29,E31:E32)/12</f>
        <v>162.04547001317732</v>
      </c>
      <c r="F34" s="45">
        <f t="shared" ca="1" si="11"/>
        <v>199.37880334651064</v>
      </c>
      <c r="G34" s="45">
        <f t="shared" ca="1" si="11"/>
        <v>238.20547001317732</v>
      </c>
      <c r="H34" s="45">
        <f t="shared" ca="1" si="11"/>
        <v>278.5852033465107</v>
      </c>
      <c r="I34" s="46">
        <f t="shared" ca="1" si="11"/>
        <v>320.58012601317745</v>
      </c>
      <c r="J34" s="45">
        <f t="shared" ca="1" si="11"/>
        <v>364.25484558651084</v>
      </c>
      <c r="K34" s="45">
        <f t="shared" ca="1" si="11"/>
        <v>409.6765539427775</v>
      </c>
      <c r="L34" s="45">
        <f t="shared" ca="1" si="11"/>
        <v>456.91513063329489</v>
      </c>
      <c r="M34" s="45">
        <f t="shared" ca="1" si="11"/>
        <v>506.04325039143299</v>
      </c>
      <c r="N34" s="46">
        <f t="shared" ca="1" si="11"/>
        <v>557.13649493989658</v>
      </c>
    </row>
    <row r="35" spans="1:16" x14ac:dyDescent="0.3">
      <c r="A35" s="66"/>
      <c r="B35" s="66"/>
      <c r="C35" s="1" t="s">
        <v>31</v>
      </c>
      <c r="D35" s="39"/>
      <c r="E35" s="43">
        <f ca="1">D4+SUM(F32:$O$32)+SUM($E$33:E33)</f>
        <v>306365.45640158129</v>
      </c>
      <c r="F35" s="43">
        <f ca="1">D4+SUM(G32:$O$32)+SUM($E$33:F33)</f>
        <v>335833.45640158124</v>
      </c>
      <c r="G35" s="47">
        <f ca="1">D4+SUM(H32:$O$32)+SUM($E$33:G33)</f>
        <v>366712.37640158128</v>
      </c>
      <c r="H35" s="43">
        <f ca="1">D4+SUM(I32:$O$32)+SUM($E$33:H33)</f>
        <v>399068.10320158128</v>
      </c>
      <c r="I35" s="44">
        <f ca="1">D4+SUM(J32:$O$32)+SUM($E$33:I33)</f>
        <v>432969.63157358131</v>
      </c>
      <c r="J35" s="43">
        <f ca="1">D4+SUM(K32:$O$32)+SUM($E$33:J33)</f>
        <v>468489.21220546134</v>
      </c>
      <c r="K35" s="43">
        <f ca="1">D4+SUM(L32:$O$32)+SUM($E$33:K33)</f>
        <v>505702.50674386648</v>
      </c>
      <c r="L35" s="43">
        <f ca="1">D4+SUM(M32:$O$32)+SUM($E$33:L33)</f>
        <v>544688.7502791204</v>
      </c>
      <c r="M35" s="43">
        <f ca="1">D4+SUM(N32:$O$32)+SUM($E$33:M33)</f>
        <v>585530.92163186264</v>
      </c>
      <c r="N35" s="44">
        <f ca="1">D4+SUM(O32:$O$32)+SUM($E$33:N33)</f>
        <v>628315.92181859654</v>
      </c>
      <c r="P35" t="s">
        <v>32</v>
      </c>
    </row>
    <row r="36" spans="1:16" ht="16.5" customHeight="1" x14ac:dyDescent="0.45">
      <c r="A36" s="66"/>
      <c r="B36" s="66"/>
      <c r="C36" s="30" t="s">
        <v>40</v>
      </c>
      <c r="D36" s="39"/>
      <c r="E36" s="55">
        <f>$D$4+SUM($E$30:E30)</f>
        <v>378000</v>
      </c>
      <c r="F36" s="55">
        <f>$D$4+SUM($E$30:F30)</f>
        <v>396900</v>
      </c>
      <c r="G36" s="55">
        <f>$D$4+SUM($E$30:G30)</f>
        <v>416745</v>
      </c>
      <c r="H36" s="55">
        <f>$D$4+SUM($E$30:H30)</f>
        <v>437582.25</v>
      </c>
      <c r="I36" s="56">
        <f>$D$4+SUM($E$30:I30)</f>
        <v>459461.36249999999</v>
      </c>
      <c r="J36" s="48">
        <f>$D$4+SUM($E$30:J30)</f>
        <v>482434.43062500004</v>
      </c>
      <c r="K36" s="48">
        <f>$D$4+SUM($E$30:K30)</f>
        <v>506556.15215625003</v>
      </c>
      <c r="L36" s="48">
        <f>$D$4+SUM($E$30:L30)</f>
        <v>531883.95976406254</v>
      </c>
      <c r="M36" s="48">
        <f>$D$4+SUM($E$30:M30)</f>
        <v>558478.15775226569</v>
      </c>
      <c r="N36" s="56">
        <f>D4+SUM(E30:N30)</f>
        <v>586402.06563987897</v>
      </c>
      <c r="P36" t="s">
        <v>34</v>
      </c>
    </row>
    <row r="37" spans="1:16" x14ac:dyDescent="0.3">
      <c r="A37" s="66"/>
      <c r="B37" s="66"/>
      <c r="C37" s="1" t="s">
        <v>41</v>
      </c>
      <c r="D37" s="39"/>
      <c r="E37" s="39"/>
      <c r="F37" s="39"/>
      <c r="G37" s="39"/>
      <c r="H37" s="43"/>
      <c r="I37" s="44">
        <f ca="1">I35+SUM(D27:D32)</f>
        <v>214969.63157358131</v>
      </c>
      <c r="J37" s="43"/>
      <c r="K37" s="43"/>
      <c r="L37" s="43"/>
      <c r="M37" s="43"/>
      <c r="N37" s="44">
        <f ca="1">N35+SUM(D27:D32)</f>
        <v>410315.92181859654</v>
      </c>
      <c r="P37" t="s">
        <v>42</v>
      </c>
    </row>
    <row r="38" spans="1:16" x14ac:dyDescent="0.3">
      <c r="A38" s="67"/>
      <c r="B38" s="67"/>
      <c r="C38" s="31" t="s">
        <v>36</v>
      </c>
      <c r="D38" s="51"/>
      <c r="E38" s="51"/>
      <c r="F38" s="52"/>
      <c r="G38" s="52"/>
      <c r="H38" s="51"/>
      <c r="I38" s="32">
        <f ca="1">(I35+$D$33)/-$D$33</f>
        <v>0.98609922740174916</v>
      </c>
      <c r="J38" s="51"/>
      <c r="K38" s="51"/>
      <c r="L38" s="51"/>
      <c r="M38" s="51"/>
      <c r="N38" s="32">
        <f ca="1">(N35+$D$33)/-$D$33</f>
        <v>1.882183127608241</v>
      </c>
      <c r="P38" t="s">
        <v>42</v>
      </c>
    </row>
    <row r="39" spans="1:16" x14ac:dyDescent="0.3">
      <c r="A39" s="11"/>
      <c r="B39" s="11"/>
      <c r="D39" s="39"/>
      <c r="E39" s="39"/>
      <c r="F39" s="39"/>
      <c r="G39" s="39"/>
      <c r="H39" s="39"/>
      <c r="I39" s="54"/>
      <c r="J39" s="39"/>
      <c r="K39" s="39"/>
      <c r="L39" s="39"/>
      <c r="M39" s="39"/>
      <c r="N39" s="54"/>
    </row>
    <row r="40" spans="1:16" x14ac:dyDescent="0.3">
      <c r="A40" s="11"/>
      <c r="B40" s="11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</row>
    <row r="41" spans="1:16" x14ac:dyDescent="0.3">
      <c r="A41" s="28"/>
      <c r="B41" s="28"/>
      <c r="C41" s="29" t="s">
        <v>21</v>
      </c>
      <c r="D41" s="37">
        <v>0</v>
      </c>
      <c r="E41" s="37">
        <v>1</v>
      </c>
      <c r="F41" s="37">
        <v>2</v>
      </c>
      <c r="G41" s="37">
        <v>3</v>
      </c>
      <c r="H41" s="37">
        <v>4</v>
      </c>
      <c r="I41" s="38">
        <v>5</v>
      </c>
      <c r="J41" s="37">
        <v>6</v>
      </c>
      <c r="K41" s="37">
        <v>7</v>
      </c>
      <c r="L41" s="37">
        <v>8</v>
      </c>
      <c r="M41" s="37">
        <v>9</v>
      </c>
      <c r="N41" s="38">
        <v>10</v>
      </c>
    </row>
    <row r="42" spans="1:16" ht="18.45" customHeight="1" x14ac:dyDescent="0.3">
      <c r="A42" s="70">
        <v>3</v>
      </c>
      <c r="B42" s="69" t="s">
        <v>43</v>
      </c>
      <c r="C42" s="1" t="s">
        <v>44</v>
      </c>
      <c r="D42" s="43">
        <f>-D2</f>
        <v>-200000</v>
      </c>
      <c r="E42" s="43">
        <f>-$D$42*E9</f>
        <v>6000</v>
      </c>
      <c r="F42" s="43">
        <f>(-$D$42+E42)*E9</f>
        <v>6180</v>
      </c>
      <c r="G42" s="43">
        <f>(-$D$42+SUM($E$42:F42))*3.5%</f>
        <v>7426.3000000000011</v>
      </c>
      <c r="H42" s="43">
        <f>(-$D$42+SUM($E$42:G42))*3.5%</f>
        <v>7686.2205000000004</v>
      </c>
      <c r="I42" s="44">
        <f>(-$D$42+SUM($E$42:H42))*3.5%</f>
        <v>7955.2382175000012</v>
      </c>
      <c r="J42" s="43">
        <f>(-$D$42+SUM($E$42:I42))*3.5%</f>
        <v>8233.6715551124998</v>
      </c>
      <c r="K42" s="43">
        <f>(-$D$42+SUM($E$42:J42))*3.5%</f>
        <v>8521.8500595414371</v>
      </c>
      <c r="L42" s="43">
        <f>(-$D$42+SUM($E$42:K42))*3.5%</f>
        <v>8820.1148116253898</v>
      </c>
      <c r="M42" s="43">
        <f>(-$D$42+SUM($E$42:L42))*3.5%</f>
        <v>9128.8188300322781</v>
      </c>
      <c r="N42" s="44">
        <f>(-$D$42+SUM($E$42:M42))*3.5%</f>
        <v>9448.3274890834073</v>
      </c>
    </row>
    <row r="43" spans="1:16" ht="18.45" customHeight="1" x14ac:dyDescent="0.3">
      <c r="A43" s="66"/>
      <c r="B43" s="66"/>
      <c r="C43" s="1" t="s">
        <v>31</v>
      </c>
      <c r="D43" s="39"/>
      <c r="E43" s="39">
        <f>-D42+E42</f>
        <v>206000</v>
      </c>
      <c r="F43" s="39">
        <f t="shared" ref="F43:N43" si="12">E43+F42</f>
        <v>212180</v>
      </c>
      <c r="G43" s="39">
        <f t="shared" si="12"/>
        <v>219606.3</v>
      </c>
      <c r="H43" s="39">
        <f t="shared" si="12"/>
        <v>227292.52049999998</v>
      </c>
      <c r="I43" s="40">
        <f t="shared" si="12"/>
        <v>235247.75871749999</v>
      </c>
      <c r="J43" s="39">
        <f t="shared" si="12"/>
        <v>243481.43027261249</v>
      </c>
      <c r="K43" s="39">
        <f t="shared" si="12"/>
        <v>252003.28033215392</v>
      </c>
      <c r="L43" s="39">
        <f t="shared" si="12"/>
        <v>260823.39514377931</v>
      </c>
      <c r="M43" s="39">
        <f t="shared" si="12"/>
        <v>269952.21397381159</v>
      </c>
      <c r="N43" s="40">
        <f t="shared" si="12"/>
        <v>279400.54146289499</v>
      </c>
      <c r="P43" t="s">
        <v>45</v>
      </c>
    </row>
    <row r="44" spans="1:16" ht="18.45" customHeight="1" x14ac:dyDescent="0.3">
      <c r="A44" s="67"/>
      <c r="B44" s="67"/>
      <c r="C44" s="31" t="s">
        <v>36</v>
      </c>
      <c r="D44" s="51"/>
      <c r="E44" s="57">
        <f t="shared" ref="E44:N44" si="13">(E43+$D$42)/-$D$42</f>
        <v>0.03</v>
      </c>
      <c r="F44" s="57">
        <f t="shared" si="13"/>
        <v>6.0900000000000003E-2</v>
      </c>
      <c r="G44" s="57">
        <f t="shared" si="13"/>
        <v>9.8031499999999938E-2</v>
      </c>
      <c r="H44" s="57">
        <f t="shared" si="13"/>
        <v>0.13646260249999992</v>
      </c>
      <c r="I44" s="58">
        <f t="shared" si="13"/>
        <v>0.17623879358749997</v>
      </c>
      <c r="J44" s="57">
        <f t="shared" si="13"/>
        <v>0.21740715136306243</v>
      </c>
      <c r="K44" s="57">
        <f t="shared" si="13"/>
        <v>0.26001640166076961</v>
      </c>
      <c r="L44" s="57">
        <f t="shared" si="13"/>
        <v>0.30411697571889656</v>
      </c>
      <c r="M44" s="57">
        <f t="shared" si="13"/>
        <v>0.34976106986905797</v>
      </c>
      <c r="N44" s="58">
        <f t="shared" si="13"/>
        <v>0.39700270731447496</v>
      </c>
    </row>
    <row r="45" spans="1:16" x14ac:dyDescent="0.3">
      <c r="A45" s="11"/>
      <c r="B45" s="11"/>
      <c r="D45" s="39"/>
      <c r="E45" s="39"/>
      <c r="F45" s="39"/>
      <c r="G45" s="39"/>
      <c r="H45" s="39"/>
      <c r="I45" s="54"/>
      <c r="J45" s="39"/>
      <c r="K45" s="39"/>
      <c r="L45" s="39"/>
      <c r="M45" s="39"/>
      <c r="N45" s="54"/>
    </row>
    <row r="46" spans="1:16" x14ac:dyDescent="0.3">
      <c r="A46" s="11"/>
      <c r="B46" s="11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</row>
    <row r="48" spans="1:16" ht="14.25" customHeight="1" x14ac:dyDescent="0.3">
      <c r="A48" s="28"/>
      <c r="B48" s="28"/>
      <c r="C48" s="29" t="s">
        <v>21</v>
      </c>
      <c r="D48" s="37">
        <v>0</v>
      </c>
      <c r="E48" s="37">
        <v>1</v>
      </c>
      <c r="F48" s="37">
        <v>2</v>
      </c>
      <c r="G48" s="37">
        <v>3</v>
      </c>
      <c r="H48" s="37">
        <v>4</v>
      </c>
      <c r="I48" s="38">
        <v>5</v>
      </c>
      <c r="J48" s="37">
        <v>6</v>
      </c>
      <c r="K48" s="37">
        <v>7</v>
      </c>
      <c r="L48" s="37">
        <v>8</v>
      </c>
      <c r="M48" s="37">
        <v>9</v>
      </c>
      <c r="N48" s="38">
        <v>10</v>
      </c>
    </row>
    <row r="49" spans="1:16" x14ac:dyDescent="0.3">
      <c r="A49" s="65">
        <v>4</v>
      </c>
      <c r="B49" s="68" t="s">
        <v>46</v>
      </c>
      <c r="C49" t="s">
        <v>23</v>
      </c>
      <c r="D49" s="39">
        <f>D27</f>
        <v>-200000</v>
      </c>
      <c r="E49" s="39">
        <v>0</v>
      </c>
      <c r="F49" s="39">
        <v>0</v>
      </c>
      <c r="G49" s="39">
        <v>0</v>
      </c>
      <c r="H49" s="39">
        <v>0</v>
      </c>
      <c r="I49" s="40">
        <v>0</v>
      </c>
      <c r="J49" s="39">
        <v>0</v>
      </c>
      <c r="K49" s="39">
        <v>0</v>
      </c>
      <c r="L49" s="39">
        <v>0</v>
      </c>
      <c r="M49" s="39">
        <v>0</v>
      </c>
      <c r="N49" s="40">
        <v>0</v>
      </c>
    </row>
    <row r="50" spans="1:16" x14ac:dyDescent="0.3">
      <c r="A50" s="66"/>
      <c r="B50" s="66"/>
      <c r="C50" t="s">
        <v>24</v>
      </c>
      <c r="D50" s="39">
        <f>D28</f>
        <v>-18000</v>
      </c>
      <c r="E50" s="39">
        <f>-K2</f>
        <v>-600</v>
      </c>
      <c r="F50" s="39">
        <f t="shared" ref="F50:N50" si="14">E50</f>
        <v>-600</v>
      </c>
      <c r="G50" s="39">
        <f t="shared" si="14"/>
        <v>-600</v>
      </c>
      <c r="H50" s="39">
        <f t="shared" si="14"/>
        <v>-600</v>
      </c>
      <c r="I50" s="40">
        <f t="shared" si="14"/>
        <v>-600</v>
      </c>
      <c r="J50" s="39">
        <f t="shared" si="14"/>
        <v>-600</v>
      </c>
      <c r="K50" s="39">
        <f t="shared" si="14"/>
        <v>-600</v>
      </c>
      <c r="L50" s="39">
        <f t="shared" si="14"/>
        <v>-600</v>
      </c>
      <c r="M50" s="39">
        <f t="shared" si="14"/>
        <v>-600</v>
      </c>
      <c r="N50" s="40">
        <f t="shared" si="14"/>
        <v>-600</v>
      </c>
    </row>
    <row r="51" spans="1:16" x14ac:dyDescent="0.3">
      <c r="A51" s="66"/>
      <c r="B51" s="66"/>
      <c r="C51" t="s">
        <v>25</v>
      </c>
      <c r="D51" s="39"/>
      <c r="E51" s="39">
        <v>0</v>
      </c>
      <c r="F51" s="39">
        <v>0</v>
      </c>
      <c r="G51" s="39">
        <v>0</v>
      </c>
      <c r="H51" s="39">
        <v>0</v>
      </c>
      <c r="I51" s="40">
        <v>0</v>
      </c>
      <c r="J51" s="39">
        <v>0</v>
      </c>
      <c r="K51" s="39">
        <v>0</v>
      </c>
      <c r="L51" s="39">
        <v>0</v>
      </c>
      <c r="M51" s="39">
        <v>0</v>
      </c>
      <c r="N51" s="40">
        <v>0</v>
      </c>
    </row>
    <row r="52" spans="1:16" x14ac:dyDescent="0.3">
      <c r="A52" s="66"/>
      <c r="B52" s="66"/>
      <c r="C52" t="s">
        <v>26</v>
      </c>
      <c r="D52" s="39"/>
      <c r="E52" s="39">
        <f>-D49*D7</f>
        <v>14599.999999999998</v>
      </c>
      <c r="F52" s="39">
        <f>(-$D$49+SUM($E$52:E52))*$D$7</f>
        <v>15665.8</v>
      </c>
      <c r="G52" s="39">
        <f>(-$D$49+SUM($E$52:F52))*$D$7</f>
        <v>16809.403399999999</v>
      </c>
      <c r="H52" s="39">
        <f>(-$D$49+SUM($E$52:G52))*$D$7</f>
        <v>18036.489848199999</v>
      </c>
      <c r="I52" s="40">
        <f>(-$D$49+SUM($E$52:H52))*$D$7</f>
        <v>19353.153607118598</v>
      </c>
      <c r="J52" s="39">
        <f>(-$D$49+SUM($E$52:I52))*$D$7</f>
        <v>20765.933820438255</v>
      </c>
      <c r="K52" s="39">
        <f>(-$D$49+SUM($E$52:J52))*$D$7</f>
        <v>22281.84698933025</v>
      </c>
      <c r="L52" s="39">
        <f>(-$D$49+SUM($E$52:K52))*$D$7</f>
        <v>23908.421819551357</v>
      </c>
      <c r="M52" s="39">
        <f>(-$D$49+SUM($E$52:L52))*$D$7</f>
        <v>25653.736612378609</v>
      </c>
      <c r="N52" s="40">
        <f>(-$D$49+SUM($E$52:M52))*$D$7</f>
        <v>27526.459385082249</v>
      </c>
    </row>
    <row r="53" spans="1:16" x14ac:dyDescent="0.3">
      <c r="A53" s="66"/>
      <c r="B53" s="66"/>
      <c r="C53" t="s">
        <v>27</v>
      </c>
      <c r="D53" s="39"/>
      <c r="E53" s="39">
        <f>-D49*K4</f>
        <v>9777.7777777777774</v>
      </c>
      <c r="F53" s="39">
        <f t="shared" ref="F53:N53" si="15">E53*(1+$D$8)</f>
        <v>10354.666666666666</v>
      </c>
      <c r="G53" s="39">
        <f t="shared" si="15"/>
        <v>10965.591999999999</v>
      </c>
      <c r="H53" s="39">
        <f t="shared" si="15"/>
        <v>11612.561927999997</v>
      </c>
      <c r="I53" s="40">
        <f t="shared" si="15"/>
        <v>12297.703081751997</v>
      </c>
      <c r="J53" s="39">
        <f t="shared" si="15"/>
        <v>13023.267563575364</v>
      </c>
      <c r="K53" s="39">
        <f t="shared" si="15"/>
        <v>13791.64034982631</v>
      </c>
      <c r="L53" s="39">
        <f t="shared" si="15"/>
        <v>14605.347130466062</v>
      </c>
      <c r="M53" s="39">
        <f t="shared" si="15"/>
        <v>15467.062611163557</v>
      </c>
      <c r="N53" s="40">
        <f t="shared" si="15"/>
        <v>16379.619305222206</v>
      </c>
    </row>
    <row r="54" spans="1:16" x14ac:dyDescent="0.3">
      <c r="A54" s="66"/>
      <c r="B54" s="66"/>
      <c r="C54" t="s">
        <v>28</v>
      </c>
      <c r="D54" s="39"/>
      <c r="E54" s="39">
        <v>0</v>
      </c>
      <c r="F54" s="39">
        <v>0</v>
      </c>
      <c r="G54" s="39">
        <v>0</v>
      </c>
      <c r="H54" s="39">
        <v>0</v>
      </c>
      <c r="I54" s="40">
        <v>0</v>
      </c>
      <c r="J54" s="39">
        <v>0</v>
      </c>
      <c r="K54" s="39">
        <v>0</v>
      </c>
      <c r="L54" s="39">
        <v>0</v>
      </c>
      <c r="M54" s="39">
        <v>0</v>
      </c>
      <c r="N54" s="40">
        <v>0</v>
      </c>
    </row>
    <row r="55" spans="1:16" x14ac:dyDescent="0.3">
      <c r="A55" s="66"/>
      <c r="B55" s="66"/>
      <c r="C55" s="1" t="s">
        <v>29</v>
      </c>
      <c r="D55" s="43">
        <f t="shared" ref="D55:N55" si="16">SUM(D49:D54)</f>
        <v>-218000</v>
      </c>
      <c r="E55" s="43">
        <f t="shared" si="16"/>
        <v>23777.777777777774</v>
      </c>
      <c r="F55" s="43">
        <f t="shared" si="16"/>
        <v>25420.466666666667</v>
      </c>
      <c r="G55" s="43">
        <f t="shared" si="16"/>
        <v>27174.9954</v>
      </c>
      <c r="H55" s="43">
        <f t="shared" si="16"/>
        <v>29049.051776199994</v>
      </c>
      <c r="I55" s="44">
        <f t="shared" si="16"/>
        <v>31050.856688870597</v>
      </c>
      <c r="J55" s="43">
        <f t="shared" si="16"/>
        <v>33189.201384013621</v>
      </c>
      <c r="K55" s="43">
        <f t="shared" si="16"/>
        <v>35473.487339156563</v>
      </c>
      <c r="L55" s="43">
        <f t="shared" si="16"/>
        <v>37913.768950017417</v>
      </c>
      <c r="M55" s="43">
        <f t="shared" si="16"/>
        <v>40520.79922354217</v>
      </c>
      <c r="N55" s="44">
        <f t="shared" si="16"/>
        <v>43306.078690304457</v>
      </c>
    </row>
    <row r="56" spans="1:16" x14ac:dyDescent="0.3">
      <c r="A56" s="66"/>
      <c r="B56" s="66"/>
      <c r="C56" s="1" t="s">
        <v>30</v>
      </c>
      <c r="D56" s="39"/>
      <c r="E56" s="45">
        <f t="shared" ref="E56:N56" si="17">SUM(E50:E51,E53:E54)/12</f>
        <v>764.81481481481478</v>
      </c>
      <c r="F56" s="45">
        <f t="shared" si="17"/>
        <v>812.8888888888888</v>
      </c>
      <c r="G56" s="45">
        <f t="shared" si="17"/>
        <v>863.79933333333327</v>
      </c>
      <c r="H56" s="45">
        <f t="shared" si="17"/>
        <v>917.71349399999974</v>
      </c>
      <c r="I56" s="46">
        <f t="shared" si="17"/>
        <v>974.8085901459998</v>
      </c>
      <c r="J56" s="45">
        <f t="shared" si="17"/>
        <v>1035.2722969646136</v>
      </c>
      <c r="K56" s="45">
        <f t="shared" si="17"/>
        <v>1099.3033624855259</v>
      </c>
      <c r="L56" s="45">
        <f t="shared" si="17"/>
        <v>1167.1122608721719</v>
      </c>
      <c r="M56" s="45">
        <f t="shared" si="17"/>
        <v>1238.9218842636299</v>
      </c>
      <c r="N56" s="46">
        <f t="shared" si="17"/>
        <v>1314.9682754351838</v>
      </c>
    </row>
    <row r="57" spans="1:16" x14ac:dyDescent="0.3">
      <c r="A57" s="66"/>
      <c r="B57" s="66"/>
      <c r="C57" s="1" t="s">
        <v>31</v>
      </c>
      <c r="D57" s="39"/>
      <c r="E57" s="43">
        <f>$D$2+SUM(O$53:$O53)+SUM($E$55:E55)</f>
        <v>223777.77777777778</v>
      </c>
      <c r="F57" s="43">
        <f>$D$2+SUM(O$53:$O53)+SUM($E$55:F55)</f>
        <v>249198.24444444443</v>
      </c>
      <c r="G57" s="43">
        <f>$D$2+SUM(O$53:$O53)+SUM($E$55:G55)</f>
        <v>276373.23984444444</v>
      </c>
      <c r="H57" s="43">
        <f>$D$2+SUM(O$53:$O53)+SUM($E$55:H55)</f>
        <v>305422.29162064445</v>
      </c>
      <c r="I57" s="44">
        <f>$D$2+SUM(O$53:$O53)+SUM($E$55:I55)</f>
        <v>336473.14830951503</v>
      </c>
      <c r="J57" s="43">
        <f>$D$2+SUM(O$53:$O53)+SUM($E$55:J55)</f>
        <v>369662.34969352867</v>
      </c>
      <c r="K57" s="43">
        <f>$D$2+SUM(O$53:$O53)+SUM($E$55:K55)</f>
        <v>405135.83703268523</v>
      </c>
      <c r="L57" s="43">
        <f>$D$2+SUM(O$53:$O53)+SUM($E$55:L55)</f>
        <v>443049.60598270263</v>
      </c>
      <c r="M57" s="43">
        <f>$D$2+SUM(O$53:$O53)+SUM($E$55:M55)</f>
        <v>483570.40520624479</v>
      </c>
      <c r="N57" s="44">
        <f>$D$2+SUM(O$53:$O53)+SUM($E$55:N55)</f>
        <v>526876.48389654933</v>
      </c>
      <c r="P57" t="s">
        <v>47</v>
      </c>
    </row>
    <row r="58" spans="1:16" ht="16.5" customHeight="1" x14ac:dyDescent="0.45">
      <c r="A58" s="66"/>
      <c r="B58" s="66"/>
      <c r="C58" s="30" t="s">
        <v>40</v>
      </c>
      <c r="D58" s="39"/>
      <c r="E58" s="55">
        <f>-$D$49+SUM($E$52:E52)</f>
        <v>214600</v>
      </c>
      <c r="F58" s="55">
        <f>-$D$49+SUM($E$52:F52)</f>
        <v>230265.8</v>
      </c>
      <c r="G58" s="55">
        <f>-$D$49+SUM($E$52:G52)</f>
        <v>247075.2034</v>
      </c>
      <c r="H58" s="55">
        <f>-$D$49+SUM($E$52:H52)</f>
        <v>265111.6932482</v>
      </c>
      <c r="I58" s="56">
        <f>-$D$49+SUM($E$52:I52)</f>
        <v>284464.84685531858</v>
      </c>
      <c r="J58" s="48">
        <f>-$D$49+SUM($E$52:J52)</f>
        <v>305230.78067575686</v>
      </c>
      <c r="K58" s="48">
        <f>-$D$49+SUM($E$52:K52)</f>
        <v>327512.62766508712</v>
      </c>
      <c r="L58" s="48">
        <f>-$D$49+SUM($E$52:L52)</f>
        <v>351421.0494846385</v>
      </c>
      <c r="M58" s="48">
        <f>-$D$49+SUM($E$52:M52)</f>
        <v>377074.78609701712</v>
      </c>
      <c r="N58" s="56">
        <f>-D49+SUM(E52:N52)</f>
        <v>404601.24548209936</v>
      </c>
      <c r="P58" t="s">
        <v>48</v>
      </c>
    </row>
    <row r="59" spans="1:16" x14ac:dyDescent="0.3">
      <c r="A59" s="66"/>
      <c r="B59" s="66"/>
      <c r="C59" s="1" t="s">
        <v>41</v>
      </c>
      <c r="D59" s="39"/>
      <c r="E59" s="39"/>
      <c r="F59" s="39"/>
      <c r="G59" s="39"/>
      <c r="H59" s="43"/>
      <c r="I59" s="44">
        <f>I57+SUM(D49:D54)</f>
        <v>118473.14830951503</v>
      </c>
      <c r="J59" s="43"/>
      <c r="K59" s="43"/>
      <c r="L59" s="43"/>
      <c r="M59" s="43"/>
      <c r="N59" s="44">
        <f>N57+SUM(D49:D54)</f>
        <v>308876.48389654933</v>
      </c>
      <c r="P59" t="s">
        <v>49</v>
      </c>
    </row>
    <row r="60" spans="1:16" x14ac:dyDescent="0.3">
      <c r="A60" s="67"/>
      <c r="B60" s="67"/>
      <c r="C60" s="31" t="s">
        <v>36</v>
      </c>
      <c r="D60" s="51"/>
      <c r="E60" s="51"/>
      <c r="F60" s="52"/>
      <c r="G60" s="51"/>
      <c r="H60" s="51"/>
      <c r="I60" s="32">
        <f>(I57+$D$18)/-$D$18</f>
        <v>0.54345480875924324</v>
      </c>
      <c r="J60" s="51"/>
      <c r="K60" s="51"/>
      <c r="L60" s="51"/>
      <c r="M60" s="51"/>
      <c r="N60" s="32">
        <f>(N57+$D$18)/-$D$18</f>
        <v>1.4168646050300429</v>
      </c>
      <c r="P60" t="s">
        <v>49</v>
      </c>
    </row>
    <row r="63" spans="1:16" ht="14.25" customHeight="1" x14ac:dyDescent="0.3">
      <c r="A63" s="27"/>
      <c r="B63" s="27"/>
      <c r="C63" s="29" t="s">
        <v>21</v>
      </c>
      <c r="D63" s="37">
        <v>0</v>
      </c>
      <c r="E63" s="37">
        <v>1</v>
      </c>
      <c r="F63" s="37">
        <v>2</v>
      </c>
      <c r="G63" s="37">
        <v>3</v>
      </c>
      <c r="H63" s="37">
        <v>4</v>
      </c>
      <c r="I63" s="38">
        <v>5</v>
      </c>
      <c r="J63" s="37">
        <v>6</v>
      </c>
      <c r="K63" s="37">
        <v>7</v>
      </c>
      <c r="L63" s="37">
        <v>8</v>
      </c>
      <c r="M63" s="37">
        <v>9</v>
      </c>
      <c r="N63" s="38">
        <v>10</v>
      </c>
    </row>
    <row r="64" spans="1:16" x14ac:dyDescent="0.3">
      <c r="A64" s="65">
        <v>5</v>
      </c>
      <c r="B64" s="68" t="s">
        <v>50</v>
      </c>
      <c r="C64" s="1" t="s">
        <v>23</v>
      </c>
      <c r="D64" s="39">
        <f>D12</f>
        <v>-200000</v>
      </c>
      <c r="E64" s="39">
        <v>0</v>
      </c>
      <c r="F64" s="39">
        <v>0</v>
      </c>
      <c r="G64" s="39">
        <v>0</v>
      </c>
      <c r="H64" s="39">
        <v>0</v>
      </c>
      <c r="I64" s="40">
        <v>0</v>
      </c>
      <c r="J64" s="39">
        <v>0</v>
      </c>
      <c r="K64" s="39">
        <v>0</v>
      </c>
      <c r="L64" s="39">
        <v>0</v>
      </c>
      <c r="M64" s="39">
        <v>0</v>
      </c>
      <c r="N64" s="40">
        <v>0</v>
      </c>
    </row>
    <row r="65" spans="1:16" x14ac:dyDescent="0.3">
      <c r="A65" s="66"/>
      <c r="B65" s="66"/>
      <c r="C65" s="1" t="s">
        <v>24</v>
      </c>
      <c r="D65" s="39">
        <f>D13</f>
        <v>-18000</v>
      </c>
      <c r="E65" s="39">
        <f>-L2</f>
        <v>-600</v>
      </c>
      <c r="F65" s="39">
        <f t="shared" ref="F65:N65" si="18">E65</f>
        <v>-600</v>
      </c>
      <c r="G65" s="39">
        <f t="shared" si="18"/>
        <v>-600</v>
      </c>
      <c r="H65" s="39">
        <f t="shared" si="18"/>
        <v>-600</v>
      </c>
      <c r="I65" s="40">
        <f t="shared" si="18"/>
        <v>-600</v>
      </c>
      <c r="J65" s="39">
        <f t="shared" si="18"/>
        <v>-600</v>
      </c>
      <c r="K65" s="39">
        <f t="shared" si="18"/>
        <v>-600</v>
      </c>
      <c r="L65" s="39">
        <f t="shared" si="18"/>
        <v>-600</v>
      </c>
      <c r="M65" s="39">
        <f t="shared" si="18"/>
        <v>-600</v>
      </c>
      <c r="N65" s="40">
        <f t="shared" si="18"/>
        <v>-600</v>
      </c>
    </row>
    <row r="66" spans="1:16" x14ac:dyDescent="0.3">
      <c r="A66" s="66"/>
      <c r="B66" s="66"/>
      <c r="C66" s="1" t="s">
        <v>25</v>
      </c>
      <c r="D66" s="39"/>
      <c r="E66" s="39">
        <v>0</v>
      </c>
      <c r="F66" s="39">
        <v>0</v>
      </c>
      <c r="G66" s="39">
        <v>0</v>
      </c>
      <c r="H66" s="39">
        <v>0</v>
      </c>
      <c r="I66" s="40">
        <v>0</v>
      </c>
      <c r="J66" s="39">
        <v>0</v>
      </c>
      <c r="K66" s="39">
        <v>0</v>
      </c>
      <c r="L66" s="39">
        <v>0</v>
      </c>
      <c r="M66" s="39">
        <v>0</v>
      </c>
      <c r="N66" s="40">
        <v>0</v>
      </c>
    </row>
    <row r="67" spans="1:16" x14ac:dyDescent="0.3">
      <c r="A67" s="66"/>
      <c r="B67" s="66"/>
      <c r="C67" s="1" t="s">
        <v>26</v>
      </c>
      <c r="D67" s="39"/>
      <c r="E67" s="39">
        <f>-D64*E7</f>
        <v>10000</v>
      </c>
      <c r="F67" s="39">
        <f>(-$D$64+SUM($E$67:E67))*$E$7</f>
        <v>10500</v>
      </c>
      <c r="G67" s="39">
        <f>(-$D$64+SUM($E$67:F67))*$E$7</f>
        <v>11025</v>
      </c>
      <c r="H67" s="39">
        <f>(-$D$64+SUM($E$67:G67))*$E$7</f>
        <v>11576.25</v>
      </c>
      <c r="I67" s="40">
        <f>(-$D$64+SUM($E$67:H67))*$E$7</f>
        <v>12155.0625</v>
      </c>
      <c r="J67" s="39">
        <f>(-$D$64+SUM($E$67:I67))*$E$7</f>
        <v>12762.815625000001</v>
      </c>
      <c r="K67" s="39">
        <f>(-$D$64+SUM($E$67:J67))*$E$7</f>
        <v>13400.956406249999</v>
      </c>
      <c r="L67" s="39">
        <f>(-$D$64+SUM($E$67:K67))*$E$7</f>
        <v>14071.004226562502</v>
      </c>
      <c r="M67" s="39">
        <f>(-$D$64+SUM($E$67:L67))*$E$7</f>
        <v>14774.554437890627</v>
      </c>
      <c r="N67" s="40">
        <f>(-$D$64+SUM($E$67:M67))*$E$7</f>
        <v>15513.282159785158</v>
      </c>
    </row>
    <row r="68" spans="1:16" x14ac:dyDescent="0.3">
      <c r="A68" s="66"/>
      <c r="B68" s="66"/>
      <c r="C68" s="1" t="s">
        <v>27</v>
      </c>
      <c r="D68" s="39"/>
      <c r="E68" s="39">
        <f>-D64*L4</f>
        <v>6222.2222222222217</v>
      </c>
      <c r="F68" s="39">
        <f t="shared" ref="F68:N68" si="19">E68*(1+$D$8)</f>
        <v>6589.3333333333321</v>
      </c>
      <c r="G68" s="39">
        <f t="shared" si="19"/>
        <v>6978.1039999999985</v>
      </c>
      <c r="H68" s="39">
        <f t="shared" si="19"/>
        <v>7389.8121359999977</v>
      </c>
      <c r="I68" s="40">
        <f t="shared" si="19"/>
        <v>7825.811052023997</v>
      </c>
      <c r="J68" s="39">
        <f t="shared" si="19"/>
        <v>8287.5339040934123</v>
      </c>
      <c r="K68" s="39">
        <f t="shared" si="19"/>
        <v>8776.4984044349239</v>
      </c>
      <c r="L68" s="39">
        <f t="shared" si="19"/>
        <v>9294.3118102965836</v>
      </c>
      <c r="M68" s="39">
        <f t="shared" si="19"/>
        <v>9842.6762071040812</v>
      </c>
      <c r="N68" s="40">
        <f t="shared" si="19"/>
        <v>10423.394103323222</v>
      </c>
    </row>
    <row r="69" spans="1:16" x14ac:dyDescent="0.3">
      <c r="A69" s="66"/>
      <c r="B69" s="66"/>
      <c r="C69" s="1" t="s">
        <v>28</v>
      </c>
      <c r="D69" s="39"/>
      <c r="E69" s="39">
        <v>0</v>
      </c>
      <c r="F69" s="39">
        <v>0</v>
      </c>
      <c r="G69" s="39">
        <v>0</v>
      </c>
      <c r="H69" s="39">
        <v>0</v>
      </c>
      <c r="I69" s="40">
        <v>0</v>
      </c>
      <c r="J69" s="39">
        <v>0</v>
      </c>
      <c r="K69" s="39">
        <v>0</v>
      </c>
      <c r="L69" s="39">
        <v>0</v>
      </c>
      <c r="M69" s="39">
        <v>0</v>
      </c>
      <c r="N69" s="40">
        <v>0</v>
      </c>
    </row>
    <row r="70" spans="1:16" x14ac:dyDescent="0.3">
      <c r="A70" s="66"/>
      <c r="B70" s="66"/>
      <c r="C70" s="33" t="s">
        <v>29</v>
      </c>
      <c r="D70" s="43">
        <f t="shared" ref="D70:N70" si="20">SUM(D64:D69)</f>
        <v>-218000</v>
      </c>
      <c r="E70" s="43">
        <f t="shared" si="20"/>
        <v>15622.222222222223</v>
      </c>
      <c r="F70" s="43">
        <f t="shared" si="20"/>
        <v>16489.333333333332</v>
      </c>
      <c r="G70" s="43">
        <f t="shared" si="20"/>
        <v>17403.103999999999</v>
      </c>
      <c r="H70" s="43">
        <f t="shared" si="20"/>
        <v>18366.062135999997</v>
      </c>
      <c r="I70" s="44">
        <f t="shared" si="20"/>
        <v>19380.873552023997</v>
      </c>
      <c r="J70" s="43">
        <f t="shared" si="20"/>
        <v>20450.349529093415</v>
      </c>
      <c r="K70" s="43">
        <f t="shared" si="20"/>
        <v>21577.454810684925</v>
      </c>
      <c r="L70" s="43">
        <f t="shared" si="20"/>
        <v>22765.316036859083</v>
      </c>
      <c r="M70" s="43">
        <f t="shared" si="20"/>
        <v>24017.230644994706</v>
      </c>
      <c r="N70" s="44">
        <f t="shared" si="20"/>
        <v>25336.67626310838</v>
      </c>
    </row>
    <row r="71" spans="1:16" x14ac:dyDescent="0.3">
      <c r="A71" s="66"/>
      <c r="B71" s="66"/>
      <c r="C71" s="1" t="s">
        <v>30</v>
      </c>
      <c r="D71" s="39"/>
      <c r="E71" s="45">
        <f t="shared" ref="E71:N71" si="21">SUM(E65:E66,E68:E69)/12</f>
        <v>468.51851851851848</v>
      </c>
      <c r="F71" s="45">
        <f t="shared" si="21"/>
        <v>499.11111111111103</v>
      </c>
      <c r="G71" s="45">
        <f t="shared" si="21"/>
        <v>531.5086666666665</v>
      </c>
      <c r="H71" s="45">
        <f t="shared" si="21"/>
        <v>565.81767799999977</v>
      </c>
      <c r="I71" s="46">
        <f t="shared" si="21"/>
        <v>602.15092100199979</v>
      </c>
      <c r="J71" s="45">
        <f t="shared" si="21"/>
        <v>640.62782534111773</v>
      </c>
      <c r="K71" s="45">
        <f t="shared" si="21"/>
        <v>681.3748670362437</v>
      </c>
      <c r="L71" s="45">
        <f t="shared" si="21"/>
        <v>724.52598419138201</v>
      </c>
      <c r="M71" s="45">
        <f t="shared" si="21"/>
        <v>770.22301725867339</v>
      </c>
      <c r="N71" s="46">
        <f t="shared" si="21"/>
        <v>818.61617527693522</v>
      </c>
    </row>
    <row r="72" spans="1:16" x14ac:dyDescent="0.3">
      <c r="A72" s="66"/>
      <c r="B72" s="66"/>
      <c r="C72" s="1" t="s">
        <v>31</v>
      </c>
      <c r="D72" s="39"/>
      <c r="E72" s="43">
        <f>-$D$64+SUM(O$68:$O68)+SUM($E$70:E70)</f>
        <v>215622.22222222222</v>
      </c>
      <c r="F72" s="43">
        <f>-$D$64+SUM(O$68:$O68)+SUM($E$70:F70)</f>
        <v>232111.55555555556</v>
      </c>
      <c r="G72" s="43">
        <f>-$D$64+SUM(O$68:$O68)+SUM($E$70:G70)</f>
        <v>249514.65955555555</v>
      </c>
      <c r="H72" s="43">
        <f>-$D$64+SUM(O$68:$O68)+SUM($E$70:H70)</f>
        <v>267880.72169155558</v>
      </c>
      <c r="I72" s="44">
        <f>-$D$64+SUM(O$68:$O68)+SUM($E$70:I70)</f>
        <v>287261.59524357953</v>
      </c>
      <c r="J72" s="43">
        <f>-$D$64+SUM(O$68:$O68)+SUM($E$70:J70)</f>
        <v>307711.94477267296</v>
      </c>
      <c r="K72" s="43">
        <f>-$D$64+SUM(O$68:$O68)+SUM($E$70:K70)</f>
        <v>329289.39958335785</v>
      </c>
      <c r="L72" s="43">
        <f>-$D$64+SUM(O$68:$O68)+SUM($E$70:L70)</f>
        <v>352054.71562021697</v>
      </c>
      <c r="M72" s="43">
        <f>-$D$64+SUM(O$68:$O68)+SUM($E$70:M70)</f>
        <v>376071.94626521168</v>
      </c>
      <c r="N72" s="44">
        <f>-$D$64+SUM(O$68:$O68)+SUM($E$70:N70)</f>
        <v>401408.62252832006</v>
      </c>
      <c r="P72" t="s">
        <v>47</v>
      </c>
    </row>
    <row r="73" spans="1:16" ht="16.5" customHeight="1" x14ac:dyDescent="0.45">
      <c r="A73" s="66"/>
      <c r="B73" s="66"/>
      <c r="C73" s="30" t="s">
        <v>40</v>
      </c>
      <c r="D73" s="39"/>
      <c r="E73" s="55">
        <f>-$D$64+SUM($E$67:E67)</f>
        <v>210000</v>
      </c>
      <c r="F73" s="55">
        <f>-$D$64+SUM($E$67:F67)</f>
        <v>220500</v>
      </c>
      <c r="G73" s="55">
        <f>-$D$64+SUM($E$67:G67)</f>
        <v>231525</v>
      </c>
      <c r="H73" s="55">
        <f>-$D$64+SUM($E$67:H67)</f>
        <v>243101.25</v>
      </c>
      <c r="I73" s="56">
        <f>-$D$64+SUM($E$67:I67)</f>
        <v>255256.3125</v>
      </c>
      <c r="J73" s="48">
        <f>-$D$64+SUM($E$67:J67)</f>
        <v>268019.12812499999</v>
      </c>
      <c r="K73" s="48">
        <f>-$D$64+SUM($E$67:K67)</f>
        <v>281420.08453125</v>
      </c>
      <c r="L73" s="48">
        <f>-$D$64+SUM($E$67:L67)</f>
        <v>295491.08875781251</v>
      </c>
      <c r="M73" s="48">
        <f>-$D$64+SUM($E$67:M67)</f>
        <v>310265.64319570316</v>
      </c>
      <c r="N73" s="56">
        <f>-D64+SUM(E67:N67)</f>
        <v>325778.92535548832</v>
      </c>
      <c r="P73" t="s">
        <v>48</v>
      </c>
    </row>
    <row r="74" spans="1:16" x14ac:dyDescent="0.3">
      <c r="A74" s="66"/>
      <c r="B74" s="66"/>
      <c r="C74" s="1" t="s">
        <v>41</v>
      </c>
      <c r="D74" s="39"/>
      <c r="E74" s="39"/>
      <c r="F74" s="39"/>
      <c r="G74" s="39"/>
      <c r="H74" s="43"/>
      <c r="I74" s="44">
        <f>I72+SUM(D64:D69)</f>
        <v>69261.595243579533</v>
      </c>
      <c r="J74" s="43"/>
      <c r="K74" s="43"/>
      <c r="L74" s="43"/>
      <c r="M74" s="43"/>
      <c r="N74" s="44">
        <f>N72+SUM(D64:D69)</f>
        <v>183408.62252832006</v>
      </c>
      <c r="P74" t="s">
        <v>49</v>
      </c>
    </row>
    <row r="75" spans="1:16" x14ac:dyDescent="0.3">
      <c r="A75" s="67"/>
      <c r="B75" s="67"/>
      <c r="C75" s="31" t="s">
        <v>36</v>
      </c>
      <c r="D75" s="51"/>
      <c r="E75" s="51"/>
      <c r="F75" s="52"/>
      <c r="G75" s="51"/>
      <c r="H75" s="51"/>
      <c r="I75" s="32">
        <f>(I72+$D$18)/-$D$18</f>
        <v>0.31771373964944738</v>
      </c>
      <c r="J75" s="51"/>
      <c r="K75" s="51"/>
      <c r="L75" s="51"/>
      <c r="M75" s="51"/>
      <c r="N75" s="32">
        <f>(N72+$D$18)/-$D$18</f>
        <v>0.84132395655192693</v>
      </c>
      <c r="P75" t="s">
        <v>49</v>
      </c>
    </row>
    <row r="76" spans="1:16" x14ac:dyDescent="0.3"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1:16" x14ac:dyDescent="0.3"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</row>
    <row r="78" spans="1:16" x14ac:dyDescent="0.3"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</row>
    <row r="79" spans="1:16" x14ac:dyDescent="0.3"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</row>
    <row r="80" spans="1:16" x14ac:dyDescent="0.3"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</row>
    <row r="81" spans="4:14" x14ac:dyDescent="0.3"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</row>
    <row r="82" spans="4:14" x14ac:dyDescent="0.3"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</row>
  </sheetData>
  <mergeCells count="10">
    <mergeCell ref="B12:B23"/>
    <mergeCell ref="A12:A23"/>
    <mergeCell ref="B27:B38"/>
    <mergeCell ref="A42:A44"/>
    <mergeCell ref="A27:A38"/>
    <mergeCell ref="B49:B60"/>
    <mergeCell ref="A49:A60"/>
    <mergeCell ref="B42:B44"/>
    <mergeCell ref="B64:B75"/>
    <mergeCell ref="A64:A75"/>
  </mergeCells>
  <conditionalFormatting sqref="E19:N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N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N56">
    <cfRule type="colorScale" priority="4">
      <colorScale>
        <cfvo type="min"/>
        <cfvo type="max"/>
        <color theme="9" tint="0.39997558519241921"/>
        <color theme="9"/>
      </colorScale>
    </cfRule>
    <cfRule type="colorScale" priority="5">
      <colorScale>
        <cfvo type="min"/>
        <cfvo type="max"/>
        <color theme="9" tint="0.79998168889431442"/>
        <color theme="9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:N71">
    <cfRule type="colorScale" priority="1">
      <colorScale>
        <cfvo type="min"/>
        <cfvo type="max"/>
        <color theme="9" tint="0.39997558519241921"/>
        <color theme="9"/>
      </colorScale>
    </cfRule>
    <cfRule type="colorScale" priority="2">
      <colorScale>
        <cfvo type="min"/>
        <cfvo type="max"/>
        <color theme="9" tint="0.79998168889431442"/>
        <color theme="9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369"/>
  <sheetViews>
    <sheetView showGridLines="0" zoomScaleNormal="100" workbookViewId="0">
      <pane ySplit="9" topLeftCell="A10" activePane="bottomLeft" state="frozenSplit"/>
      <selection pane="bottomLeft" activeCell="E10" sqref="E10"/>
    </sheetView>
  </sheetViews>
  <sheetFormatPr defaultColWidth="9" defaultRowHeight="14.4" x14ac:dyDescent="0.3"/>
  <cols>
    <col min="1" max="1" width="3.33203125" style="12" customWidth="1"/>
    <col min="2" max="2" width="7" style="64" customWidth="1"/>
    <col min="3" max="8" width="18.88671875" style="64" customWidth="1"/>
    <col min="9" max="9" width="3.33203125" style="12" customWidth="1"/>
    <col min="10" max="43" width="9" style="12" customWidth="1"/>
    <col min="44" max="16384" width="9" style="12"/>
  </cols>
  <sheetData>
    <row r="1" spans="2:8" ht="60.75" customHeight="1" x14ac:dyDescent="0.3">
      <c r="B1" s="77" t="s">
        <v>51</v>
      </c>
      <c r="C1" s="74"/>
      <c r="D1" s="74"/>
      <c r="E1" s="74"/>
      <c r="F1" s="74"/>
      <c r="G1" s="74"/>
      <c r="H1" s="74"/>
    </row>
    <row r="2" spans="2:8" ht="9.75" customHeight="1" x14ac:dyDescent="0.3">
      <c r="B2" s="13"/>
      <c r="C2" s="13"/>
      <c r="D2" s="13"/>
      <c r="E2" s="13"/>
      <c r="F2" s="13"/>
      <c r="G2" s="13"/>
      <c r="H2" s="13"/>
    </row>
    <row r="3" spans="2:8" ht="20.100000000000001" customHeight="1" thickBot="1" x14ac:dyDescent="0.35">
      <c r="B3" s="75" t="s">
        <v>52</v>
      </c>
      <c r="C3" s="76"/>
      <c r="D3" s="76"/>
      <c r="E3" s="12"/>
      <c r="F3" s="75" t="s">
        <v>53</v>
      </c>
      <c r="G3" s="76"/>
      <c r="H3" s="76"/>
    </row>
    <row r="4" spans="2:8" ht="20.100000000000001" customHeight="1" thickTop="1" x14ac:dyDescent="0.3">
      <c r="B4" s="71" t="s">
        <v>54</v>
      </c>
      <c r="C4" s="72"/>
      <c r="D4" s="59">
        <v>60000</v>
      </c>
      <c r="E4" s="12"/>
      <c r="F4" s="71" t="s">
        <v>55</v>
      </c>
      <c r="G4" s="72"/>
      <c r="H4" s="60">
        <f ca="1">IFERROR(IF(LoanIsGood,MonthlyPayment,""), "")</f>
        <v>699.12725194966674</v>
      </c>
    </row>
    <row r="5" spans="2:8" ht="20.100000000000001" customHeight="1" x14ac:dyDescent="0.3">
      <c r="B5" s="73" t="s">
        <v>56</v>
      </c>
      <c r="C5" s="74"/>
      <c r="D5" s="14">
        <f>Sheet1!$D$5</f>
        <v>7.0800000000000002E-2</v>
      </c>
      <c r="E5" s="12"/>
      <c r="F5" s="73" t="s">
        <v>57</v>
      </c>
      <c r="G5" s="74"/>
      <c r="H5" s="15">
        <f ca="1">IFERROR(IF(LoanIsGood,LoanYears*12,""), "")</f>
        <v>120</v>
      </c>
    </row>
    <row r="6" spans="2:8" ht="20.100000000000001" customHeight="1" x14ac:dyDescent="0.3">
      <c r="B6" s="73" t="s">
        <v>58</v>
      </c>
      <c r="C6" s="74"/>
      <c r="D6" s="15">
        <v>10</v>
      </c>
      <c r="E6" s="12"/>
      <c r="F6" s="73" t="s">
        <v>59</v>
      </c>
      <c r="G6" s="74"/>
      <c r="H6" s="61">
        <f ca="1">IFERROR(IF(LoanIsGood,TotalLoanCost-LoanAmount,""), "")</f>
        <v>23895.270233960007</v>
      </c>
    </row>
    <row r="7" spans="2:8" ht="20.100000000000001" customHeight="1" x14ac:dyDescent="0.3">
      <c r="B7" s="73" t="s">
        <v>60</v>
      </c>
      <c r="C7" s="74"/>
      <c r="D7" s="16">
        <f ca="1">TODAY()</f>
        <v>45270</v>
      </c>
      <c r="E7" s="12"/>
      <c r="F7" s="73" t="s">
        <v>61</v>
      </c>
      <c r="G7" s="74"/>
      <c r="H7" s="61">
        <f ca="1">IFERROR(IF(LoanIsGood,MonthlyPayment*NumberOfPayments,""), "")</f>
        <v>83895.270233960007</v>
      </c>
    </row>
    <row r="8" spans="2:8" ht="15" customHeight="1" x14ac:dyDescent="0.3">
      <c r="B8" s="12"/>
      <c r="C8" s="12"/>
      <c r="D8" s="12"/>
      <c r="E8" s="12"/>
      <c r="F8" s="12"/>
      <c r="G8" s="12"/>
      <c r="H8" s="12"/>
    </row>
    <row r="9" spans="2:8" ht="29.25" customHeight="1" x14ac:dyDescent="0.3">
      <c r="B9" s="19" t="s">
        <v>62</v>
      </c>
      <c r="C9" s="19" t="s">
        <v>63</v>
      </c>
      <c r="D9" s="20" t="s">
        <v>64</v>
      </c>
      <c r="E9" s="20" t="s">
        <v>65</v>
      </c>
      <c r="F9" s="20" t="s">
        <v>66</v>
      </c>
      <c r="G9" s="20" t="s">
        <v>67</v>
      </c>
      <c r="H9" s="20" t="s">
        <v>68</v>
      </c>
    </row>
    <row r="10" spans="2:8" ht="20.100000000000001" customHeight="1" x14ac:dyDescent="0.3">
      <c r="B10" s="17">
        <f ca="1">IFERROR(IF(LoanIsNotPaid*LoanIsGood,PaymentNumber,""), "")</f>
        <v>1</v>
      </c>
      <c r="C10" s="18">
        <f ca="1">IFERROR(IF(LoanIsNotPaid*LoanIsGood,PaymentDate,""), "")</f>
        <v>45301</v>
      </c>
      <c r="D10" s="62">
        <f ca="1">IFERROR(IF(LoanIsNotPaid*LoanIsGood,LoanValue,""), "")</f>
        <v>60000</v>
      </c>
      <c r="E10" s="62">
        <f ca="1">IFERROR(IF(LoanIsNotPaid*LoanIsGood,MonthlyPayment,""), "")</f>
        <v>699.12725194966674</v>
      </c>
      <c r="F10" s="62">
        <f ca="1">IFERROR(IF(LoanIsNotPaid*LoanIsGood,Principal,""), "")</f>
        <v>345.1272519496668</v>
      </c>
      <c r="G10" s="62">
        <f ca="1">IFERROR(IF(LoanIsNotPaid*LoanIsGood,InterestAmt,""), "")</f>
        <v>354</v>
      </c>
      <c r="H10" s="62">
        <f ca="1">IFERROR(IF(LoanIsNotPaid*LoanIsGood,EndingBalance,""), "")</f>
        <v>59654.872748050329</v>
      </c>
    </row>
    <row r="11" spans="2:8" ht="20.100000000000001" customHeight="1" x14ac:dyDescent="0.3">
      <c r="B11" s="17">
        <f ca="1">IFERROR(IF(LoanIsNotPaid*LoanIsGood,PaymentNumber,""), "")</f>
        <v>2</v>
      </c>
      <c r="C11" s="18">
        <f ca="1">IFERROR(IF(LoanIsNotPaid*LoanIsGood,PaymentDate,""), "")</f>
        <v>45332</v>
      </c>
      <c r="D11" s="62">
        <f ca="1">IFERROR(IF(LoanIsNotPaid*LoanIsGood,LoanValue,""), "")</f>
        <v>59654.872748050329</v>
      </c>
      <c r="E11" s="62">
        <f ca="1">IFERROR(IF(LoanIsNotPaid*LoanIsGood,MonthlyPayment,""), "")</f>
        <v>699.12725194966674</v>
      </c>
      <c r="F11" s="62">
        <f ca="1">IFERROR(IF(LoanIsNotPaid*LoanIsGood,Principal,""), "")</f>
        <v>347.16350273616979</v>
      </c>
      <c r="G11" s="62">
        <f ca="1">IFERROR(IF(LoanIsNotPaid*LoanIsGood,InterestAmt,""), "")</f>
        <v>351.96374921349695</v>
      </c>
      <c r="H11" s="62">
        <f ca="1">IFERROR(IF(LoanIsNotPaid*LoanIsGood,EndingBalance,""), "")</f>
        <v>59307.709245314159</v>
      </c>
    </row>
    <row r="12" spans="2:8" ht="20.100000000000001" customHeight="1" x14ac:dyDescent="0.3">
      <c r="B12" s="17">
        <f ca="1">IFERROR(IF(LoanIsNotPaid*LoanIsGood,PaymentNumber,""), "")</f>
        <v>3</v>
      </c>
      <c r="C12" s="18">
        <f ca="1">IFERROR(IF(LoanIsNotPaid*LoanIsGood,PaymentDate,""), "")</f>
        <v>45361</v>
      </c>
      <c r="D12" s="62">
        <f ca="1">IFERROR(IF(LoanIsNotPaid*LoanIsGood,LoanValue,""), "")</f>
        <v>59307.709245314159</v>
      </c>
      <c r="E12" s="62">
        <f ca="1">IFERROR(IF(LoanIsNotPaid*LoanIsGood,MonthlyPayment,""), "")</f>
        <v>699.12725194966674</v>
      </c>
      <c r="F12" s="62">
        <f ca="1">IFERROR(IF(LoanIsNotPaid*LoanIsGood,Principal,""), "")</f>
        <v>349.21176740231323</v>
      </c>
      <c r="G12" s="62">
        <f ca="1">IFERROR(IF(LoanIsNotPaid*LoanIsGood,InterestAmt,""), "")</f>
        <v>349.91548454735357</v>
      </c>
      <c r="H12" s="62">
        <f ca="1">IFERROR(IF(LoanIsNotPaid*LoanIsGood,EndingBalance,""), "")</f>
        <v>58958.497477911849</v>
      </c>
    </row>
    <row r="13" spans="2:8" ht="20.100000000000001" customHeight="1" x14ac:dyDescent="0.3">
      <c r="B13" s="17">
        <f ca="1">IFERROR(IF(LoanIsNotPaid*LoanIsGood,PaymentNumber,""), "")</f>
        <v>4</v>
      </c>
      <c r="C13" s="18">
        <f ca="1">IFERROR(IF(LoanIsNotPaid*LoanIsGood,PaymentDate,""), "")</f>
        <v>45392</v>
      </c>
      <c r="D13" s="62">
        <f ca="1">IFERROR(IF(LoanIsNotPaid*LoanIsGood,LoanValue,""), "")</f>
        <v>58958.497477911849</v>
      </c>
      <c r="E13" s="62">
        <f ca="1">IFERROR(IF(LoanIsNotPaid*LoanIsGood,MonthlyPayment,""), "")</f>
        <v>699.12725194966674</v>
      </c>
      <c r="F13" s="62">
        <f ca="1">IFERROR(IF(LoanIsNotPaid*LoanIsGood,Principal,""), "")</f>
        <v>351.27211682998689</v>
      </c>
      <c r="G13" s="62">
        <f ca="1">IFERROR(IF(LoanIsNotPaid*LoanIsGood,InterestAmt,""), "")</f>
        <v>347.85513511967997</v>
      </c>
      <c r="H13" s="62">
        <f ca="1">IFERROR(IF(LoanIsNotPaid*LoanIsGood,EndingBalance,""), "")</f>
        <v>58607.225361081852</v>
      </c>
    </row>
    <row r="14" spans="2:8" ht="20.100000000000001" customHeight="1" x14ac:dyDescent="0.3">
      <c r="B14" s="17">
        <f ca="1">IFERROR(IF(LoanIsNotPaid*LoanIsGood,PaymentNumber,""), "")</f>
        <v>5</v>
      </c>
      <c r="C14" s="18">
        <f ca="1">IFERROR(IF(LoanIsNotPaid*LoanIsGood,PaymentDate,""), "")</f>
        <v>45422</v>
      </c>
      <c r="D14" s="62">
        <f ca="1">IFERROR(IF(LoanIsNotPaid*LoanIsGood,LoanValue,""), "")</f>
        <v>58607.225361081852</v>
      </c>
      <c r="E14" s="62">
        <f ca="1">IFERROR(IF(LoanIsNotPaid*LoanIsGood,MonthlyPayment,""), "")</f>
        <v>699.12725194966674</v>
      </c>
      <c r="F14" s="62">
        <f ca="1">IFERROR(IF(LoanIsNotPaid*LoanIsGood,Principal,""), "")</f>
        <v>353.34462231928381</v>
      </c>
      <c r="G14" s="62">
        <f ca="1">IFERROR(IF(LoanIsNotPaid*LoanIsGood,InterestAmt,""), "")</f>
        <v>345.78262963038298</v>
      </c>
      <c r="H14" s="62">
        <f ca="1">IFERROR(IF(LoanIsNotPaid*LoanIsGood,EndingBalance,""), "")</f>
        <v>58253.880738762557</v>
      </c>
    </row>
    <row r="15" spans="2:8" ht="20.100000000000001" customHeight="1" x14ac:dyDescent="0.3">
      <c r="B15" s="17">
        <f ca="1">IFERROR(IF(LoanIsNotPaid*LoanIsGood,PaymentNumber,""), "")</f>
        <v>6</v>
      </c>
      <c r="C15" s="18">
        <f ca="1">IFERROR(IF(LoanIsNotPaid*LoanIsGood,PaymentDate,""), "")</f>
        <v>45453</v>
      </c>
      <c r="D15" s="62">
        <f ca="1">IFERROR(IF(LoanIsNotPaid*LoanIsGood,LoanValue,""), "")</f>
        <v>58253.880738762557</v>
      </c>
      <c r="E15" s="62">
        <f ca="1">IFERROR(IF(LoanIsNotPaid*LoanIsGood,MonthlyPayment,""), "")</f>
        <v>699.12725194966674</v>
      </c>
      <c r="F15" s="62">
        <f ca="1">IFERROR(IF(LoanIsNotPaid*LoanIsGood,Principal,""), "")</f>
        <v>355.42935559096759</v>
      </c>
      <c r="G15" s="62">
        <f ca="1">IFERROR(IF(LoanIsNotPaid*LoanIsGood,InterestAmt,""), "")</f>
        <v>343.69789635869921</v>
      </c>
      <c r="H15" s="62">
        <f ca="1">IFERROR(IF(LoanIsNotPaid*LoanIsGood,EndingBalance,""), "")</f>
        <v>57898.451383171603</v>
      </c>
    </row>
    <row r="16" spans="2:8" ht="20.100000000000001" customHeight="1" x14ac:dyDescent="0.3">
      <c r="B16" s="17">
        <f ca="1">IFERROR(IF(LoanIsNotPaid*LoanIsGood,PaymentNumber,""), "")</f>
        <v>7</v>
      </c>
      <c r="C16" s="18">
        <f ca="1">IFERROR(IF(LoanIsNotPaid*LoanIsGood,PaymentDate,""), "")</f>
        <v>45483</v>
      </c>
      <c r="D16" s="62">
        <f ca="1">IFERROR(IF(LoanIsNotPaid*LoanIsGood,LoanValue,""), "")</f>
        <v>57898.451383171603</v>
      </c>
      <c r="E16" s="62">
        <f ca="1">IFERROR(IF(LoanIsNotPaid*LoanIsGood,MonthlyPayment,""), "")</f>
        <v>699.12725194966674</v>
      </c>
      <c r="F16" s="62">
        <f ca="1">IFERROR(IF(LoanIsNotPaid*LoanIsGood,Principal,""), "")</f>
        <v>357.52638878895425</v>
      </c>
      <c r="G16" s="62">
        <f ca="1">IFERROR(IF(LoanIsNotPaid*LoanIsGood,InterestAmt,""), "")</f>
        <v>341.60086316071255</v>
      </c>
      <c r="H16" s="62">
        <f ca="1">IFERROR(IF(LoanIsNotPaid*LoanIsGood,EndingBalance,""), "")</f>
        <v>57540.924994382636</v>
      </c>
    </row>
    <row r="17" spans="2:8" ht="20.100000000000001" customHeight="1" x14ac:dyDescent="0.3">
      <c r="B17" s="17">
        <f ca="1">IFERROR(IF(LoanIsNotPaid*LoanIsGood,PaymentNumber,""), "")</f>
        <v>8</v>
      </c>
      <c r="C17" s="18">
        <f ca="1">IFERROR(IF(LoanIsNotPaid*LoanIsGood,PaymentDate,""), "")</f>
        <v>45514</v>
      </c>
      <c r="D17" s="62">
        <f ca="1">IFERROR(IF(LoanIsNotPaid*LoanIsGood,LoanValue,""), "")</f>
        <v>57540.924994382636</v>
      </c>
      <c r="E17" s="62">
        <f ca="1">IFERROR(IF(LoanIsNotPaid*LoanIsGood,MonthlyPayment,""), "")</f>
        <v>699.12725194966674</v>
      </c>
      <c r="F17" s="62">
        <f ca="1">IFERROR(IF(LoanIsNotPaid*LoanIsGood,Principal,""), "")</f>
        <v>359.63579448280916</v>
      </c>
      <c r="G17" s="62">
        <f ca="1">IFERROR(IF(LoanIsNotPaid*LoanIsGood,InterestAmt,""), "")</f>
        <v>339.4914574668577</v>
      </c>
      <c r="H17" s="62">
        <f ca="1">IFERROR(IF(LoanIsNotPaid*LoanIsGood,EndingBalance,""), "")</f>
        <v>57181.289199899831</v>
      </c>
    </row>
    <row r="18" spans="2:8" ht="20.100000000000001" customHeight="1" x14ac:dyDescent="0.3">
      <c r="B18" s="17">
        <f ca="1">IFERROR(IF(LoanIsNotPaid*LoanIsGood,PaymentNumber,""), "")</f>
        <v>9</v>
      </c>
      <c r="C18" s="18">
        <f ca="1">IFERROR(IF(LoanIsNotPaid*LoanIsGood,PaymentDate,""), "")</f>
        <v>45545</v>
      </c>
      <c r="D18" s="62">
        <f ca="1">IFERROR(IF(LoanIsNotPaid*LoanIsGood,LoanValue,""), "")</f>
        <v>57181.289199899831</v>
      </c>
      <c r="E18" s="62">
        <f ca="1">IFERROR(IF(LoanIsNotPaid*LoanIsGood,MonthlyPayment,""), "")</f>
        <v>699.12725194966674</v>
      </c>
      <c r="F18" s="62">
        <f ca="1">IFERROR(IF(LoanIsNotPaid*LoanIsGood,Principal,""), "")</f>
        <v>361.7576456702576</v>
      </c>
      <c r="G18" s="62">
        <f ca="1">IFERROR(IF(LoanIsNotPaid*LoanIsGood,InterestAmt,""), "")</f>
        <v>337.36960627940908</v>
      </c>
      <c r="H18" s="62">
        <f ca="1">IFERROR(IF(LoanIsNotPaid*LoanIsGood,EndingBalance,""), "")</f>
        <v>56819.531554229565</v>
      </c>
    </row>
    <row r="19" spans="2:8" ht="20.100000000000001" customHeight="1" x14ac:dyDescent="0.3">
      <c r="B19" s="17">
        <f ca="1">IFERROR(IF(LoanIsNotPaid*LoanIsGood,PaymentNumber,""), "")</f>
        <v>10</v>
      </c>
      <c r="C19" s="18">
        <f ca="1">IFERROR(IF(LoanIsNotPaid*LoanIsGood,PaymentDate,""), "")</f>
        <v>45575</v>
      </c>
      <c r="D19" s="62">
        <f ca="1">IFERROR(IF(LoanIsNotPaid*LoanIsGood,LoanValue,""), "")</f>
        <v>56819.531554229565</v>
      </c>
      <c r="E19" s="62">
        <f ca="1">IFERROR(IF(LoanIsNotPaid*LoanIsGood,MonthlyPayment,""), "")</f>
        <v>699.12725194966674</v>
      </c>
      <c r="F19" s="62">
        <f ca="1">IFERROR(IF(LoanIsNotPaid*LoanIsGood,Principal,""), "")</f>
        <v>363.89201577971221</v>
      </c>
      <c r="G19" s="62">
        <f ca="1">IFERROR(IF(LoanIsNotPaid*LoanIsGood,InterestAmt,""), "")</f>
        <v>335.23523616995465</v>
      </c>
      <c r="H19" s="62">
        <f ca="1">IFERROR(IF(LoanIsNotPaid*LoanIsGood,EndingBalance,""), "")</f>
        <v>56455.639538449861</v>
      </c>
    </row>
    <row r="20" spans="2:8" ht="20.100000000000001" customHeight="1" x14ac:dyDescent="0.3">
      <c r="B20" s="17">
        <f ca="1">IFERROR(IF(LoanIsNotPaid*LoanIsGood,PaymentNumber,""), "")</f>
        <v>11</v>
      </c>
      <c r="C20" s="18">
        <f ca="1">IFERROR(IF(LoanIsNotPaid*LoanIsGood,PaymentDate,""), "")</f>
        <v>45606</v>
      </c>
      <c r="D20" s="62">
        <f ca="1">IFERROR(IF(LoanIsNotPaid*LoanIsGood,LoanValue,""), "")</f>
        <v>56455.639538449861</v>
      </c>
      <c r="E20" s="62">
        <f ca="1">IFERROR(IF(LoanIsNotPaid*LoanIsGood,MonthlyPayment,""), "")</f>
        <v>699.12725194966674</v>
      </c>
      <c r="F20" s="62">
        <f ca="1">IFERROR(IF(LoanIsNotPaid*LoanIsGood,Principal,""), "")</f>
        <v>366.03897867281245</v>
      </c>
      <c r="G20" s="62">
        <f ca="1">IFERROR(IF(LoanIsNotPaid*LoanIsGood,InterestAmt,""), "")</f>
        <v>333.08827327685424</v>
      </c>
      <c r="H20" s="62">
        <f ca="1">IFERROR(IF(LoanIsNotPaid*LoanIsGood,EndingBalance,""), "")</f>
        <v>56089.600559777035</v>
      </c>
    </row>
    <row r="21" spans="2:8" ht="20.100000000000001" customHeight="1" x14ac:dyDescent="0.3">
      <c r="B21" s="17">
        <f ca="1">IFERROR(IF(LoanIsNotPaid*LoanIsGood,PaymentNumber,""), "")</f>
        <v>12</v>
      </c>
      <c r="C21" s="18">
        <f ca="1">IFERROR(IF(LoanIsNotPaid*LoanIsGood,PaymentDate,""), "")</f>
        <v>45636</v>
      </c>
      <c r="D21" s="62">
        <f ca="1">IFERROR(IF(LoanIsNotPaid*LoanIsGood,LoanValue,""), "")</f>
        <v>56089.600559777035</v>
      </c>
      <c r="E21" s="62">
        <f ca="1">IFERROR(IF(LoanIsNotPaid*LoanIsGood,MonthlyPayment,""), "")</f>
        <v>699.12725194966674</v>
      </c>
      <c r="F21" s="62">
        <f ca="1">IFERROR(IF(LoanIsNotPaid*LoanIsGood,Principal,""), "")</f>
        <v>368.19860864698211</v>
      </c>
      <c r="G21" s="62">
        <f ca="1">IFERROR(IF(LoanIsNotPaid*LoanIsGood,InterestAmt,""), "")</f>
        <v>330.92864330268469</v>
      </c>
      <c r="H21" s="62">
        <f ca="1">IFERROR(IF(LoanIsNotPaid*LoanIsGood,EndingBalance,""), "")</f>
        <v>55721.401951130043</v>
      </c>
    </row>
    <row r="22" spans="2:8" ht="20.100000000000001" customHeight="1" x14ac:dyDescent="0.3">
      <c r="B22" s="17">
        <f ca="1">IFERROR(IF(LoanIsNotPaid*LoanIsGood,PaymentNumber,""), "")</f>
        <v>13</v>
      </c>
      <c r="C22" s="18">
        <f ca="1">IFERROR(IF(LoanIsNotPaid*LoanIsGood,PaymentDate,""), "")</f>
        <v>45667</v>
      </c>
      <c r="D22" s="62">
        <f ca="1">IFERROR(IF(LoanIsNotPaid*LoanIsGood,LoanValue,""), "")</f>
        <v>55721.401951130043</v>
      </c>
      <c r="E22" s="62">
        <f ca="1">IFERROR(IF(LoanIsNotPaid*LoanIsGood,MonthlyPayment,""), "")</f>
        <v>699.12725194966674</v>
      </c>
      <c r="F22" s="62">
        <f ca="1">IFERROR(IF(LoanIsNotPaid*LoanIsGood,Principal,""), "")</f>
        <v>370.37098043799926</v>
      </c>
      <c r="G22" s="62">
        <f ca="1">IFERROR(IF(LoanIsNotPaid*LoanIsGood,InterestAmt,""), "")</f>
        <v>328.75627151166748</v>
      </c>
      <c r="H22" s="62">
        <f ca="1">IFERROR(IF(LoanIsNotPaid*LoanIsGood,EndingBalance,""), "")</f>
        <v>55351.030970692045</v>
      </c>
    </row>
    <row r="23" spans="2:8" ht="20.100000000000001" customHeight="1" x14ac:dyDescent="0.3">
      <c r="B23" s="17">
        <f ca="1">IFERROR(IF(LoanIsNotPaid*LoanIsGood,PaymentNumber,""), "")</f>
        <v>14</v>
      </c>
      <c r="C23" s="18">
        <f ca="1">IFERROR(IF(LoanIsNotPaid*LoanIsGood,PaymentDate,""), "")</f>
        <v>45698</v>
      </c>
      <c r="D23" s="62">
        <f ca="1">IFERROR(IF(LoanIsNotPaid*LoanIsGood,LoanValue,""), "")</f>
        <v>55351.030970692045</v>
      </c>
      <c r="E23" s="62">
        <f ca="1">IFERROR(IF(LoanIsNotPaid*LoanIsGood,MonthlyPayment,""), "")</f>
        <v>699.12725194966674</v>
      </c>
      <c r="F23" s="62">
        <f ca="1">IFERROR(IF(LoanIsNotPaid*LoanIsGood,Principal,""), "")</f>
        <v>372.55616922258343</v>
      </c>
      <c r="G23" s="62">
        <f ca="1">IFERROR(IF(LoanIsNotPaid*LoanIsGood,InterestAmt,""), "")</f>
        <v>326.57108272708325</v>
      </c>
      <c r="H23" s="62">
        <f ca="1">IFERROR(IF(LoanIsNotPaid*LoanIsGood,EndingBalance,""), "")</f>
        <v>54978.474801469456</v>
      </c>
    </row>
    <row r="24" spans="2:8" ht="20.100000000000001" customHeight="1" x14ac:dyDescent="0.3">
      <c r="B24" s="17">
        <f ca="1">IFERROR(IF(LoanIsNotPaid*LoanIsGood,PaymentNumber,""), "")</f>
        <v>15</v>
      </c>
      <c r="C24" s="18">
        <f ca="1">IFERROR(IF(LoanIsNotPaid*LoanIsGood,PaymentDate,""), "")</f>
        <v>45726</v>
      </c>
      <c r="D24" s="62">
        <f ca="1">IFERROR(IF(LoanIsNotPaid*LoanIsGood,LoanValue,""), "")</f>
        <v>54978.474801469456</v>
      </c>
      <c r="E24" s="62">
        <f ca="1">IFERROR(IF(LoanIsNotPaid*LoanIsGood,MonthlyPayment,""), "")</f>
        <v>699.12725194966674</v>
      </c>
      <c r="F24" s="62">
        <f ca="1">IFERROR(IF(LoanIsNotPaid*LoanIsGood,Principal,""), "")</f>
        <v>374.75425062099674</v>
      </c>
      <c r="G24" s="62">
        <f ca="1">IFERROR(IF(LoanIsNotPaid*LoanIsGood,InterestAmt,""), "")</f>
        <v>324.37300132867006</v>
      </c>
      <c r="H24" s="62">
        <f ca="1">IFERROR(IF(LoanIsNotPaid*LoanIsGood,EndingBalance,""), "")</f>
        <v>54603.720550848455</v>
      </c>
    </row>
    <row r="25" spans="2:8" ht="20.100000000000001" customHeight="1" x14ac:dyDescent="0.3">
      <c r="B25" s="17">
        <f ca="1">IFERROR(IF(LoanIsNotPaid*LoanIsGood,PaymentNumber,""), "")</f>
        <v>16</v>
      </c>
      <c r="C25" s="18">
        <f ca="1">IFERROR(IF(LoanIsNotPaid*LoanIsGood,PaymentDate,""), "")</f>
        <v>45757</v>
      </c>
      <c r="D25" s="62">
        <f ca="1">IFERROR(IF(LoanIsNotPaid*LoanIsGood,LoanValue,""), "")</f>
        <v>54603.720550848455</v>
      </c>
      <c r="E25" s="62">
        <f ca="1">IFERROR(IF(LoanIsNotPaid*LoanIsGood,MonthlyPayment,""), "")</f>
        <v>699.12725194966674</v>
      </c>
      <c r="F25" s="62">
        <f ca="1">IFERROR(IF(LoanIsNotPaid*LoanIsGood,Principal,""), "")</f>
        <v>376.96530069966065</v>
      </c>
      <c r="G25" s="62">
        <f ca="1">IFERROR(IF(LoanIsNotPaid*LoanIsGood,InterestAmt,""), "")</f>
        <v>322.16195125000621</v>
      </c>
      <c r="H25" s="62">
        <f ca="1">IFERROR(IF(LoanIsNotPaid*LoanIsGood,EndingBalance,""), "")</f>
        <v>54226.755250148795</v>
      </c>
    </row>
    <row r="26" spans="2:8" ht="20.100000000000001" customHeight="1" x14ac:dyDescent="0.3">
      <c r="B26" s="17">
        <f ca="1">IFERROR(IF(LoanIsNotPaid*LoanIsGood,PaymentNumber,""), "")</f>
        <v>17</v>
      </c>
      <c r="C26" s="18">
        <f ca="1">IFERROR(IF(LoanIsNotPaid*LoanIsGood,PaymentDate,""), "")</f>
        <v>45787</v>
      </c>
      <c r="D26" s="62">
        <f ca="1">IFERROR(IF(LoanIsNotPaid*LoanIsGood,LoanValue,""), "")</f>
        <v>54226.755250148795</v>
      </c>
      <c r="E26" s="62">
        <f ca="1">IFERROR(IF(LoanIsNotPaid*LoanIsGood,MonthlyPayment,""), "")</f>
        <v>699.12725194966674</v>
      </c>
      <c r="F26" s="62">
        <f ca="1">IFERROR(IF(LoanIsNotPaid*LoanIsGood,Principal,""), "")</f>
        <v>379.18939597378852</v>
      </c>
      <c r="G26" s="62">
        <f ca="1">IFERROR(IF(LoanIsNotPaid*LoanIsGood,InterestAmt,""), "")</f>
        <v>319.93785597587816</v>
      </c>
      <c r="H26" s="62">
        <f ca="1">IFERROR(IF(LoanIsNotPaid*LoanIsGood,EndingBalance,""), "")</f>
        <v>53847.565854175002</v>
      </c>
    </row>
    <row r="27" spans="2:8" ht="20.100000000000001" customHeight="1" x14ac:dyDescent="0.3">
      <c r="B27" s="17">
        <f ca="1">IFERROR(IF(LoanIsNotPaid*LoanIsGood,PaymentNumber,""), "")</f>
        <v>18</v>
      </c>
      <c r="C27" s="18">
        <f ca="1">IFERROR(IF(LoanIsNotPaid*LoanIsGood,PaymentDate,""), "")</f>
        <v>45818</v>
      </c>
      <c r="D27" s="62">
        <f ca="1">IFERROR(IF(LoanIsNotPaid*LoanIsGood,LoanValue,""), "")</f>
        <v>53847.565854175002</v>
      </c>
      <c r="E27" s="62">
        <f ca="1">IFERROR(IF(LoanIsNotPaid*LoanIsGood,MonthlyPayment,""), "")</f>
        <v>699.12725194966674</v>
      </c>
      <c r="F27" s="62">
        <f ca="1">IFERROR(IF(LoanIsNotPaid*LoanIsGood,Principal,""), "")</f>
        <v>381.42661341003395</v>
      </c>
      <c r="G27" s="62">
        <f ca="1">IFERROR(IF(LoanIsNotPaid*LoanIsGood,InterestAmt,""), "")</f>
        <v>317.70063853963279</v>
      </c>
      <c r="H27" s="62">
        <f ca="1">IFERROR(IF(LoanIsNotPaid*LoanIsGood,EndingBalance,""), "")</f>
        <v>53466.139240764962</v>
      </c>
    </row>
    <row r="28" spans="2:8" ht="20.100000000000001" customHeight="1" x14ac:dyDescent="0.3">
      <c r="B28" s="17">
        <f ca="1">IFERROR(IF(LoanIsNotPaid*LoanIsGood,PaymentNumber,""), "")</f>
        <v>19</v>
      </c>
      <c r="C28" s="18">
        <f ca="1">IFERROR(IF(LoanIsNotPaid*LoanIsGood,PaymentDate,""), "")</f>
        <v>45848</v>
      </c>
      <c r="D28" s="62">
        <f ca="1">IFERROR(IF(LoanIsNotPaid*LoanIsGood,LoanValue,""), "")</f>
        <v>53466.139240764962</v>
      </c>
      <c r="E28" s="62">
        <f ca="1">IFERROR(IF(LoanIsNotPaid*LoanIsGood,MonthlyPayment,""), "")</f>
        <v>699.12725194966674</v>
      </c>
      <c r="F28" s="62">
        <f ca="1">IFERROR(IF(LoanIsNotPaid*LoanIsGood,Principal,""), "")</f>
        <v>383.67703042915315</v>
      </c>
      <c r="G28" s="62">
        <f ca="1">IFERROR(IF(LoanIsNotPaid*LoanIsGood,InterestAmt,""), "")</f>
        <v>315.45022152051359</v>
      </c>
      <c r="H28" s="62">
        <f ca="1">IFERROR(IF(LoanIsNotPaid*LoanIsGood,EndingBalance,""), "")</f>
        <v>53082.462210335812</v>
      </c>
    </row>
    <row r="29" spans="2:8" ht="20.100000000000001" customHeight="1" x14ac:dyDescent="0.3">
      <c r="B29" s="17">
        <f ca="1">IFERROR(IF(LoanIsNotPaid*LoanIsGood,PaymentNumber,""), "")</f>
        <v>20</v>
      </c>
      <c r="C29" s="18">
        <f ca="1">IFERROR(IF(LoanIsNotPaid*LoanIsGood,PaymentDate,""), "")</f>
        <v>45879</v>
      </c>
      <c r="D29" s="62">
        <f ca="1">IFERROR(IF(LoanIsNotPaid*LoanIsGood,LoanValue,""), "")</f>
        <v>53082.462210335812</v>
      </c>
      <c r="E29" s="62">
        <f ca="1">IFERROR(IF(LoanIsNotPaid*LoanIsGood,MonthlyPayment,""), "")</f>
        <v>699.12725194966674</v>
      </c>
      <c r="F29" s="62">
        <f ca="1">IFERROR(IF(LoanIsNotPaid*LoanIsGood,Principal,""), "")</f>
        <v>385.94072490868513</v>
      </c>
      <c r="G29" s="62">
        <f ca="1">IFERROR(IF(LoanIsNotPaid*LoanIsGood,InterestAmt,""), "")</f>
        <v>313.18652704098162</v>
      </c>
      <c r="H29" s="62">
        <f ca="1">IFERROR(IF(LoanIsNotPaid*LoanIsGood,EndingBalance,""), "")</f>
        <v>52696.521485427118</v>
      </c>
    </row>
    <row r="30" spans="2:8" ht="20.100000000000001" customHeight="1" x14ac:dyDescent="0.3">
      <c r="B30" s="17">
        <f ca="1">IFERROR(IF(LoanIsNotPaid*LoanIsGood,PaymentNumber,""), "")</f>
        <v>21</v>
      </c>
      <c r="C30" s="18">
        <f ca="1">IFERROR(IF(LoanIsNotPaid*LoanIsGood,PaymentDate,""), "")</f>
        <v>45910</v>
      </c>
      <c r="D30" s="62">
        <f ca="1">IFERROR(IF(LoanIsNotPaid*LoanIsGood,LoanValue,""), "")</f>
        <v>52696.521485427118</v>
      </c>
      <c r="E30" s="62">
        <f ca="1">IFERROR(IF(LoanIsNotPaid*LoanIsGood,MonthlyPayment,""), "")</f>
        <v>699.12725194966674</v>
      </c>
      <c r="F30" s="62">
        <f ca="1">IFERROR(IF(LoanIsNotPaid*LoanIsGood,Principal,""), "")</f>
        <v>388.21777518564642</v>
      </c>
      <c r="G30" s="62">
        <f ca="1">IFERROR(IF(LoanIsNotPaid*LoanIsGood,InterestAmt,""), "")</f>
        <v>310.90947676402044</v>
      </c>
      <c r="H30" s="62">
        <f ca="1">IFERROR(IF(LoanIsNotPaid*LoanIsGood,EndingBalance,""), "")</f>
        <v>52308.303710241467</v>
      </c>
    </row>
    <row r="31" spans="2:8" ht="20.100000000000001" customHeight="1" x14ac:dyDescent="0.3">
      <c r="B31" s="17">
        <f ca="1">IFERROR(IF(LoanIsNotPaid*LoanIsGood,PaymentNumber,""), "")</f>
        <v>22</v>
      </c>
      <c r="C31" s="18">
        <f ca="1">IFERROR(IF(LoanIsNotPaid*LoanIsGood,PaymentDate,""), "")</f>
        <v>45940</v>
      </c>
      <c r="D31" s="62">
        <f ca="1">IFERROR(IF(LoanIsNotPaid*LoanIsGood,LoanValue,""), "")</f>
        <v>52308.303710241467</v>
      </c>
      <c r="E31" s="62">
        <f ca="1">IFERROR(IF(LoanIsNotPaid*LoanIsGood,MonthlyPayment,""), "")</f>
        <v>699.12725194966674</v>
      </c>
      <c r="F31" s="62">
        <f ca="1">IFERROR(IF(LoanIsNotPaid*LoanIsGood,Principal,""), "")</f>
        <v>390.50826005924171</v>
      </c>
      <c r="G31" s="62">
        <f ca="1">IFERROR(IF(LoanIsNotPaid*LoanIsGood,InterestAmt,""), "")</f>
        <v>308.61899189042515</v>
      </c>
      <c r="H31" s="62">
        <f ca="1">IFERROR(IF(LoanIsNotPaid*LoanIsGood,EndingBalance,""), "")</f>
        <v>51917.795450182224</v>
      </c>
    </row>
    <row r="32" spans="2:8" ht="20.100000000000001" customHeight="1" x14ac:dyDescent="0.3">
      <c r="B32" s="17">
        <f ca="1">IFERROR(IF(LoanIsNotPaid*LoanIsGood,PaymentNumber,""), "")</f>
        <v>23</v>
      </c>
      <c r="C32" s="18">
        <f ca="1">IFERROR(IF(LoanIsNotPaid*LoanIsGood,PaymentDate,""), "")</f>
        <v>45971</v>
      </c>
      <c r="D32" s="62">
        <f ca="1">IFERROR(IF(LoanIsNotPaid*LoanIsGood,LoanValue,""), "")</f>
        <v>51917.795450182224</v>
      </c>
      <c r="E32" s="62">
        <f ca="1">IFERROR(IF(LoanIsNotPaid*LoanIsGood,MonthlyPayment,""), "")</f>
        <v>699.12725194966674</v>
      </c>
      <c r="F32" s="62">
        <f ca="1">IFERROR(IF(LoanIsNotPaid*LoanIsGood,Principal,""), "")</f>
        <v>392.81225879359124</v>
      </c>
      <c r="G32" s="62">
        <f ca="1">IFERROR(IF(LoanIsNotPaid*LoanIsGood,InterestAmt,""), "")</f>
        <v>306.31499315607562</v>
      </c>
      <c r="H32" s="62">
        <f ca="1">IFERROR(IF(LoanIsNotPaid*LoanIsGood,EndingBalance,""), "")</f>
        <v>51524.98319138863</v>
      </c>
    </row>
    <row r="33" spans="2:8" ht="20.100000000000001" customHeight="1" x14ac:dyDescent="0.3">
      <c r="B33" s="17">
        <f ca="1">IFERROR(IF(LoanIsNotPaid*LoanIsGood,PaymentNumber,""), "")</f>
        <v>24</v>
      </c>
      <c r="C33" s="18">
        <f ca="1">IFERROR(IF(LoanIsNotPaid*LoanIsGood,PaymentDate,""), "")</f>
        <v>46001</v>
      </c>
      <c r="D33" s="62">
        <f ca="1">IFERROR(IF(LoanIsNotPaid*LoanIsGood,LoanValue,""), "")</f>
        <v>51524.98319138863</v>
      </c>
      <c r="E33" s="62">
        <f ca="1">IFERROR(IF(LoanIsNotPaid*LoanIsGood,MonthlyPayment,""), "")</f>
        <v>699.12725194966674</v>
      </c>
      <c r="F33" s="62">
        <f ca="1">IFERROR(IF(LoanIsNotPaid*LoanIsGood,Principal,""), "")</f>
        <v>395.12985112047346</v>
      </c>
      <c r="G33" s="62">
        <f ca="1">IFERROR(IF(LoanIsNotPaid*LoanIsGood,InterestAmt,""), "")</f>
        <v>303.9974008291934</v>
      </c>
      <c r="H33" s="62">
        <f ca="1">IFERROR(IF(LoanIsNotPaid*LoanIsGood,EndingBalance,""), "")</f>
        <v>51129.85334026815</v>
      </c>
    </row>
    <row r="34" spans="2:8" ht="20.100000000000001" customHeight="1" x14ac:dyDescent="0.3">
      <c r="B34" s="17">
        <f ca="1">IFERROR(IF(LoanIsNotPaid*LoanIsGood,PaymentNumber,""), "")</f>
        <v>25</v>
      </c>
      <c r="C34" s="18">
        <f ca="1">IFERROR(IF(LoanIsNotPaid*LoanIsGood,PaymentDate,""), "")</f>
        <v>46032</v>
      </c>
      <c r="D34" s="62">
        <f ca="1">IFERROR(IF(LoanIsNotPaid*LoanIsGood,LoanValue,""), "")</f>
        <v>51129.85334026815</v>
      </c>
      <c r="E34" s="62">
        <f ca="1">IFERROR(IF(LoanIsNotPaid*LoanIsGood,MonthlyPayment,""), "")</f>
        <v>699.12725194966674</v>
      </c>
      <c r="F34" s="62">
        <f ca="1">IFERROR(IF(LoanIsNotPaid*LoanIsGood,Principal,""), "")</f>
        <v>397.46111724208419</v>
      </c>
      <c r="G34" s="62">
        <f ca="1">IFERROR(IF(LoanIsNotPaid*LoanIsGood,InterestAmt,""), "")</f>
        <v>301.66613470758256</v>
      </c>
      <c r="H34" s="62">
        <f ca="1">IFERROR(IF(LoanIsNotPaid*LoanIsGood,EndingBalance,""), "")</f>
        <v>50732.392223026065</v>
      </c>
    </row>
    <row r="35" spans="2:8" ht="20.100000000000001" customHeight="1" x14ac:dyDescent="0.3">
      <c r="B35" s="17">
        <f ca="1">IFERROR(IF(LoanIsNotPaid*LoanIsGood,PaymentNumber,""), "")</f>
        <v>26</v>
      </c>
      <c r="C35" s="18">
        <f ca="1">IFERROR(IF(LoanIsNotPaid*LoanIsGood,PaymentDate,""), "")</f>
        <v>46063</v>
      </c>
      <c r="D35" s="62">
        <f ca="1">IFERROR(IF(LoanIsNotPaid*LoanIsGood,LoanValue,""), "")</f>
        <v>50732.392223026065</v>
      </c>
      <c r="E35" s="62">
        <f ca="1">IFERROR(IF(LoanIsNotPaid*LoanIsGood,MonthlyPayment,""), "")</f>
        <v>699.12725194966674</v>
      </c>
      <c r="F35" s="62">
        <f ca="1">IFERROR(IF(LoanIsNotPaid*LoanIsGood,Principal,""), "")</f>
        <v>399.8061378338125</v>
      </c>
      <c r="G35" s="62">
        <f ca="1">IFERROR(IF(LoanIsNotPaid*LoanIsGood,InterestAmt,""), "")</f>
        <v>299.32111411585424</v>
      </c>
      <c r="H35" s="62">
        <f ca="1">IFERROR(IF(LoanIsNotPaid*LoanIsGood,EndingBalance,""), "")</f>
        <v>50332.586085192248</v>
      </c>
    </row>
    <row r="36" spans="2:8" ht="20.100000000000001" customHeight="1" x14ac:dyDescent="0.3">
      <c r="B36" s="17">
        <f ca="1">IFERROR(IF(LoanIsNotPaid*LoanIsGood,PaymentNumber,""), "")</f>
        <v>27</v>
      </c>
      <c r="C36" s="18">
        <f ca="1">IFERROR(IF(LoanIsNotPaid*LoanIsGood,PaymentDate,""), "")</f>
        <v>46091</v>
      </c>
      <c r="D36" s="62">
        <f ca="1">IFERROR(IF(LoanIsNotPaid*LoanIsGood,LoanValue,""), "")</f>
        <v>50332.586085192248</v>
      </c>
      <c r="E36" s="62">
        <f ca="1">IFERROR(IF(LoanIsNotPaid*LoanIsGood,MonthlyPayment,""), "")</f>
        <v>699.12725194966674</v>
      </c>
      <c r="F36" s="62">
        <f ca="1">IFERROR(IF(LoanIsNotPaid*LoanIsGood,Principal,""), "")</f>
        <v>402.164994047032</v>
      </c>
      <c r="G36" s="62">
        <f ca="1">IFERROR(IF(LoanIsNotPaid*LoanIsGood,InterestAmt,""), "")</f>
        <v>296.96225790263475</v>
      </c>
      <c r="H36" s="62">
        <f ca="1">IFERROR(IF(LoanIsNotPaid*LoanIsGood,EndingBalance,""), "")</f>
        <v>49930.42109114521</v>
      </c>
    </row>
    <row r="37" spans="2:8" ht="20.100000000000001" customHeight="1" x14ac:dyDescent="0.3">
      <c r="B37" s="17">
        <f ca="1">IFERROR(IF(LoanIsNotPaid*LoanIsGood,PaymentNumber,""), "")</f>
        <v>28</v>
      </c>
      <c r="C37" s="18">
        <f ca="1">IFERROR(IF(LoanIsNotPaid*LoanIsGood,PaymentDate,""), "")</f>
        <v>46122</v>
      </c>
      <c r="D37" s="62">
        <f ca="1">IFERROR(IF(LoanIsNotPaid*LoanIsGood,LoanValue,""), "")</f>
        <v>49930.42109114521</v>
      </c>
      <c r="E37" s="62">
        <f ca="1">IFERROR(IF(LoanIsNotPaid*LoanIsGood,MonthlyPayment,""), "")</f>
        <v>699.12725194966674</v>
      </c>
      <c r="F37" s="62">
        <f ca="1">IFERROR(IF(LoanIsNotPaid*LoanIsGood,Principal,""), "")</f>
        <v>404.53776751190952</v>
      </c>
      <c r="G37" s="62">
        <f ca="1">IFERROR(IF(LoanIsNotPaid*LoanIsGood,InterestAmt,""), "")</f>
        <v>294.58948443775728</v>
      </c>
      <c r="H37" s="62">
        <f ca="1">IFERROR(IF(LoanIsNotPaid*LoanIsGood,EndingBalance,""), "")</f>
        <v>49525.883323633294</v>
      </c>
    </row>
    <row r="38" spans="2:8" ht="20.100000000000001" customHeight="1" x14ac:dyDescent="0.3">
      <c r="B38" s="17">
        <f ca="1">IFERROR(IF(LoanIsNotPaid*LoanIsGood,PaymentNumber,""), "")</f>
        <v>29</v>
      </c>
      <c r="C38" s="18">
        <f ca="1">IFERROR(IF(LoanIsNotPaid*LoanIsGood,PaymentDate,""), "")</f>
        <v>46152</v>
      </c>
      <c r="D38" s="62">
        <f ca="1">IFERROR(IF(LoanIsNotPaid*LoanIsGood,LoanValue,""), "")</f>
        <v>49525.883323633294</v>
      </c>
      <c r="E38" s="62">
        <f ca="1">IFERROR(IF(LoanIsNotPaid*LoanIsGood,MonthlyPayment,""), "")</f>
        <v>699.12725194966674</v>
      </c>
      <c r="F38" s="62">
        <f ca="1">IFERROR(IF(LoanIsNotPaid*LoanIsGood,Principal,""), "")</f>
        <v>406.92454034022978</v>
      </c>
      <c r="G38" s="62">
        <f ca="1">IFERROR(IF(LoanIsNotPaid*LoanIsGood,InterestAmt,""), "")</f>
        <v>292.20271160943702</v>
      </c>
      <c r="H38" s="62">
        <f ca="1">IFERROR(IF(LoanIsNotPaid*LoanIsGood,EndingBalance,""), "")</f>
        <v>49118.95878329307</v>
      </c>
    </row>
    <row r="39" spans="2:8" ht="20.100000000000001" customHeight="1" x14ac:dyDescent="0.3">
      <c r="B39" s="17">
        <f ca="1">IFERROR(IF(LoanIsNotPaid*LoanIsGood,PaymentNumber,""), "")</f>
        <v>30</v>
      </c>
      <c r="C39" s="18">
        <f ca="1">IFERROR(IF(LoanIsNotPaid*LoanIsGood,PaymentDate,""), "")</f>
        <v>46183</v>
      </c>
      <c r="D39" s="62">
        <f ca="1">IFERROR(IF(LoanIsNotPaid*LoanIsGood,LoanValue,""), "")</f>
        <v>49118.95878329307</v>
      </c>
      <c r="E39" s="62">
        <f ca="1">IFERROR(IF(LoanIsNotPaid*LoanIsGood,MonthlyPayment,""), "")</f>
        <v>699.12725194966674</v>
      </c>
      <c r="F39" s="62">
        <f ca="1">IFERROR(IF(LoanIsNotPaid*LoanIsGood,Principal,""), "")</f>
        <v>409.32539512823706</v>
      </c>
      <c r="G39" s="62">
        <f ca="1">IFERROR(IF(LoanIsNotPaid*LoanIsGood,InterestAmt,""), "")</f>
        <v>289.80185682142968</v>
      </c>
      <c r="H39" s="62">
        <f ca="1">IFERROR(IF(LoanIsNotPaid*LoanIsGood,EndingBalance,""), "")</f>
        <v>48709.633388164824</v>
      </c>
    </row>
    <row r="40" spans="2:8" ht="20.100000000000001" customHeight="1" x14ac:dyDescent="0.3">
      <c r="B40" s="17">
        <f ca="1">IFERROR(IF(LoanIsNotPaid*LoanIsGood,PaymentNumber,""), "")</f>
        <v>31</v>
      </c>
      <c r="C40" s="18">
        <f ca="1">IFERROR(IF(LoanIsNotPaid*LoanIsGood,PaymentDate,""), "")</f>
        <v>46213</v>
      </c>
      <c r="D40" s="62">
        <f ca="1">IFERROR(IF(LoanIsNotPaid*LoanIsGood,LoanValue,""), "")</f>
        <v>48709.633388164824</v>
      </c>
      <c r="E40" s="62">
        <f ca="1">IFERROR(IF(LoanIsNotPaid*LoanIsGood,MonthlyPayment,""), "")</f>
        <v>699.12725194966674</v>
      </c>
      <c r="F40" s="62">
        <f ca="1">IFERROR(IF(LoanIsNotPaid*LoanIsGood,Principal,""), "")</f>
        <v>411.74041495949376</v>
      </c>
      <c r="G40" s="62">
        <f ca="1">IFERROR(IF(LoanIsNotPaid*LoanIsGood,InterestAmt,""), "")</f>
        <v>287.38683699017309</v>
      </c>
      <c r="H40" s="62">
        <f ca="1">IFERROR(IF(LoanIsNotPaid*LoanIsGood,EndingBalance,""), "")</f>
        <v>48297.892973205322</v>
      </c>
    </row>
    <row r="41" spans="2:8" ht="20.100000000000001" customHeight="1" x14ac:dyDescent="0.3">
      <c r="B41" s="17">
        <f ca="1">IFERROR(IF(LoanIsNotPaid*LoanIsGood,PaymentNumber,""), "")</f>
        <v>32</v>
      </c>
      <c r="C41" s="18">
        <f ca="1">IFERROR(IF(LoanIsNotPaid*LoanIsGood,PaymentDate,""), "")</f>
        <v>46244</v>
      </c>
      <c r="D41" s="62">
        <f ca="1">IFERROR(IF(LoanIsNotPaid*LoanIsGood,LoanValue,""), "")</f>
        <v>48297.892973205322</v>
      </c>
      <c r="E41" s="62">
        <f ca="1">IFERROR(IF(LoanIsNotPaid*LoanIsGood,MonthlyPayment,""), "")</f>
        <v>699.12725194966674</v>
      </c>
      <c r="F41" s="62">
        <f ca="1">IFERROR(IF(LoanIsNotPaid*LoanIsGood,Principal,""), "")</f>
        <v>414.1696834077548</v>
      </c>
      <c r="G41" s="62">
        <f ca="1">IFERROR(IF(LoanIsNotPaid*LoanIsGood,InterestAmt,""), "")</f>
        <v>284.95756854191205</v>
      </c>
      <c r="H41" s="62">
        <f ca="1">IFERROR(IF(LoanIsNotPaid*LoanIsGood,EndingBalance,""), "")</f>
        <v>47883.72328979757</v>
      </c>
    </row>
    <row r="42" spans="2:8" ht="20.100000000000001" customHeight="1" x14ac:dyDescent="0.3">
      <c r="B42" s="17">
        <f ca="1">IFERROR(IF(LoanIsNotPaid*LoanIsGood,PaymentNumber,""), "")</f>
        <v>33</v>
      </c>
      <c r="C42" s="18">
        <f ca="1">IFERROR(IF(LoanIsNotPaid*LoanIsGood,PaymentDate,""), "")</f>
        <v>46275</v>
      </c>
      <c r="D42" s="62">
        <f ca="1">IFERROR(IF(LoanIsNotPaid*LoanIsGood,LoanValue,""), "")</f>
        <v>47883.72328979757</v>
      </c>
      <c r="E42" s="62">
        <f ca="1">IFERROR(IF(LoanIsNotPaid*LoanIsGood,MonthlyPayment,""), "")</f>
        <v>699.12725194966674</v>
      </c>
      <c r="F42" s="62">
        <f ca="1">IFERROR(IF(LoanIsNotPaid*LoanIsGood,Principal,""), "")</f>
        <v>416.6132845398605</v>
      </c>
      <c r="G42" s="62">
        <f ca="1">IFERROR(IF(LoanIsNotPaid*LoanIsGood,InterestAmt,""), "")</f>
        <v>282.5139674098063</v>
      </c>
      <c r="H42" s="62">
        <f ca="1">IFERROR(IF(LoanIsNotPaid*LoanIsGood,EndingBalance,""), "")</f>
        <v>47467.110005257702</v>
      </c>
    </row>
    <row r="43" spans="2:8" ht="20.100000000000001" customHeight="1" x14ac:dyDescent="0.3">
      <c r="B43" s="17">
        <f ca="1">IFERROR(IF(LoanIsNotPaid*LoanIsGood,PaymentNumber,""), "")</f>
        <v>34</v>
      </c>
      <c r="C43" s="18">
        <f ca="1">IFERROR(IF(LoanIsNotPaid*LoanIsGood,PaymentDate,""), "")</f>
        <v>46305</v>
      </c>
      <c r="D43" s="62">
        <f ca="1">IFERROR(IF(LoanIsNotPaid*LoanIsGood,LoanValue,""), "")</f>
        <v>47467.110005257702</v>
      </c>
      <c r="E43" s="62">
        <f ca="1">IFERROR(IF(LoanIsNotPaid*LoanIsGood,MonthlyPayment,""), "")</f>
        <v>699.12725194966674</v>
      </c>
      <c r="F43" s="62">
        <f ca="1">IFERROR(IF(LoanIsNotPaid*LoanIsGood,Principal,""), "")</f>
        <v>419.0713029186457</v>
      </c>
      <c r="G43" s="62">
        <f ca="1">IFERROR(IF(LoanIsNotPaid*LoanIsGood,InterestAmt,""), "")</f>
        <v>280.05594903102116</v>
      </c>
      <c r="H43" s="62">
        <f ca="1">IFERROR(IF(LoanIsNotPaid*LoanIsGood,EndingBalance,""), "")</f>
        <v>47048.03870233905</v>
      </c>
    </row>
    <row r="44" spans="2:8" ht="20.100000000000001" customHeight="1" x14ac:dyDescent="0.3">
      <c r="B44" s="17">
        <f ca="1">IFERROR(IF(LoanIsNotPaid*LoanIsGood,PaymentNumber,""), "")</f>
        <v>35</v>
      </c>
      <c r="C44" s="18">
        <f ca="1">IFERROR(IF(LoanIsNotPaid*LoanIsGood,PaymentDate,""), "")</f>
        <v>46336</v>
      </c>
      <c r="D44" s="62">
        <f ca="1">IFERROR(IF(LoanIsNotPaid*LoanIsGood,LoanValue,""), "")</f>
        <v>47048.03870233905</v>
      </c>
      <c r="E44" s="62">
        <f ca="1">IFERROR(IF(LoanIsNotPaid*LoanIsGood,MonthlyPayment,""), "")</f>
        <v>699.12725194966674</v>
      </c>
      <c r="F44" s="62">
        <f ca="1">IFERROR(IF(LoanIsNotPaid*LoanIsGood,Principal,""), "")</f>
        <v>421.54382360586561</v>
      </c>
      <c r="G44" s="62">
        <f ca="1">IFERROR(IF(LoanIsNotPaid*LoanIsGood,InterestAmt,""), "")</f>
        <v>277.58342834380113</v>
      </c>
      <c r="H44" s="62">
        <f ca="1">IFERROR(IF(LoanIsNotPaid*LoanIsGood,EndingBalance,""), "")</f>
        <v>46626.494878733181</v>
      </c>
    </row>
    <row r="45" spans="2:8" ht="20.100000000000001" customHeight="1" x14ac:dyDescent="0.3">
      <c r="B45" s="17">
        <f ca="1">IFERROR(IF(LoanIsNotPaid*LoanIsGood,PaymentNumber,""), "")</f>
        <v>36</v>
      </c>
      <c r="C45" s="18">
        <f ca="1">IFERROR(IF(LoanIsNotPaid*LoanIsGood,PaymentDate,""), "")</f>
        <v>46366</v>
      </c>
      <c r="D45" s="62">
        <f ca="1">IFERROR(IF(LoanIsNotPaid*LoanIsGood,LoanValue,""), "")</f>
        <v>46626.494878733181</v>
      </c>
      <c r="E45" s="62">
        <f ca="1">IFERROR(IF(LoanIsNotPaid*LoanIsGood,MonthlyPayment,""), "")</f>
        <v>699.12725194966674</v>
      </c>
      <c r="F45" s="62">
        <f ca="1">IFERROR(IF(LoanIsNotPaid*LoanIsGood,Principal,""), "")</f>
        <v>424.03093216514026</v>
      </c>
      <c r="G45" s="62">
        <f ca="1">IFERROR(IF(LoanIsNotPaid*LoanIsGood,InterestAmt,""), "")</f>
        <v>275.09631978452649</v>
      </c>
      <c r="H45" s="62">
        <f ca="1">IFERROR(IF(LoanIsNotPaid*LoanIsGood,EndingBalance,""), "")</f>
        <v>46202.463946568037</v>
      </c>
    </row>
    <row r="46" spans="2:8" ht="20.100000000000001" customHeight="1" x14ac:dyDescent="0.3">
      <c r="B46" s="17">
        <f ca="1">IFERROR(IF(LoanIsNotPaid*LoanIsGood,PaymentNumber,""), "")</f>
        <v>37</v>
      </c>
      <c r="C46" s="18">
        <f ca="1">IFERROR(IF(LoanIsNotPaid*LoanIsGood,PaymentDate,""), "")</f>
        <v>46397</v>
      </c>
      <c r="D46" s="62">
        <f ca="1">IFERROR(IF(LoanIsNotPaid*LoanIsGood,LoanValue,""), "")</f>
        <v>46202.463946568037</v>
      </c>
      <c r="E46" s="62">
        <f ca="1">IFERROR(IF(LoanIsNotPaid*LoanIsGood,MonthlyPayment,""), "")</f>
        <v>699.12725194966674</v>
      </c>
      <c r="F46" s="62">
        <f ca="1">IFERROR(IF(LoanIsNotPaid*LoanIsGood,Principal,""), "")</f>
        <v>426.53271466491458</v>
      </c>
      <c r="G46" s="62">
        <f ca="1">IFERROR(IF(LoanIsNotPaid*LoanIsGood,InterestAmt,""), "")</f>
        <v>272.59453728475216</v>
      </c>
      <c r="H46" s="62">
        <f ca="1">IFERROR(IF(LoanIsNotPaid*LoanIsGood,EndingBalance,""), "")</f>
        <v>45775.931231903101</v>
      </c>
    </row>
    <row r="47" spans="2:8" ht="20.100000000000001" customHeight="1" x14ac:dyDescent="0.3">
      <c r="B47" s="17">
        <f ca="1">IFERROR(IF(LoanIsNotPaid*LoanIsGood,PaymentNumber,""), "")</f>
        <v>38</v>
      </c>
      <c r="C47" s="18">
        <f ca="1">IFERROR(IF(LoanIsNotPaid*LoanIsGood,PaymentDate,""), "")</f>
        <v>46428</v>
      </c>
      <c r="D47" s="62">
        <f ca="1">IFERROR(IF(LoanIsNotPaid*LoanIsGood,LoanValue,""), "")</f>
        <v>45775.931231903101</v>
      </c>
      <c r="E47" s="62">
        <f ca="1">IFERROR(IF(LoanIsNotPaid*LoanIsGood,MonthlyPayment,""), "")</f>
        <v>699.12725194966674</v>
      </c>
      <c r="F47" s="62">
        <f ca="1">IFERROR(IF(LoanIsNotPaid*LoanIsGood,Principal,""), "")</f>
        <v>429.04925768143755</v>
      </c>
      <c r="G47" s="62">
        <f ca="1">IFERROR(IF(LoanIsNotPaid*LoanIsGood,InterestAmt,""), "")</f>
        <v>270.07799426822919</v>
      </c>
      <c r="H47" s="62">
        <f ca="1">IFERROR(IF(LoanIsNotPaid*LoanIsGood,EndingBalance,""), "")</f>
        <v>45346.881974221673</v>
      </c>
    </row>
    <row r="48" spans="2:8" ht="20.100000000000001" customHeight="1" x14ac:dyDescent="0.3">
      <c r="B48" s="17">
        <f ca="1">IFERROR(IF(LoanIsNotPaid*LoanIsGood,PaymentNumber,""), "")</f>
        <v>39</v>
      </c>
      <c r="C48" s="18">
        <f ca="1">IFERROR(IF(LoanIsNotPaid*LoanIsGood,PaymentDate,""), "")</f>
        <v>46456</v>
      </c>
      <c r="D48" s="62">
        <f ca="1">IFERROR(IF(LoanIsNotPaid*LoanIsGood,LoanValue,""), "")</f>
        <v>45346.881974221673</v>
      </c>
      <c r="E48" s="62">
        <f ca="1">IFERROR(IF(LoanIsNotPaid*LoanIsGood,MonthlyPayment,""), "")</f>
        <v>699.12725194966674</v>
      </c>
      <c r="F48" s="62">
        <f ca="1">IFERROR(IF(LoanIsNotPaid*LoanIsGood,Principal,""), "")</f>
        <v>431.58064830175806</v>
      </c>
      <c r="G48" s="62">
        <f ca="1">IFERROR(IF(LoanIsNotPaid*LoanIsGood,InterestAmt,""), "")</f>
        <v>267.54660364790874</v>
      </c>
      <c r="H48" s="62">
        <f ca="1">IFERROR(IF(LoanIsNotPaid*LoanIsGood,EndingBalance,""), "")</f>
        <v>44915.301325919907</v>
      </c>
    </row>
    <row r="49" spans="2:8" ht="20.100000000000001" customHeight="1" x14ac:dyDescent="0.3">
      <c r="B49" s="17">
        <f ca="1">IFERROR(IF(LoanIsNotPaid*LoanIsGood,PaymentNumber,""), "")</f>
        <v>40</v>
      </c>
      <c r="C49" s="18">
        <f ca="1">IFERROR(IF(LoanIsNotPaid*LoanIsGood,PaymentDate,""), "")</f>
        <v>46487</v>
      </c>
      <c r="D49" s="62">
        <f ca="1">IFERROR(IF(LoanIsNotPaid*LoanIsGood,LoanValue,""), "")</f>
        <v>44915.301325919907</v>
      </c>
      <c r="E49" s="62">
        <f ca="1">IFERROR(IF(LoanIsNotPaid*LoanIsGood,MonthlyPayment,""), "")</f>
        <v>699.12725194966674</v>
      </c>
      <c r="F49" s="62">
        <f ca="1">IFERROR(IF(LoanIsNotPaid*LoanIsGood,Principal,""), "")</f>
        <v>434.12697412673839</v>
      </c>
      <c r="G49" s="62">
        <f ca="1">IFERROR(IF(LoanIsNotPaid*LoanIsGood,InterestAmt,""), "")</f>
        <v>265.00027782292835</v>
      </c>
      <c r="H49" s="62">
        <f ca="1">IFERROR(IF(LoanIsNotPaid*LoanIsGood,EndingBalance,""), "")</f>
        <v>44481.174351793175</v>
      </c>
    </row>
    <row r="50" spans="2:8" ht="20.100000000000001" customHeight="1" x14ac:dyDescent="0.3">
      <c r="B50" s="17">
        <f ca="1">IFERROR(IF(LoanIsNotPaid*LoanIsGood,PaymentNumber,""), "")</f>
        <v>41</v>
      </c>
      <c r="C50" s="18">
        <f ca="1">IFERROR(IF(LoanIsNotPaid*LoanIsGood,PaymentDate,""), "")</f>
        <v>46517</v>
      </c>
      <c r="D50" s="62">
        <f ca="1">IFERROR(IF(LoanIsNotPaid*LoanIsGood,LoanValue,""), "")</f>
        <v>44481.174351793175</v>
      </c>
      <c r="E50" s="62">
        <f ca="1">IFERROR(IF(LoanIsNotPaid*LoanIsGood,MonthlyPayment,""), "")</f>
        <v>699.12725194966674</v>
      </c>
      <c r="F50" s="62">
        <f ca="1">IFERROR(IF(LoanIsNotPaid*LoanIsGood,Principal,""), "")</f>
        <v>436.6883232740862</v>
      </c>
      <c r="G50" s="62">
        <f ca="1">IFERROR(IF(LoanIsNotPaid*LoanIsGood,InterestAmt,""), "")</f>
        <v>262.4389286755806</v>
      </c>
      <c r="H50" s="62">
        <f ca="1">IFERROR(IF(LoanIsNotPaid*LoanIsGood,EndingBalance,""), "")</f>
        <v>44044.486028519081</v>
      </c>
    </row>
    <row r="51" spans="2:8" ht="20.100000000000001" customHeight="1" x14ac:dyDescent="0.3">
      <c r="B51" s="17">
        <f ca="1">IFERROR(IF(LoanIsNotPaid*LoanIsGood,PaymentNumber,""), "")</f>
        <v>42</v>
      </c>
      <c r="C51" s="18">
        <f ca="1">IFERROR(IF(LoanIsNotPaid*LoanIsGood,PaymentDate,""), "")</f>
        <v>46548</v>
      </c>
      <c r="D51" s="62">
        <f ca="1">IFERROR(IF(LoanIsNotPaid*LoanIsGood,LoanValue,""), "")</f>
        <v>44044.486028519081</v>
      </c>
      <c r="E51" s="62">
        <f ca="1">IFERROR(IF(LoanIsNotPaid*LoanIsGood,MonthlyPayment,""), "")</f>
        <v>699.12725194966674</v>
      </c>
      <c r="F51" s="62">
        <f ca="1">IFERROR(IF(LoanIsNotPaid*LoanIsGood,Principal,""), "")</f>
        <v>439.26478438140333</v>
      </c>
      <c r="G51" s="62">
        <f ca="1">IFERROR(IF(LoanIsNotPaid*LoanIsGood,InterestAmt,""), "")</f>
        <v>259.86246756826341</v>
      </c>
      <c r="H51" s="62">
        <f ca="1">IFERROR(IF(LoanIsNotPaid*LoanIsGood,EndingBalance,""), "")</f>
        <v>43605.221244137676</v>
      </c>
    </row>
    <row r="52" spans="2:8" ht="20.100000000000001" customHeight="1" x14ac:dyDescent="0.3">
      <c r="B52" s="17">
        <f ca="1">IFERROR(IF(LoanIsNotPaid*LoanIsGood,PaymentNumber,""), "")</f>
        <v>43</v>
      </c>
      <c r="C52" s="18">
        <f ca="1">IFERROR(IF(LoanIsNotPaid*LoanIsGood,PaymentDate,""), "")</f>
        <v>46578</v>
      </c>
      <c r="D52" s="62">
        <f ca="1">IFERROR(IF(LoanIsNotPaid*LoanIsGood,LoanValue,""), "")</f>
        <v>43605.221244137676</v>
      </c>
      <c r="E52" s="62">
        <f ca="1">IFERROR(IF(LoanIsNotPaid*LoanIsGood,MonthlyPayment,""), "")</f>
        <v>699.12725194966674</v>
      </c>
      <c r="F52" s="62">
        <f ca="1">IFERROR(IF(LoanIsNotPaid*LoanIsGood,Principal,""), "")</f>
        <v>441.85644660925357</v>
      </c>
      <c r="G52" s="62">
        <f ca="1">IFERROR(IF(LoanIsNotPaid*LoanIsGood,InterestAmt,""), "")</f>
        <v>257.27080534041318</v>
      </c>
      <c r="H52" s="62">
        <f ca="1">IFERROR(IF(LoanIsNotPaid*LoanIsGood,EndingBalance,""), "")</f>
        <v>43163.364797528418</v>
      </c>
    </row>
    <row r="53" spans="2:8" ht="20.100000000000001" customHeight="1" x14ac:dyDescent="0.3">
      <c r="B53" s="17">
        <f ca="1">IFERROR(IF(LoanIsNotPaid*LoanIsGood,PaymentNumber,""), "")</f>
        <v>44</v>
      </c>
      <c r="C53" s="18">
        <f ca="1">IFERROR(IF(LoanIsNotPaid*LoanIsGood,PaymentDate,""), "")</f>
        <v>46609</v>
      </c>
      <c r="D53" s="62">
        <f ca="1">IFERROR(IF(LoanIsNotPaid*LoanIsGood,LoanValue,""), "")</f>
        <v>43163.364797528418</v>
      </c>
      <c r="E53" s="62">
        <f ca="1">IFERROR(IF(LoanIsNotPaid*LoanIsGood,MonthlyPayment,""), "")</f>
        <v>699.12725194966674</v>
      </c>
      <c r="F53" s="62">
        <f ca="1">IFERROR(IF(LoanIsNotPaid*LoanIsGood,Principal,""), "")</f>
        <v>444.46339964424811</v>
      </c>
      <c r="G53" s="62">
        <f ca="1">IFERROR(IF(LoanIsNotPaid*LoanIsGood,InterestAmt,""), "")</f>
        <v>254.6638523054186</v>
      </c>
      <c r="H53" s="62">
        <f ca="1">IFERROR(IF(LoanIsNotPaid*LoanIsGood,EndingBalance,""), "")</f>
        <v>42718.901397884147</v>
      </c>
    </row>
    <row r="54" spans="2:8" ht="20.100000000000001" customHeight="1" x14ac:dyDescent="0.3">
      <c r="B54" s="17">
        <f ca="1">IFERROR(IF(LoanIsNotPaid*LoanIsGood,PaymentNumber,""), "")</f>
        <v>45</v>
      </c>
      <c r="C54" s="18">
        <f ca="1">IFERROR(IF(LoanIsNotPaid*LoanIsGood,PaymentDate,""), "")</f>
        <v>46640</v>
      </c>
      <c r="D54" s="62">
        <f ca="1">IFERROR(IF(LoanIsNotPaid*LoanIsGood,LoanValue,""), "")</f>
        <v>42718.901397884147</v>
      </c>
      <c r="E54" s="62">
        <f ca="1">IFERROR(IF(LoanIsNotPaid*LoanIsGood,MonthlyPayment,""), "")</f>
        <v>699.12725194966674</v>
      </c>
      <c r="F54" s="62">
        <f ca="1">IFERROR(IF(LoanIsNotPaid*LoanIsGood,Principal,""), "")</f>
        <v>447.08573370214924</v>
      </c>
      <c r="G54" s="62">
        <f ca="1">IFERROR(IF(LoanIsNotPaid*LoanIsGood,InterestAmt,""), "")</f>
        <v>252.0415182475175</v>
      </c>
      <c r="H54" s="62">
        <f ca="1">IFERROR(IF(LoanIsNotPaid*LoanIsGood,EndingBalance,""), "")</f>
        <v>42271.815664182002</v>
      </c>
    </row>
    <row r="55" spans="2:8" ht="20.100000000000001" customHeight="1" x14ac:dyDescent="0.3">
      <c r="B55" s="17">
        <f ca="1">IFERROR(IF(LoanIsNotPaid*LoanIsGood,PaymentNumber,""), "")</f>
        <v>46</v>
      </c>
      <c r="C55" s="18">
        <f ca="1">IFERROR(IF(LoanIsNotPaid*LoanIsGood,PaymentDate,""), "")</f>
        <v>46670</v>
      </c>
      <c r="D55" s="62">
        <f ca="1">IFERROR(IF(LoanIsNotPaid*LoanIsGood,LoanValue,""), "")</f>
        <v>42271.815664182002</v>
      </c>
      <c r="E55" s="62">
        <f ca="1">IFERROR(IF(LoanIsNotPaid*LoanIsGood,MonthlyPayment,""), "")</f>
        <v>699.12725194966674</v>
      </c>
      <c r="F55" s="62">
        <f ca="1">IFERROR(IF(LoanIsNotPaid*LoanIsGood,Principal,""), "")</f>
        <v>449.7235395309919</v>
      </c>
      <c r="G55" s="62">
        <f ca="1">IFERROR(IF(LoanIsNotPaid*LoanIsGood,InterestAmt,""), "")</f>
        <v>249.40371241867484</v>
      </c>
      <c r="H55" s="62">
        <f ca="1">IFERROR(IF(LoanIsNotPaid*LoanIsGood,EndingBalance,""), "")</f>
        <v>41822.092124651004</v>
      </c>
    </row>
    <row r="56" spans="2:8" ht="20.100000000000001" customHeight="1" x14ac:dyDescent="0.3">
      <c r="B56" s="17">
        <f ca="1">IFERROR(IF(LoanIsNotPaid*LoanIsGood,PaymentNumber,""), "")</f>
        <v>47</v>
      </c>
      <c r="C56" s="18">
        <f ca="1">IFERROR(IF(LoanIsNotPaid*LoanIsGood,PaymentDate,""), "")</f>
        <v>46701</v>
      </c>
      <c r="D56" s="62">
        <f ca="1">IFERROR(IF(LoanIsNotPaid*LoanIsGood,LoanValue,""), "")</f>
        <v>41822.092124651004</v>
      </c>
      <c r="E56" s="62">
        <f ca="1">IFERROR(IF(LoanIsNotPaid*LoanIsGood,MonthlyPayment,""), "")</f>
        <v>699.12725194966674</v>
      </c>
      <c r="F56" s="62">
        <f ca="1">IFERROR(IF(LoanIsNotPaid*LoanIsGood,Principal,""), "")</f>
        <v>452.37690841422477</v>
      </c>
      <c r="G56" s="62">
        <f ca="1">IFERROR(IF(LoanIsNotPaid*LoanIsGood,InterestAmt,""), "")</f>
        <v>246.750343535442</v>
      </c>
      <c r="H56" s="62">
        <f ca="1">IFERROR(IF(LoanIsNotPaid*LoanIsGood,EndingBalance,""), "")</f>
        <v>41369.715216236786</v>
      </c>
    </row>
    <row r="57" spans="2:8" ht="20.100000000000001" customHeight="1" x14ac:dyDescent="0.3">
      <c r="B57" s="17">
        <f ca="1">IFERROR(IF(LoanIsNotPaid*LoanIsGood,PaymentNumber,""), "")</f>
        <v>48</v>
      </c>
      <c r="C57" s="18">
        <f ca="1">IFERROR(IF(LoanIsNotPaid*LoanIsGood,PaymentDate,""), "")</f>
        <v>46731</v>
      </c>
      <c r="D57" s="62">
        <f ca="1">IFERROR(IF(LoanIsNotPaid*LoanIsGood,LoanValue,""), "")</f>
        <v>41369.715216236786</v>
      </c>
      <c r="E57" s="62">
        <f ca="1">IFERROR(IF(LoanIsNotPaid*LoanIsGood,MonthlyPayment,""), "")</f>
        <v>699.12725194966674</v>
      </c>
      <c r="F57" s="62">
        <f ca="1">IFERROR(IF(LoanIsNotPaid*LoanIsGood,Principal,""), "")</f>
        <v>455.04593217386872</v>
      </c>
      <c r="G57" s="62">
        <f ca="1">IFERROR(IF(LoanIsNotPaid*LoanIsGood,InterestAmt,""), "")</f>
        <v>244.08131977579805</v>
      </c>
      <c r="H57" s="62">
        <f ca="1">IFERROR(IF(LoanIsNotPaid*LoanIsGood,EndingBalance,""), "")</f>
        <v>40914.669284062904</v>
      </c>
    </row>
    <row r="58" spans="2:8" ht="20.100000000000001" customHeight="1" x14ac:dyDescent="0.3">
      <c r="B58" s="17">
        <f ca="1">IFERROR(IF(LoanIsNotPaid*LoanIsGood,PaymentNumber,""), "")</f>
        <v>49</v>
      </c>
      <c r="C58" s="18">
        <f ca="1">IFERROR(IF(LoanIsNotPaid*LoanIsGood,PaymentDate,""), "")</f>
        <v>46762</v>
      </c>
      <c r="D58" s="62">
        <f ca="1">IFERROR(IF(LoanIsNotPaid*LoanIsGood,LoanValue,""), "")</f>
        <v>40914.669284062904</v>
      </c>
      <c r="E58" s="62">
        <f ca="1">IFERROR(IF(LoanIsNotPaid*LoanIsGood,MonthlyPayment,""), "")</f>
        <v>699.12725194966674</v>
      </c>
      <c r="F58" s="62">
        <f ca="1">IFERROR(IF(LoanIsNotPaid*LoanIsGood,Principal,""), "")</f>
        <v>457.73070317369451</v>
      </c>
      <c r="G58" s="62">
        <f ca="1">IFERROR(IF(LoanIsNotPaid*LoanIsGood,InterestAmt,""), "")</f>
        <v>241.39654877597229</v>
      </c>
      <c r="H58" s="62">
        <f ca="1">IFERROR(IF(LoanIsNotPaid*LoanIsGood,EndingBalance,""), "")</f>
        <v>40456.938580889204</v>
      </c>
    </row>
    <row r="59" spans="2:8" ht="20.100000000000001" customHeight="1" x14ac:dyDescent="0.3">
      <c r="B59" s="17">
        <f ca="1">IFERROR(IF(LoanIsNotPaid*LoanIsGood,PaymentNumber,""), "")</f>
        <v>50</v>
      </c>
      <c r="C59" s="18">
        <f ca="1">IFERROR(IF(LoanIsNotPaid*LoanIsGood,PaymentDate,""), "")</f>
        <v>46793</v>
      </c>
      <c r="D59" s="62">
        <f ca="1">IFERROR(IF(LoanIsNotPaid*LoanIsGood,LoanValue,""), "")</f>
        <v>40456.938580889204</v>
      </c>
      <c r="E59" s="62">
        <f ca="1">IFERROR(IF(LoanIsNotPaid*LoanIsGood,MonthlyPayment,""), "")</f>
        <v>699.12725194966674</v>
      </c>
      <c r="F59" s="62">
        <f ca="1">IFERROR(IF(LoanIsNotPaid*LoanIsGood,Principal,""), "")</f>
        <v>460.43131432241933</v>
      </c>
      <c r="G59" s="62">
        <f ca="1">IFERROR(IF(LoanIsNotPaid*LoanIsGood,InterestAmt,""), "")</f>
        <v>238.69593762724745</v>
      </c>
      <c r="H59" s="62">
        <f ca="1">IFERROR(IF(LoanIsNotPaid*LoanIsGood,EndingBalance,""), "")</f>
        <v>39996.507266566776</v>
      </c>
    </row>
    <row r="60" spans="2:8" ht="20.100000000000001" customHeight="1" x14ac:dyDescent="0.3">
      <c r="B60" s="17">
        <f ca="1">IFERROR(IF(LoanIsNotPaid*LoanIsGood,PaymentNumber,""), "")</f>
        <v>51</v>
      </c>
      <c r="C60" s="18">
        <f ca="1">IFERROR(IF(LoanIsNotPaid*LoanIsGood,PaymentDate,""), "")</f>
        <v>46822</v>
      </c>
      <c r="D60" s="62">
        <f ca="1">IFERROR(IF(LoanIsNotPaid*LoanIsGood,LoanValue,""), "")</f>
        <v>39996.507266566776</v>
      </c>
      <c r="E60" s="62">
        <f ca="1">IFERROR(IF(LoanIsNotPaid*LoanIsGood,MonthlyPayment,""), "")</f>
        <v>699.12725194966674</v>
      </c>
      <c r="F60" s="62">
        <f ca="1">IFERROR(IF(LoanIsNotPaid*LoanIsGood,Principal,""), "")</f>
        <v>463.14785907692158</v>
      </c>
      <c r="G60" s="62">
        <f ca="1">IFERROR(IF(LoanIsNotPaid*LoanIsGood,InterestAmt,""), "")</f>
        <v>235.97939287274522</v>
      </c>
      <c r="H60" s="62">
        <f ca="1">IFERROR(IF(LoanIsNotPaid*LoanIsGood,EndingBalance,""), "")</f>
        <v>39533.35940748985</v>
      </c>
    </row>
    <row r="61" spans="2:8" ht="20.100000000000001" customHeight="1" x14ac:dyDescent="0.3">
      <c r="B61" s="17">
        <f ca="1">IFERROR(IF(LoanIsNotPaid*LoanIsGood,PaymentNumber,""), "")</f>
        <v>52</v>
      </c>
      <c r="C61" s="18">
        <f ca="1">IFERROR(IF(LoanIsNotPaid*LoanIsGood,PaymentDate,""), "")</f>
        <v>46853</v>
      </c>
      <c r="D61" s="62">
        <f ca="1">IFERROR(IF(LoanIsNotPaid*LoanIsGood,LoanValue,""), "")</f>
        <v>39533.35940748985</v>
      </c>
      <c r="E61" s="62">
        <f ca="1">IFERROR(IF(LoanIsNotPaid*LoanIsGood,MonthlyPayment,""), "")</f>
        <v>699.12725194966674</v>
      </c>
      <c r="F61" s="62">
        <f ca="1">IFERROR(IF(LoanIsNotPaid*LoanIsGood,Principal,""), "")</f>
        <v>465.88043144547544</v>
      </c>
      <c r="G61" s="62">
        <f ca="1">IFERROR(IF(LoanIsNotPaid*LoanIsGood,InterestAmt,""), "")</f>
        <v>233.24682050419136</v>
      </c>
      <c r="H61" s="62">
        <f ca="1">IFERROR(IF(LoanIsNotPaid*LoanIsGood,EndingBalance,""), "")</f>
        <v>39067.478976044367</v>
      </c>
    </row>
    <row r="62" spans="2:8" ht="20.100000000000001" customHeight="1" x14ac:dyDescent="0.3">
      <c r="B62" s="17">
        <f ca="1">IFERROR(IF(LoanIsNotPaid*LoanIsGood,PaymentNumber,""), "")</f>
        <v>53</v>
      </c>
      <c r="C62" s="18">
        <f ca="1">IFERROR(IF(LoanIsNotPaid*LoanIsGood,PaymentDate,""), "")</f>
        <v>46883</v>
      </c>
      <c r="D62" s="62">
        <f ca="1">IFERROR(IF(LoanIsNotPaid*LoanIsGood,LoanValue,""), "")</f>
        <v>39067.478976044367</v>
      </c>
      <c r="E62" s="62">
        <f ca="1">IFERROR(IF(LoanIsNotPaid*LoanIsGood,MonthlyPayment,""), "")</f>
        <v>699.12725194966674</v>
      </c>
      <c r="F62" s="62">
        <f ca="1">IFERROR(IF(LoanIsNotPaid*LoanIsGood,Principal,""), "")</f>
        <v>468.62912599100372</v>
      </c>
      <c r="G62" s="62">
        <f ca="1">IFERROR(IF(LoanIsNotPaid*LoanIsGood,InterestAmt,""), "")</f>
        <v>230.49812595866305</v>
      </c>
      <c r="H62" s="62">
        <f ca="1">IFERROR(IF(LoanIsNotPaid*LoanIsGood,EndingBalance,""), "")</f>
        <v>38598.849850053361</v>
      </c>
    </row>
    <row r="63" spans="2:8" ht="20.100000000000001" customHeight="1" x14ac:dyDescent="0.3">
      <c r="B63" s="17">
        <f ca="1">IFERROR(IF(LoanIsNotPaid*LoanIsGood,PaymentNumber,""), "")</f>
        <v>54</v>
      </c>
      <c r="C63" s="18">
        <f ca="1">IFERROR(IF(LoanIsNotPaid*LoanIsGood,PaymentDate,""), "")</f>
        <v>46914</v>
      </c>
      <c r="D63" s="62">
        <f ca="1">IFERROR(IF(LoanIsNotPaid*LoanIsGood,LoanValue,""), "")</f>
        <v>38598.849850053361</v>
      </c>
      <c r="E63" s="62">
        <f ca="1">IFERROR(IF(LoanIsNotPaid*LoanIsGood,MonthlyPayment,""), "")</f>
        <v>699.12725194966674</v>
      </c>
      <c r="F63" s="62">
        <f ca="1">IFERROR(IF(LoanIsNotPaid*LoanIsGood,Principal,""), "")</f>
        <v>471.39403783435068</v>
      </c>
      <c r="G63" s="62">
        <f ca="1">IFERROR(IF(LoanIsNotPaid*LoanIsGood,InterestAmt,""), "")</f>
        <v>227.73321411531614</v>
      </c>
      <c r="H63" s="62">
        <f ca="1">IFERROR(IF(LoanIsNotPaid*LoanIsGood,EndingBalance,""), "")</f>
        <v>38127.455812219014</v>
      </c>
    </row>
    <row r="64" spans="2:8" ht="20.100000000000001" customHeight="1" x14ac:dyDescent="0.3">
      <c r="B64" s="17">
        <f ca="1">IFERROR(IF(LoanIsNotPaid*LoanIsGood,PaymentNumber,""), "")</f>
        <v>55</v>
      </c>
      <c r="C64" s="18">
        <f ca="1">IFERROR(IF(LoanIsNotPaid*LoanIsGood,PaymentDate,""), "")</f>
        <v>46944</v>
      </c>
      <c r="D64" s="62">
        <f ca="1">IFERROR(IF(LoanIsNotPaid*LoanIsGood,LoanValue,""), "")</f>
        <v>38127.455812219014</v>
      </c>
      <c r="E64" s="62">
        <f ca="1">IFERROR(IF(LoanIsNotPaid*LoanIsGood,MonthlyPayment,""), "")</f>
        <v>699.12725194966674</v>
      </c>
      <c r="F64" s="62">
        <f ca="1">IFERROR(IF(LoanIsNotPaid*LoanIsGood,Principal,""), "")</f>
        <v>474.17526265757328</v>
      </c>
      <c r="G64" s="62">
        <f ca="1">IFERROR(IF(LoanIsNotPaid*LoanIsGood,InterestAmt,""), "")</f>
        <v>224.95198929209346</v>
      </c>
      <c r="H64" s="62">
        <f ca="1">IFERROR(IF(LoanIsNotPaid*LoanIsGood,EndingBalance,""), "")</f>
        <v>37653.280549561423</v>
      </c>
    </row>
    <row r="65" spans="2:8" ht="20.100000000000001" customHeight="1" x14ac:dyDescent="0.3">
      <c r="B65" s="17">
        <f ca="1">IFERROR(IF(LoanIsNotPaid*LoanIsGood,PaymentNumber,""), "")</f>
        <v>56</v>
      </c>
      <c r="C65" s="18">
        <f ca="1">IFERROR(IF(LoanIsNotPaid*LoanIsGood,PaymentDate,""), "")</f>
        <v>46975</v>
      </c>
      <c r="D65" s="62">
        <f ca="1">IFERROR(IF(LoanIsNotPaid*LoanIsGood,LoanValue,""), "")</f>
        <v>37653.280549561423</v>
      </c>
      <c r="E65" s="62">
        <f ca="1">IFERROR(IF(LoanIsNotPaid*LoanIsGood,MonthlyPayment,""), "")</f>
        <v>699.12725194966674</v>
      </c>
      <c r="F65" s="62">
        <f ca="1">IFERROR(IF(LoanIsNotPaid*LoanIsGood,Principal,""), "")</f>
        <v>476.97289670725297</v>
      </c>
      <c r="G65" s="62">
        <f ca="1">IFERROR(IF(LoanIsNotPaid*LoanIsGood,InterestAmt,""), "")</f>
        <v>222.15435524241377</v>
      </c>
      <c r="H65" s="62">
        <f ca="1">IFERROR(IF(LoanIsNotPaid*LoanIsGood,EndingBalance,""), "")</f>
        <v>37176.307652854164</v>
      </c>
    </row>
    <row r="66" spans="2:8" ht="20.100000000000001" customHeight="1" x14ac:dyDescent="0.3">
      <c r="B66" s="17">
        <f ca="1">IFERROR(IF(LoanIsNotPaid*LoanIsGood,PaymentNumber,""), "")</f>
        <v>57</v>
      </c>
      <c r="C66" s="18">
        <f ca="1">IFERROR(IF(LoanIsNotPaid*LoanIsGood,PaymentDate,""), "")</f>
        <v>47006</v>
      </c>
      <c r="D66" s="62">
        <f ca="1">IFERROR(IF(LoanIsNotPaid*LoanIsGood,LoanValue,""), "")</f>
        <v>37176.307652854164</v>
      </c>
      <c r="E66" s="62">
        <f ca="1">IFERROR(IF(LoanIsNotPaid*LoanIsGood,MonthlyPayment,""), "")</f>
        <v>699.12725194966674</v>
      </c>
      <c r="F66" s="62">
        <f ca="1">IFERROR(IF(LoanIsNotPaid*LoanIsGood,Principal,""), "")</f>
        <v>479.78703679782581</v>
      </c>
      <c r="G66" s="62">
        <f ca="1">IFERROR(IF(LoanIsNotPaid*LoanIsGood,InterestAmt,""), "")</f>
        <v>219.34021515184099</v>
      </c>
      <c r="H66" s="62">
        <f ca="1">IFERROR(IF(LoanIsNotPaid*LoanIsGood,EndingBalance,""), "")</f>
        <v>36696.520616056339</v>
      </c>
    </row>
    <row r="67" spans="2:8" ht="20.100000000000001" customHeight="1" x14ac:dyDescent="0.3">
      <c r="B67" s="17">
        <f ca="1">IFERROR(IF(LoanIsNotPaid*LoanIsGood,PaymentNumber,""), "")</f>
        <v>58</v>
      </c>
      <c r="C67" s="18">
        <f ca="1">IFERROR(IF(LoanIsNotPaid*LoanIsGood,PaymentDate,""), "")</f>
        <v>47036</v>
      </c>
      <c r="D67" s="62">
        <f ca="1">IFERROR(IF(LoanIsNotPaid*LoanIsGood,LoanValue,""), "")</f>
        <v>36696.520616056339</v>
      </c>
      <c r="E67" s="62">
        <f ca="1">IFERROR(IF(LoanIsNotPaid*LoanIsGood,MonthlyPayment,""), "")</f>
        <v>699.12725194966674</v>
      </c>
      <c r="F67" s="62">
        <f ca="1">IFERROR(IF(LoanIsNotPaid*LoanIsGood,Principal,""), "")</f>
        <v>482.61778031493293</v>
      </c>
      <c r="G67" s="62">
        <f ca="1">IFERROR(IF(LoanIsNotPaid*LoanIsGood,InterestAmt,""), "")</f>
        <v>216.50947163473381</v>
      </c>
      <c r="H67" s="62">
        <f ca="1">IFERROR(IF(LoanIsNotPaid*LoanIsGood,EndingBalance,""), "")</f>
        <v>36213.902835741414</v>
      </c>
    </row>
    <row r="68" spans="2:8" ht="20.100000000000001" customHeight="1" x14ac:dyDescent="0.3">
      <c r="B68" s="17">
        <f ca="1">IFERROR(IF(LoanIsNotPaid*LoanIsGood,PaymentNumber,""), "")</f>
        <v>59</v>
      </c>
      <c r="C68" s="18">
        <f ca="1">IFERROR(IF(LoanIsNotPaid*LoanIsGood,PaymentDate,""), "")</f>
        <v>47067</v>
      </c>
      <c r="D68" s="62">
        <f ca="1">IFERROR(IF(LoanIsNotPaid*LoanIsGood,LoanValue,""), "")</f>
        <v>36213.902835741414</v>
      </c>
      <c r="E68" s="62">
        <f ca="1">IFERROR(IF(LoanIsNotPaid*LoanIsGood,MonthlyPayment,""), "")</f>
        <v>699.12725194966674</v>
      </c>
      <c r="F68" s="62">
        <f ca="1">IFERROR(IF(LoanIsNotPaid*LoanIsGood,Principal,""), "")</f>
        <v>485.46522521879109</v>
      </c>
      <c r="G68" s="62">
        <f ca="1">IFERROR(IF(LoanIsNotPaid*LoanIsGood,InterestAmt,""), "")</f>
        <v>213.66202673087571</v>
      </c>
      <c r="H68" s="62">
        <f ca="1">IFERROR(IF(LoanIsNotPaid*LoanIsGood,EndingBalance,""), "")</f>
        <v>35728.437610522611</v>
      </c>
    </row>
    <row r="69" spans="2:8" ht="20.100000000000001" customHeight="1" x14ac:dyDescent="0.3">
      <c r="B69" s="17">
        <f ca="1">IFERROR(IF(LoanIsNotPaid*LoanIsGood,PaymentNumber,""), "")</f>
        <v>60</v>
      </c>
      <c r="C69" s="18">
        <f ca="1">IFERROR(IF(LoanIsNotPaid*LoanIsGood,PaymentDate,""), "")</f>
        <v>47097</v>
      </c>
      <c r="D69" s="62">
        <f ca="1">IFERROR(IF(LoanIsNotPaid*LoanIsGood,LoanValue,""), "")</f>
        <v>35728.437610522611</v>
      </c>
      <c r="E69" s="62">
        <f ca="1">IFERROR(IF(LoanIsNotPaid*LoanIsGood,MonthlyPayment,""), "")</f>
        <v>699.12725194966674</v>
      </c>
      <c r="F69" s="62">
        <f ca="1">IFERROR(IF(LoanIsNotPaid*LoanIsGood,Principal,""), "")</f>
        <v>488.32947004758194</v>
      </c>
      <c r="G69" s="62">
        <f ca="1">IFERROR(IF(LoanIsNotPaid*LoanIsGood,InterestAmt,""), "")</f>
        <v>210.79778190208481</v>
      </c>
      <c r="H69" s="62">
        <f ca="1">IFERROR(IF(LoanIsNotPaid*LoanIsGood,EndingBalance,""), "")</f>
        <v>35240.108140475015</v>
      </c>
    </row>
    <row r="70" spans="2:8" ht="20.100000000000001" customHeight="1" x14ac:dyDescent="0.3">
      <c r="B70" s="17">
        <f ca="1">IFERROR(IF(LoanIsNotPaid*LoanIsGood,PaymentNumber,""), "")</f>
        <v>61</v>
      </c>
      <c r="C70" s="18">
        <f ca="1">IFERROR(IF(LoanIsNotPaid*LoanIsGood,PaymentDate,""), "")</f>
        <v>47128</v>
      </c>
      <c r="D70" s="62">
        <f ca="1">IFERROR(IF(LoanIsNotPaid*LoanIsGood,LoanValue,""), "")</f>
        <v>35240.108140475015</v>
      </c>
      <c r="E70" s="62">
        <f ca="1">IFERROR(IF(LoanIsNotPaid*LoanIsGood,MonthlyPayment,""), "")</f>
        <v>699.12725194966674</v>
      </c>
      <c r="F70" s="62">
        <f ca="1">IFERROR(IF(LoanIsNotPaid*LoanIsGood,Principal,""), "")</f>
        <v>491.21061392086267</v>
      </c>
      <c r="G70" s="62">
        <f ca="1">IFERROR(IF(LoanIsNotPaid*LoanIsGood,InterestAmt,""), "")</f>
        <v>207.91663802880407</v>
      </c>
      <c r="H70" s="62">
        <f ca="1">IFERROR(IF(LoanIsNotPaid*LoanIsGood,EndingBalance,""), "")</f>
        <v>34748.897526554152</v>
      </c>
    </row>
    <row r="71" spans="2:8" ht="20.100000000000001" customHeight="1" x14ac:dyDescent="0.3">
      <c r="B71" s="17">
        <f ca="1">IFERROR(IF(LoanIsNotPaid*LoanIsGood,PaymentNumber,""), "")</f>
        <v>62</v>
      </c>
      <c r="C71" s="18">
        <f ca="1">IFERROR(IF(LoanIsNotPaid*LoanIsGood,PaymentDate,""), "")</f>
        <v>47159</v>
      </c>
      <c r="D71" s="62">
        <f ca="1">IFERROR(IF(LoanIsNotPaid*LoanIsGood,LoanValue,""), "")</f>
        <v>34748.897526554152</v>
      </c>
      <c r="E71" s="62">
        <f ca="1">IFERROR(IF(LoanIsNotPaid*LoanIsGood,MonthlyPayment,""), "")</f>
        <v>699.12725194966674</v>
      </c>
      <c r="F71" s="62">
        <f ca="1">IFERROR(IF(LoanIsNotPaid*LoanIsGood,Principal,""), "")</f>
        <v>494.10875654299582</v>
      </c>
      <c r="G71" s="62">
        <f ca="1">IFERROR(IF(LoanIsNotPaid*LoanIsGood,InterestAmt,""), "")</f>
        <v>205.01849540667101</v>
      </c>
      <c r="H71" s="62">
        <f ca="1">IFERROR(IF(LoanIsNotPaid*LoanIsGood,EndingBalance,""), "")</f>
        <v>34254.788770011139</v>
      </c>
    </row>
    <row r="72" spans="2:8" ht="20.100000000000001" customHeight="1" x14ac:dyDescent="0.3">
      <c r="B72" s="17">
        <f ca="1">IFERROR(IF(LoanIsNotPaid*LoanIsGood,PaymentNumber,""), "")</f>
        <v>63</v>
      </c>
      <c r="C72" s="18">
        <f ca="1">IFERROR(IF(LoanIsNotPaid*LoanIsGood,PaymentDate,""), "")</f>
        <v>47187</v>
      </c>
      <c r="D72" s="62">
        <f ca="1">IFERROR(IF(LoanIsNotPaid*LoanIsGood,LoanValue,""), "")</f>
        <v>34254.788770011139</v>
      </c>
      <c r="E72" s="62">
        <f ca="1">IFERROR(IF(LoanIsNotPaid*LoanIsGood,MonthlyPayment,""), "")</f>
        <v>699.12725194966674</v>
      </c>
      <c r="F72" s="62">
        <f ca="1">IFERROR(IF(LoanIsNotPaid*LoanIsGood,Principal,""), "")</f>
        <v>497.02399820659946</v>
      </c>
      <c r="G72" s="62">
        <f ca="1">IFERROR(IF(LoanIsNotPaid*LoanIsGood,InterestAmt,""), "")</f>
        <v>202.10325374306734</v>
      </c>
      <c r="H72" s="62">
        <f ca="1">IFERROR(IF(LoanIsNotPaid*LoanIsGood,EndingBalance,""), "")</f>
        <v>33757.764771804555</v>
      </c>
    </row>
    <row r="73" spans="2:8" ht="20.100000000000001" customHeight="1" x14ac:dyDescent="0.3">
      <c r="B73" s="17">
        <f ca="1">IFERROR(IF(LoanIsNotPaid*LoanIsGood,PaymentNumber,""), "")</f>
        <v>64</v>
      </c>
      <c r="C73" s="18">
        <f ca="1">IFERROR(IF(LoanIsNotPaid*LoanIsGood,PaymentDate,""), "")</f>
        <v>47218</v>
      </c>
      <c r="D73" s="62">
        <f ca="1">IFERROR(IF(LoanIsNotPaid*LoanIsGood,LoanValue,""), "")</f>
        <v>33757.764771804555</v>
      </c>
      <c r="E73" s="62">
        <f ca="1">IFERROR(IF(LoanIsNotPaid*LoanIsGood,MonthlyPayment,""), "")</f>
        <v>699.12725194966674</v>
      </c>
      <c r="F73" s="62">
        <f ca="1">IFERROR(IF(LoanIsNotPaid*LoanIsGood,Principal,""), "")</f>
        <v>499.95643979601829</v>
      </c>
      <c r="G73" s="62">
        <f ca="1">IFERROR(IF(LoanIsNotPaid*LoanIsGood,InterestAmt,""), "")</f>
        <v>199.17081215364843</v>
      </c>
      <c r="H73" s="62">
        <f ca="1">IFERROR(IF(LoanIsNotPaid*LoanIsGood,EndingBalance,""), "")</f>
        <v>33257.808332008506</v>
      </c>
    </row>
    <row r="74" spans="2:8" ht="20.100000000000001" customHeight="1" x14ac:dyDescent="0.3">
      <c r="B74" s="17">
        <f ca="1">IFERROR(IF(LoanIsNotPaid*LoanIsGood,PaymentNumber,""), "")</f>
        <v>65</v>
      </c>
      <c r="C74" s="18">
        <f ca="1">IFERROR(IF(LoanIsNotPaid*LoanIsGood,PaymentDate,""), "")</f>
        <v>47248</v>
      </c>
      <c r="D74" s="62">
        <f ca="1">IFERROR(IF(LoanIsNotPaid*LoanIsGood,LoanValue,""), "")</f>
        <v>33257.808332008506</v>
      </c>
      <c r="E74" s="62">
        <f ca="1">IFERROR(IF(LoanIsNotPaid*LoanIsGood,MonthlyPayment,""), "")</f>
        <v>699.12725194966674</v>
      </c>
      <c r="F74" s="62">
        <f ca="1">IFERROR(IF(LoanIsNotPaid*LoanIsGood,Principal,""), "")</f>
        <v>502.90618279081491</v>
      </c>
      <c r="G74" s="62">
        <f ca="1">IFERROR(IF(LoanIsNotPaid*LoanIsGood,InterestAmt,""), "")</f>
        <v>196.22106915885189</v>
      </c>
      <c r="H74" s="62">
        <f ca="1">IFERROR(IF(LoanIsNotPaid*LoanIsGood,EndingBalance,""), "")</f>
        <v>32754.902149217698</v>
      </c>
    </row>
    <row r="75" spans="2:8" ht="20.100000000000001" customHeight="1" x14ac:dyDescent="0.3">
      <c r="B75" s="17">
        <f ca="1">IFERROR(IF(LoanIsNotPaid*LoanIsGood,PaymentNumber,""), "")</f>
        <v>66</v>
      </c>
      <c r="C75" s="18">
        <f ca="1">IFERROR(IF(LoanIsNotPaid*LoanIsGood,PaymentDate,""), "")</f>
        <v>47279</v>
      </c>
      <c r="D75" s="62">
        <f ca="1">IFERROR(IF(LoanIsNotPaid*LoanIsGood,LoanValue,""), "")</f>
        <v>32754.902149217698</v>
      </c>
      <c r="E75" s="62">
        <f ca="1">IFERROR(IF(LoanIsNotPaid*LoanIsGood,MonthlyPayment,""), "")</f>
        <v>699.12725194966674</v>
      </c>
      <c r="F75" s="62">
        <f ca="1">IFERROR(IF(LoanIsNotPaid*LoanIsGood,Principal,""), "")</f>
        <v>505.87332926928065</v>
      </c>
      <c r="G75" s="62">
        <f ca="1">IFERROR(IF(LoanIsNotPaid*LoanIsGood,InterestAmt,""), "")</f>
        <v>193.25392268038607</v>
      </c>
      <c r="H75" s="62">
        <f ca="1">IFERROR(IF(LoanIsNotPaid*LoanIsGood,EndingBalance,""), "")</f>
        <v>32249.028819948413</v>
      </c>
    </row>
    <row r="76" spans="2:8" ht="20.100000000000001" customHeight="1" x14ac:dyDescent="0.3">
      <c r="B76" s="17">
        <f ca="1">IFERROR(IF(LoanIsNotPaid*LoanIsGood,PaymentNumber,""), "")</f>
        <v>67</v>
      </c>
      <c r="C76" s="18">
        <f ca="1">IFERROR(IF(LoanIsNotPaid*LoanIsGood,PaymentDate,""), "")</f>
        <v>47309</v>
      </c>
      <c r="D76" s="62">
        <f ca="1">IFERROR(IF(LoanIsNotPaid*LoanIsGood,LoanValue,""), "")</f>
        <v>32249.028819948413</v>
      </c>
      <c r="E76" s="62">
        <f ca="1">IFERROR(IF(LoanIsNotPaid*LoanIsGood,MonthlyPayment,""), "")</f>
        <v>699.12725194966674</v>
      </c>
      <c r="F76" s="62">
        <f ca="1">IFERROR(IF(LoanIsNotPaid*LoanIsGood,Principal,""), "")</f>
        <v>508.85798191196938</v>
      </c>
      <c r="G76" s="62">
        <f ca="1">IFERROR(IF(LoanIsNotPaid*LoanIsGood,InterestAmt,""), "")</f>
        <v>190.26927003769734</v>
      </c>
      <c r="H76" s="62">
        <f ca="1">IFERROR(IF(LoanIsNotPaid*LoanIsGood,EndingBalance,""), "")</f>
        <v>31740.170838036443</v>
      </c>
    </row>
    <row r="77" spans="2:8" ht="20.100000000000001" customHeight="1" x14ac:dyDescent="0.3">
      <c r="B77" s="17">
        <f ca="1">IFERROR(IF(LoanIsNotPaid*LoanIsGood,PaymentNumber,""), "")</f>
        <v>68</v>
      </c>
      <c r="C77" s="18">
        <f ca="1">IFERROR(IF(LoanIsNotPaid*LoanIsGood,PaymentDate,""), "")</f>
        <v>47340</v>
      </c>
      <c r="D77" s="62">
        <f ca="1">IFERROR(IF(LoanIsNotPaid*LoanIsGood,LoanValue,""), "")</f>
        <v>31740.170838036443</v>
      </c>
      <c r="E77" s="62">
        <f ca="1">IFERROR(IF(LoanIsNotPaid*LoanIsGood,MonthlyPayment,""), "")</f>
        <v>699.12725194966674</v>
      </c>
      <c r="F77" s="62">
        <f ca="1">IFERROR(IF(LoanIsNotPaid*LoanIsGood,Principal,""), "")</f>
        <v>511.86024400525002</v>
      </c>
      <c r="G77" s="62">
        <f ca="1">IFERROR(IF(LoanIsNotPaid*LoanIsGood,InterestAmt,""), "")</f>
        <v>187.26700794441672</v>
      </c>
      <c r="H77" s="62">
        <f ca="1">IFERROR(IF(LoanIsNotPaid*LoanIsGood,EndingBalance,""), "")</f>
        <v>31228.310594031165</v>
      </c>
    </row>
    <row r="78" spans="2:8" ht="20.100000000000001" customHeight="1" x14ac:dyDescent="0.3">
      <c r="B78" s="17">
        <f ca="1">IFERROR(IF(LoanIsNotPaid*LoanIsGood,PaymentNumber,""), "")</f>
        <v>69</v>
      </c>
      <c r="C78" s="18">
        <f ca="1">IFERROR(IF(LoanIsNotPaid*LoanIsGood,PaymentDate,""), "")</f>
        <v>47371</v>
      </c>
      <c r="D78" s="62">
        <f ca="1">IFERROR(IF(LoanIsNotPaid*LoanIsGood,LoanValue,""), "")</f>
        <v>31228.310594031165</v>
      </c>
      <c r="E78" s="62">
        <f ca="1">IFERROR(IF(LoanIsNotPaid*LoanIsGood,MonthlyPayment,""), "")</f>
        <v>699.12725194966674</v>
      </c>
      <c r="F78" s="62">
        <f ca="1">IFERROR(IF(LoanIsNotPaid*LoanIsGood,Principal,""), "")</f>
        <v>514.88021944488105</v>
      </c>
      <c r="G78" s="62">
        <f ca="1">IFERROR(IF(LoanIsNotPaid*LoanIsGood,InterestAmt,""), "")</f>
        <v>184.24703250478572</v>
      </c>
      <c r="H78" s="62">
        <f ca="1">IFERROR(IF(LoanIsNotPaid*LoanIsGood,EndingBalance,""), "")</f>
        <v>30713.4303745863</v>
      </c>
    </row>
    <row r="79" spans="2:8" ht="20.100000000000001" customHeight="1" x14ac:dyDescent="0.3">
      <c r="B79" s="17">
        <f ca="1">IFERROR(IF(LoanIsNotPaid*LoanIsGood,PaymentNumber,""), "")</f>
        <v>70</v>
      </c>
      <c r="C79" s="18">
        <f ca="1">IFERROR(IF(LoanIsNotPaid*LoanIsGood,PaymentDate,""), "")</f>
        <v>47401</v>
      </c>
      <c r="D79" s="62">
        <f ca="1">IFERROR(IF(LoanIsNotPaid*LoanIsGood,LoanValue,""), "")</f>
        <v>30713.4303745863</v>
      </c>
      <c r="E79" s="62">
        <f ca="1">IFERROR(IF(LoanIsNotPaid*LoanIsGood,MonthlyPayment,""), "")</f>
        <v>699.12725194966674</v>
      </c>
      <c r="F79" s="62">
        <f ca="1">IFERROR(IF(LoanIsNotPaid*LoanIsGood,Principal,""), "")</f>
        <v>517.91801273960584</v>
      </c>
      <c r="G79" s="62">
        <f ca="1">IFERROR(IF(LoanIsNotPaid*LoanIsGood,InterestAmt,""), "")</f>
        <v>181.20923921006093</v>
      </c>
      <c r="H79" s="62">
        <f ca="1">IFERROR(IF(LoanIsNotPaid*LoanIsGood,EndingBalance,""), "")</f>
        <v>30195.51236184669</v>
      </c>
    </row>
    <row r="80" spans="2:8" ht="20.100000000000001" customHeight="1" x14ac:dyDescent="0.3">
      <c r="B80" s="17">
        <f ca="1">IFERROR(IF(LoanIsNotPaid*LoanIsGood,PaymentNumber,""), "")</f>
        <v>71</v>
      </c>
      <c r="C80" s="18">
        <f ca="1">IFERROR(IF(LoanIsNotPaid*LoanIsGood,PaymentDate,""), "")</f>
        <v>47432</v>
      </c>
      <c r="D80" s="62">
        <f ca="1">IFERROR(IF(LoanIsNotPaid*LoanIsGood,LoanValue,""), "")</f>
        <v>30195.51236184669</v>
      </c>
      <c r="E80" s="62">
        <f ca="1">IFERROR(IF(LoanIsNotPaid*LoanIsGood,MonthlyPayment,""), "")</f>
        <v>699.12725194966674</v>
      </c>
      <c r="F80" s="62">
        <f ca="1">IFERROR(IF(LoanIsNotPaid*LoanIsGood,Principal,""), "")</f>
        <v>520.97372901476956</v>
      </c>
      <c r="G80" s="62">
        <f ca="1">IFERROR(IF(LoanIsNotPaid*LoanIsGood,InterestAmt,""), "")</f>
        <v>178.15352293489727</v>
      </c>
      <c r="H80" s="62">
        <f ca="1">IFERROR(IF(LoanIsNotPaid*LoanIsGood,EndingBalance,""), "")</f>
        <v>29674.538632831893</v>
      </c>
    </row>
    <row r="81" spans="2:8" ht="20.100000000000001" customHeight="1" x14ac:dyDescent="0.3">
      <c r="B81" s="17">
        <f ca="1">IFERROR(IF(LoanIsNotPaid*LoanIsGood,PaymentNumber,""), "")</f>
        <v>72</v>
      </c>
      <c r="C81" s="18">
        <f ca="1">IFERROR(IF(LoanIsNotPaid*LoanIsGood,PaymentDate,""), "")</f>
        <v>47462</v>
      </c>
      <c r="D81" s="62">
        <f ca="1">IFERROR(IF(LoanIsNotPaid*LoanIsGood,LoanValue,""), "")</f>
        <v>29674.538632831893</v>
      </c>
      <c r="E81" s="62">
        <f ca="1">IFERROR(IF(LoanIsNotPaid*LoanIsGood,MonthlyPayment,""), "")</f>
        <v>699.12725194966674</v>
      </c>
      <c r="F81" s="62">
        <f ca="1">IFERROR(IF(LoanIsNotPaid*LoanIsGood,Principal,""), "")</f>
        <v>524.04747401595671</v>
      </c>
      <c r="G81" s="62">
        <f ca="1">IFERROR(IF(LoanIsNotPaid*LoanIsGood,InterestAmt,""), "")</f>
        <v>175.07977793371015</v>
      </c>
      <c r="H81" s="62">
        <f ca="1">IFERROR(IF(LoanIsNotPaid*LoanIsGood,EndingBalance,""), "")</f>
        <v>29150.491158815945</v>
      </c>
    </row>
    <row r="82" spans="2:8" ht="20.100000000000001" customHeight="1" x14ac:dyDescent="0.3">
      <c r="B82" s="17">
        <f ca="1">IFERROR(IF(LoanIsNotPaid*LoanIsGood,PaymentNumber,""), "")</f>
        <v>73</v>
      </c>
      <c r="C82" s="18">
        <f ca="1">IFERROR(IF(LoanIsNotPaid*LoanIsGood,PaymentDate,""), "")</f>
        <v>47493</v>
      </c>
      <c r="D82" s="62">
        <f ca="1">IFERROR(IF(LoanIsNotPaid*LoanIsGood,LoanValue,""), "")</f>
        <v>29150.491158815945</v>
      </c>
      <c r="E82" s="62">
        <f ca="1">IFERROR(IF(LoanIsNotPaid*LoanIsGood,MonthlyPayment,""), "")</f>
        <v>699.12725194966674</v>
      </c>
      <c r="F82" s="62">
        <f ca="1">IFERROR(IF(LoanIsNotPaid*LoanIsGood,Principal,""), "")</f>
        <v>527.13935411265084</v>
      </c>
      <c r="G82" s="62">
        <f ca="1">IFERROR(IF(LoanIsNotPaid*LoanIsGood,InterestAmt,""), "")</f>
        <v>171.98789783701596</v>
      </c>
      <c r="H82" s="62">
        <f ca="1">IFERROR(IF(LoanIsNotPaid*LoanIsGood,EndingBalance,""), "")</f>
        <v>28623.351804703278</v>
      </c>
    </row>
    <row r="83" spans="2:8" ht="20.100000000000001" customHeight="1" x14ac:dyDescent="0.3">
      <c r="B83" s="17">
        <f ca="1">IFERROR(IF(LoanIsNotPaid*LoanIsGood,PaymentNumber,""), "")</f>
        <v>74</v>
      </c>
      <c r="C83" s="18">
        <f ca="1">IFERROR(IF(LoanIsNotPaid*LoanIsGood,PaymentDate,""), "")</f>
        <v>47524</v>
      </c>
      <c r="D83" s="62">
        <f ca="1">IFERROR(IF(LoanIsNotPaid*LoanIsGood,LoanValue,""), "")</f>
        <v>28623.351804703278</v>
      </c>
      <c r="E83" s="62">
        <f ca="1">IFERROR(IF(LoanIsNotPaid*LoanIsGood,MonthlyPayment,""), "")</f>
        <v>699.12725194966674</v>
      </c>
      <c r="F83" s="62">
        <f ca="1">IFERROR(IF(LoanIsNotPaid*LoanIsGood,Principal,""), "")</f>
        <v>530.24947630191548</v>
      </c>
      <c r="G83" s="62">
        <f ca="1">IFERROR(IF(LoanIsNotPaid*LoanIsGood,InterestAmt,""), "")</f>
        <v>168.87777564775132</v>
      </c>
      <c r="H83" s="62">
        <f ca="1">IFERROR(IF(LoanIsNotPaid*LoanIsGood,EndingBalance,""), "")</f>
        <v>28093.102328401365</v>
      </c>
    </row>
    <row r="84" spans="2:8" ht="20.100000000000001" customHeight="1" x14ac:dyDescent="0.3">
      <c r="B84" s="17">
        <f ca="1">IFERROR(IF(LoanIsNotPaid*LoanIsGood,PaymentNumber,""), "")</f>
        <v>75</v>
      </c>
      <c r="C84" s="18">
        <f ca="1">IFERROR(IF(LoanIsNotPaid*LoanIsGood,PaymentDate,""), "")</f>
        <v>47552</v>
      </c>
      <c r="D84" s="62">
        <f ca="1">IFERROR(IF(LoanIsNotPaid*LoanIsGood,LoanValue,""), "")</f>
        <v>28093.102328401365</v>
      </c>
      <c r="E84" s="62">
        <f ca="1">IFERROR(IF(LoanIsNotPaid*LoanIsGood,MonthlyPayment,""), "")</f>
        <v>699.12725194966674</v>
      </c>
      <c r="F84" s="62">
        <f ca="1">IFERROR(IF(LoanIsNotPaid*LoanIsGood,Principal,""), "")</f>
        <v>533.37794821209673</v>
      </c>
      <c r="G84" s="62">
        <f ca="1">IFERROR(IF(LoanIsNotPaid*LoanIsGood,InterestAmt,""), "")</f>
        <v>165.74930373757005</v>
      </c>
      <c r="H84" s="62">
        <f ca="1">IFERROR(IF(LoanIsNotPaid*LoanIsGood,EndingBalance,""), "")</f>
        <v>27559.724380189276</v>
      </c>
    </row>
    <row r="85" spans="2:8" ht="20.100000000000001" customHeight="1" x14ac:dyDescent="0.3">
      <c r="B85" s="17">
        <f ca="1">IFERROR(IF(LoanIsNotPaid*LoanIsGood,PaymentNumber,""), "")</f>
        <v>76</v>
      </c>
      <c r="C85" s="18">
        <f ca="1">IFERROR(IF(LoanIsNotPaid*LoanIsGood,PaymentDate,""), "")</f>
        <v>47583</v>
      </c>
      <c r="D85" s="62">
        <f ca="1">IFERROR(IF(LoanIsNotPaid*LoanIsGood,LoanValue,""), "")</f>
        <v>27559.724380189276</v>
      </c>
      <c r="E85" s="62">
        <f ca="1">IFERROR(IF(LoanIsNotPaid*LoanIsGood,MonthlyPayment,""), "")</f>
        <v>699.12725194966674</v>
      </c>
      <c r="F85" s="62">
        <f ca="1">IFERROR(IF(LoanIsNotPaid*LoanIsGood,Principal,""), "")</f>
        <v>536.52487810654816</v>
      </c>
      <c r="G85" s="62">
        <f ca="1">IFERROR(IF(LoanIsNotPaid*LoanIsGood,InterestAmt,""), "")</f>
        <v>162.60237384311867</v>
      </c>
      <c r="H85" s="62">
        <f ca="1">IFERROR(IF(LoanIsNotPaid*LoanIsGood,EndingBalance,""), "")</f>
        <v>27023.199502082687</v>
      </c>
    </row>
    <row r="86" spans="2:8" ht="20.100000000000001" customHeight="1" x14ac:dyDescent="0.3">
      <c r="B86" s="17">
        <f ca="1">IFERROR(IF(LoanIsNotPaid*LoanIsGood,PaymentNumber,""), "")</f>
        <v>77</v>
      </c>
      <c r="C86" s="18">
        <f ca="1">IFERROR(IF(LoanIsNotPaid*LoanIsGood,PaymentDate,""), "")</f>
        <v>47613</v>
      </c>
      <c r="D86" s="62">
        <f ca="1">IFERROR(IF(LoanIsNotPaid*LoanIsGood,LoanValue,""), "")</f>
        <v>27023.199502082687</v>
      </c>
      <c r="E86" s="62">
        <f ca="1">IFERROR(IF(LoanIsNotPaid*LoanIsGood,MonthlyPayment,""), "")</f>
        <v>699.12725194966674</v>
      </c>
      <c r="F86" s="62">
        <f ca="1">IFERROR(IF(LoanIsNotPaid*LoanIsGood,Principal,""), "")</f>
        <v>539.69037488737672</v>
      </c>
      <c r="G86" s="62">
        <f ca="1">IFERROR(IF(LoanIsNotPaid*LoanIsGood,InterestAmt,""), "")</f>
        <v>159.43687706229005</v>
      </c>
      <c r="H86" s="62">
        <f ca="1">IFERROR(IF(LoanIsNotPaid*LoanIsGood,EndingBalance,""), "")</f>
        <v>26483.509127195313</v>
      </c>
    </row>
    <row r="87" spans="2:8" ht="20.100000000000001" customHeight="1" x14ac:dyDescent="0.3">
      <c r="B87" s="17">
        <f ca="1">IFERROR(IF(LoanIsNotPaid*LoanIsGood,PaymentNumber,""), "")</f>
        <v>78</v>
      </c>
      <c r="C87" s="18">
        <f ca="1">IFERROR(IF(LoanIsNotPaid*LoanIsGood,PaymentDate,""), "")</f>
        <v>47644</v>
      </c>
      <c r="D87" s="62">
        <f ca="1">IFERROR(IF(LoanIsNotPaid*LoanIsGood,LoanValue,""), "")</f>
        <v>26483.509127195313</v>
      </c>
      <c r="E87" s="62">
        <f ca="1">IFERROR(IF(LoanIsNotPaid*LoanIsGood,MonthlyPayment,""), "")</f>
        <v>699.12725194966674</v>
      </c>
      <c r="F87" s="62">
        <f ca="1">IFERROR(IF(LoanIsNotPaid*LoanIsGood,Principal,""), "")</f>
        <v>542.87454809921223</v>
      </c>
      <c r="G87" s="62">
        <f ca="1">IFERROR(IF(LoanIsNotPaid*LoanIsGood,InterestAmt,""), "")</f>
        <v>156.25270385045454</v>
      </c>
      <c r="H87" s="62">
        <f ca="1">IFERROR(IF(LoanIsNotPaid*LoanIsGood,EndingBalance,""), "")</f>
        <v>25940.634579096106</v>
      </c>
    </row>
    <row r="88" spans="2:8" ht="20.100000000000001" customHeight="1" x14ac:dyDescent="0.3">
      <c r="B88" s="17">
        <f ca="1">IFERROR(IF(LoanIsNotPaid*LoanIsGood,PaymentNumber,""), "")</f>
        <v>79</v>
      </c>
      <c r="C88" s="18">
        <f ca="1">IFERROR(IF(LoanIsNotPaid*LoanIsGood,PaymentDate,""), "")</f>
        <v>47674</v>
      </c>
      <c r="D88" s="62">
        <f ca="1">IFERROR(IF(LoanIsNotPaid*LoanIsGood,LoanValue,""), "")</f>
        <v>25940.634579096106</v>
      </c>
      <c r="E88" s="62">
        <f ca="1">IFERROR(IF(LoanIsNotPaid*LoanIsGood,MonthlyPayment,""), "")</f>
        <v>699.12725194966674</v>
      </c>
      <c r="F88" s="62">
        <f ca="1">IFERROR(IF(LoanIsNotPaid*LoanIsGood,Principal,""), "")</f>
        <v>546.07750793299761</v>
      </c>
      <c r="G88" s="62">
        <f ca="1">IFERROR(IF(LoanIsNotPaid*LoanIsGood,InterestAmt,""), "")</f>
        <v>153.04974401666914</v>
      </c>
      <c r="H88" s="62">
        <f ca="1">IFERROR(IF(LoanIsNotPaid*LoanIsGood,EndingBalance,""), "")</f>
        <v>25394.557071163101</v>
      </c>
    </row>
    <row r="89" spans="2:8" ht="20.100000000000001" customHeight="1" x14ac:dyDescent="0.3">
      <c r="B89" s="17">
        <f ca="1">IFERROR(IF(LoanIsNotPaid*LoanIsGood,PaymentNumber,""), "")</f>
        <v>80</v>
      </c>
      <c r="C89" s="18">
        <f ca="1">IFERROR(IF(LoanIsNotPaid*LoanIsGood,PaymentDate,""), "")</f>
        <v>47705</v>
      </c>
      <c r="D89" s="62">
        <f ca="1">IFERROR(IF(LoanIsNotPaid*LoanIsGood,LoanValue,""), "")</f>
        <v>25394.557071163101</v>
      </c>
      <c r="E89" s="62">
        <f ca="1">IFERROR(IF(LoanIsNotPaid*LoanIsGood,MonthlyPayment,""), "")</f>
        <v>699.12725194966674</v>
      </c>
      <c r="F89" s="62">
        <f ca="1">IFERROR(IF(LoanIsNotPaid*LoanIsGood,Principal,""), "")</f>
        <v>549.29936522980222</v>
      </c>
      <c r="G89" s="62">
        <f ca="1">IFERROR(IF(LoanIsNotPaid*LoanIsGood,InterestAmt,""), "")</f>
        <v>149.82788671986449</v>
      </c>
      <c r="H89" s="62">
        <f ca="1">IFERROR(IF(LoanIsNotPaid*LoanIsGood,EndingBalance,""), "")</f>
        <v>24845.257705933283</v>
      </c>
    </row>
    <row r="90" spans="2:8" ht="20.100000000000001" customHeight="1" x14ac:dyDescent="0.3">
      <c r="B90" s="17">
        <f ca="1">IFERROR(IF(LoanIsNotPaid*LoanIsGood,PaymentNumber,""), "")</f>
        <v>81</v>
      </c>
      <c r="C90" s="18">
        <f ca="1">IFERROR(IF(LoanIsNotPaid*LoanIsGood,PaymentDate,""), "")</f>
        <v>47736</v>
      </c>
      <c r="D90" s="62">
        <f ca="1">IFERROR(IF(LoanIsNotPaid*LoanIsGood,LoanValue,""), "")</f>
        <v>24845.257705933283</v>
      </c>
      <c r="E90" s="62">
        <f ca="1">IFERROR(IF(LoanIsNotPaid*LoanIsGood,MonthlyPayment,""), "")</f>
        <v>699.12725194966674</v>
      </c>
      <c r="F90" s="62">
        <f ca="1">IFERROR(IF(LoanIsNotPaid*LoanIsGood,Principal,""), "")</f>
        <v>552.54023148465819</v>
      </c>
      <c r="G90" s="62">
        <f ca="1">IFERROR(IF(LoanIsNotPaid*LoanIsGood,InterestAmt,""), "")</f>
        <v>146.58702046500866</v>
      </c>
      <c r="H90" s="62">
        <f ca="1">IFERROR(IF(LoanIsNotPaid*LoanIsGood,EndingBalance,""), "")</f>
        <v>24292.717474448626</v>
      </c>
    </row>
    <row r="91" spans="2:8" ht="20.100000000000001" customHeight="1" x14ac:dyDescent="0.3">
      <c r="B91" s="17">
        <f ca="1">IFERROR(IF(LoanIsNotPaid*LoanIsGood,PaymentNumber,""), "")</f>
        <v>82</v>
      </c>
      <c r="C91" s="18">
        <f ca="1">IFERROR(IF(LoanIsNotPaid*LoanIsGood,PaymentDate,""), "")</f>
        <v>47766</v>
      </c>
      <c r="D91" s="62">
        <f ca="1">IFERROR(IF(LoanIsNotPaid*LoanIsGood,LoanValue,""), "")</f>
        <v>24292.717474448626</v>
      </c>
      <c r="E91" s="62">
        <f ca="1">IFERROR(IF(LoanIsNotPaid*LoanIsGood,MonthlyPayment,""), "")</f>
        <v>699.12725194966674</v>
      </c>
      <c r="F91" s="62">
        <f ca="1">IFERROR(IF(LoanIsNotPaid*LoanIsGood,Principal,""), "")</f>
        <v>555.80021885041754</v>
      </c>
      <c r="G91" s="62">
        <f ca="1">IFERROR(IF(LoanIsNotPaid*LoanIsGood,InterestAmt,""), "")</f>
        <v>143.32703309924915</v>
      </c>
      <c r="H91" s="62">
        <f ca="1">IFERROR(IF(LoanIsNotPaid*LoanIsGood,EndingBalance,""), "")</f>
        <v>23736.917255598193</v>
      </c>
    </row>
    <row r="92" spans="2:8" ht="20.100000000000001" customHeight="1" x14ac:dyDescent="0.3">
      <c r="B92" s="17">
        <f ca="1">IFERROR(IF(LoanIsNotPaid*LoanIsGood,PaymentNumber,""), "")</f>
        <v>83</v>
      </c>
      <c r="C92" s="18">
        <f ca="1">IFERROR(IF(LoanIsNotPaid*LoanIsGood,PaymentDate,""), "")</f>
        <v>47797</v>
      </c>
      <c r="D92" s="62">
        <f ca="1">IFERROR(IF(LoanIsNotPaid*LoanIsGood,LoanValue,""), "")</f>
        <v>23736.917255598193</v>
      </c>
      <c r="E92" s="62">
        <f ca="1">IFERROR(IF(LoanIsNotPaid*LoanIsGood,MonthlyPayment,""), "")</f>
        <v>699.12725194966674</v>
      </c>
      <c r="F92" s="62">
        <f ca="1">IFERROR(IF(LoanIsNotPaid*LoanIsGood,Principal,""), "")</f>
        <v>559.07944014163513</v>
      </c>
      <c r="G92" s="62">
        <f ca="1">IFERROR(IF(LoanIsNotPaid*LoanIsGood,InterestAmt,""), "")</f>
        <v>140.0478118080317</v>
      </c>
      <c r="H92" s="62">
        <f ca="1">IFERROR(IF(LoanIsNotPaid*LoanIsGood,EndingBalance,""), "")</f>
        <v>23177.837815456573</v>
      </c>
    </row>
    <row r="93" spans="2:8" ht="20.100000000000001" customHeight="1" x14ac:dyDescent="0.3">
      <c r="B93" s="17">
        <f ca="1">IFERROR(IF(LoanIsNotPaid*LoanIsGood,PaymentNumber,""), "")</f>
        <v>84</v>
      </c>
      <c r="C93" s="18">
        <f ca="1">IFERROR(IF(LoanIsNotPaid*LoanIsGood,PaymentDate,""), "")</f>
        <v>47827</v>
      </c>
      <c r="D93" s="62">
        <f ca="1">IFERROR(IF(LoanIsNotPaid*LoanIsGood,LoanValue,""), "")</f>
        <v>23177.837815456573</v>
      </c>
      <c r="E93" s="62">
        <f ca="1">IFERROR(IF(LoanIsNotPaid*LoanIsGood,MonthlyPayment,""), "")</f>
        <v>699.12725194966674</v>
      </c>
      <c r="F93" s="62">
        <f ca="1">IFERROR(IF(LoanIsNotPaid*LoanIsGood,Principal,""), "")</f>
        <v>562.37800883847081</v>
      </c>
      <c r="G93" s="62">
        <f ca="1">IFERROR(IF(LoanIsNotPaid*LoanIsGood,InterestAmt,""), "")</f>
        <v>136.74924311119605</v>
      </c>
      <c r="H93" s="62">
        <f ca="1">IFERROR(IF(LoanIsNotPaid*LoanIsGood,EndingBalance,""), "")</f>
        <v>22615.459806618062</v>
      </c>
    </row>
    <row r="94" spans="2:8" ht="20.100000000000001" customHeight="1" x14ac:dyDescent="0.3">
      <c r="B94" s="17">
        <f ca="1">IFERROR(IF(LoanIsNotPaid*LoanIsGood,PaymentNumber,""), "")</f>
        <v>85</v>
      </c>
      <c r="C94" s="18">
        <f ca="1">IFERROR(IF(LoanIsNotPaid*LoanIsGood,PaymentDate,""), "")</f>
        <v>47858</v>
      </c>
      <c r="D94" s="62">
        <f ca="1">IFERROR(IF(LoanIsNotPaid*LoanIsGood,LoanValue,""), "")</f>
        <v>22615.459806618062</v>
      </c>
      <c r="E94" s="62">
        <f ca="1">IFERROR(IF(LoanIsNotPaid*LoanIsGood,MonthlyPayment,""), "")</f>
        <v>699.12725194966674</v>
      </c>
      <c r="F94" s="62">
        <f ca="1">IFERROR(IF(LoanIsNotPaid*LoanIsGood,Principal,""), "")</f>
        <v>565.69603909061777</v>
      </c>
      <c r="G94" s="62">
        <f ca="1">IFERROR(IF(LoanIsNotPaid*LoanIsGood,InterestAmt,""), "")</f>
        <v>133.43121285904908</v>
      </c>
      <c r="H94" s="62">
        <f ca="1">IFERROR(IF(LoanIsNotPaid*LoanIsGood,EndingBalance,""), "")</f>
        <v>22049.763767527445</v>
      </c>
    </row>
    <row r="95" spans="2:8" ht="20.100000000000001" customHeight="1" x14ac:dyDescent="0.3">
      <c r="B95" s="17">
        <f ca="1">IFERROR(IF(LoanIsNotPaid*LoanIsGood,PaymentNumber,""), "")</f>
        <v>86</v>
      </c>
      <c r="C95" s="18">
        <f ca="1">IFERROR(IF(LoanIsNotPaid*LoanIsGood,PaymentDate,""), "")</f>
        <v>47889</v>
      </c>
      <c r="D95" s="62">
        <f ca="1">IFERROR(IF(LoanIsNotPaid*LoanIsGood,LoanValue,""), "")</f>
        <v>22049.763767527445</v>
      </c>
      <c r="E95" s="62">
        <f ca="1">IFERROR(IF(LoanIsNotPaid*LoanIsGood,MonthlyPayment,""), "")</f>
        <v>699.12725194966674</v>
      </c>
      <c r="F95" s="62">
        <f ca="1">IFERROR(IF(LoanIsNotPaid*LoanIsGood,Principal,""), "")</f>
        <v>569.03364572125236</v>
      </c>
      <c r="G95" s="62">
        <f ca="1">IFERROR(IF(LoanIsNotPaid*LoanIsGood,InterestAmt,""), "")</f>
        <v>130.09360622841442</v>
      </c>
      <c r="H95" s="62">
        <f ca="1">IFERROR(IF(LoanIsNotPaid*LoanIsGood,EndingBalance,""), "")</f>
        <v>21480.730121806206</v>
      </c>
    </row>
    <row r="96" spans="2:8" ht="20.100000000000001" customHeight="1" x14ac:dyDescent="0.3">
      <c r="B96" s="17">
        <f ca="1">IFERROR(IF(LoanIsNotPaid*LoanIsGood,PaymentNumber,""), "")</f>
        <v>87</v>
      </c>
      <c r="C96" s="18">
        <f ca="1">IFERROR(IF(LoanIsNotPaid*LoanIsGood,PaymentDate,""), "")</f>
        <v>47917</v>
      </c>
      <c r="D96" s="62">
        <f ca="1">IFERROR(IF(LoanIsNotPaid*LoanIsGood,LoanValue,""), "")</f>
        <v>21480.730121806206</v>
      </c>
      <c r="E96" s="62">
        <f ca="1">IFERROR(IF(LoanIsNotPaid*LoanIsGood,MonthlyPayment,""), "")</f>
        <v>699.12725194966674</v>
      </c>
      <c r="F96" s="62">
        <f ca="1">IFERROR(IF(LoanIsNotPaid*LoanIsGood,Principal,""), "")</f>
        <v>572.39094423100767</v>
      </c>
      <c r="G96" s="62">
        <f ca="1">IFERROR(IF(LoanIsNotPaid*LoanIsGood,InterestAmt,""), "")</f>
        <v>126.73630771865906</v>
      </c>
      <c r="H96" s="62">
        <f ca="1">IFERROR(IF(LoanIsNotPaid*LoanIsGood,EndingBalance,""), "")</f>
        <v>20908.339177575181</v>
      </c>
    </row>
    <row r="97" spans="2:8" ht="20.100000000000001" customHeight="1" x14ac:dyDescent="0.3">
      <c r="B97" s="17">
        <f ca="1">IFERROR(IF(LoanIsNotPaid*LoanIsGood,PaymentNumber,""), "")</f>
        <v>88</v>
      </c>
      <c r="C97" s="18">
        <f ca="1">IFERROR(IF(LoanIsNotPaid*LoanIsGood,PaymentDate,""), "")</f>
        <v>47948</v>
      </c>
      <c r="D97" s="62">
        <f ca="1">IFERROR(IF(LoanIsNotPaid*LoanIsGood,LoanValue,""), "")</f>
        <v>20908.339177575181</v>
      </c>
      <c r="E97" s="62">
        <f ca="1">IFERROR(IF(LoanIsNotPaid*LoanIsGood,MonthlyPayment,""), "")</f>
        <v>699.12725194966674</v>
      </c>
      <c r="F97" s="62">
        <f ca="1">IFERROR(IF(LoanIsNotPaid*LoanIsGood,Principal,""), "")</f>
        <v>575.76805080197062</v>
      </c>
      <c r="G97" s="62">
        <f ca="1">IFERROR(IF(LoanIsNotPaid*LoanIsGood,InterestAmt,""), "")</f>
        <v>123.3592011476961</v>
      </c>
      <c r="H97" s="62">
        <f ca="1">IFERROR(IF(LoanIsNotPaid*LoanIsGood,EndingBalance,""), "")</f>
        <v>20332.571126773211</v>
      </c>
    </row>
    <row r="98" spans="2:8" ht="20.100000000000001" customHeight="1" x14ac:dyDescent="0.3">
      <c r="B98" s="17">
        <f ca="1">IFERROR(IF(LoanIsNotPaid*LoanIsGood,PaymentNumber,""), "")</f>
        <v>89</v>
      </c>
      <c r="C98" s="18">
        <f ca="1">IFERROR(IF(LoanIsNotPaid*LoanIsGood,PaymentDate,""), "")</f>
        <v>47978</v>
      </c>
      <c r="D98" s="62">
        <f ca="1">IFERROR(IF(LoanIsNotPaid*LoanIsGood,LoanValue,""), "")</f>
        <v>20332.571126773211</v>
      </c>
      <c r="E98" s="62">
        <f ca="1">IFERROR(IF(LoanIsNotPaid*LoanIsGood,MonthlyPayment,""), "")</f>
        <v>699.12725194966674</v>
      </c>
      <c r="F98" s="62">
        <f ca="1">IFERROR(IF(LoanIsNotPaid*LoanIsGood,Principal,""), "")</f>
        <v>579.16508230170234</v>
      </c>
      <c r="G98" s="62">
        <f ca="1">IFERROR(IF(LoanIsNotPaid*LoanIsGood,InterestAmt,""), "")</f>
        <v>119.96216964796447</v>
      </c>
      <c r="H98" s="62">
        <f ca="1">IFERROR(IF(LoanIsNotPaid*LoanIsGood,EndingBalance,""), "")</f>
        <v>19753.406044471485</v>
      </c>
    </row>
    <row r="99" spans="2:8" ht="20.100000000000001" customHeight="1" x14ac:dyDescent="0.3">
      <c r="B99" s="17">
        <f ca="1">IFERROR(IF(LoanIsNotPaid*LoanIsGood,PaymentNumber,""), "")</f>
        <v>90</v>
      </c>
      <c r="C99" s="18">
        <f ca="1">IFERROR(IF(LoanIsNotPaid*LoanIsGood,PaymentDate,""), "")</f>
        <v>48009</v>
      </c>
      <c r="D99" s="62">
        <f ca="1">IFERROR(IF(LoanIsNotPaid*LoanIsGood,LoanValue,""), "")</f>
        <v>19753.406044471485</v>
      </c>
      <c r="E99" s="62">
        <f ca="1">IFERROR(IF(LoanIsNotPaid*LoanIsGood,MonthlyPayment,""), "")</f>
        <v>699.12725194966674</v>
      </c>
      <c r="F99" s="62">
        <f ca="1">IFERROR(IF(LoanIsNotPaid*LoanIsGood,Principal,""), "")</f>
        <v>582.58215628728237</v>
      </c>
      <c r="G99" s="62">
        <f ca="1">IFERROR(IF(LoanIsNotPaid*LoanIsGood,InterestAmt,""), "")</f>
        <v>116.54509566238443</v>
      </c>
      <c r="H99" s="62">
        <f ca="1">IFERROR(IF(LoanIsNotPaid*LoanIsGood,EndingBalance,""), "")</f>
        <v>19170.823888184226</v>
      </c>
    </row>
    <row r="100" spans="2:8" ht="20.100000000000001" customHeight="1" x14ac:dyDescent="0.3">
      <c r="B100" s="17">
        <f ca="1">IFERROR(IF(LoanIsNotPaid*LoanIsGood,PaymentNumber,""), "")</f>
        <v>91</v>
      </c>
      <c r="C100" s="18">
        <f ca="1">IFERROR(IF(LoanIsNotPaid*LoanIsGood,PaymentDate,""), "")</f>
        <v>48039</v>
      </c>
      <c r="D100" s="62">
        <f ca="1">IFERROR(IF(LoanIsNotPaid*LoanIsGood,LoanValue,""), "")</f>
        <v>19170.823888184226</v>
      </c>
      <c r="E100" s="62">
        <f ca="1">IFERROR(IF(LoanIsNotPaid*LoanIsGood,MonthlyPayment,""), "")</f>
        <v>699.12725194966674</v>
      </c>
      <c r="F100" s="62">
        <f ca="1">IFERROR(IF(LoanIsNotPaid*LoanIsGood,Principal,""), "")</f>
        <v>586.01939100937739</v>
      </c>
      <c r="G100" s="62">
        <f ca="1">IFERROR(IF(LoanIsNotPaid*LoanIsGood,InterestAmt,""), "")</f>
        <v>113.10786094028947</v>
      </c>
      <c r="H100" s="62">
        <f ca="1">IFERROR(IF(LoanIsNotPaid*LoanIsGood,EndingBalance,""), "")</f>
        <v>18584.804497174802</v>
      </c>
    </row>
    <row r="101" spans="2:8" ht="20.100000000000001" customHeight="1" x14ac:dyDescent="0.3">
      <c r="B101" s="17">
        <f ca="1">IFERROR(IF(LoanIsNotPaid*LoanIsGood,PaymentNumber,""), "")</f>
        <v>92</v>
      </c>
      <c r="C101" s="18">
        <f ca="1">IFERROR(IF(LoanIsNotPaid*LoanIsGood,PaymentDate,""), "")</f>
        <v>48070</v>
      </c>
      <c r="D101" s="62">
        <f ca="1">IFERROR(IF(LoanIsNotPaid*LoanIsGood,LoanValue,""), "")</f>
        <v>18584.804497174802</v>
      </c>
      <c r="E101" s="62">
        <f ca="1">IFERROR(IF(LoanIsNotPaid*LoanIsGood,MonthlyPayment,""), "")</f>
        <v>699.12725194966674</v>
      </c>
      <c r="F101" s="62">
        <f ca="1">IFERROR(IF(LoanIsNotPaid*LoanIsGood,Principal,""), "")</f>
        <v>589.47690541633267</v>
      </c>
      <c r="G101" s="62">
        <f ca="1">IFERROR(IF(LoanIsNotPaid*LoanIsGood,InterestAmt,""), "")</f>
        <v>109.65034653333414</v>
      </c>
      <c r="H101" s="62">
        <f ca="1">IFERROR(IF(LoanIsNotPaid*LoanIsGood,EndingBalance,""), "")</f>
        <v>17995.327591758469</v>
      </c>
    </row>
    <row r="102" spans="2:8" ht="20.100000000000001" customHeight="1" x14ac:dyDescent="0.3">
      <c r="B102" s="17">
        <f ca="1">IFERROR(IF(LoanIsNotPaid*LoanIsGood,PaymentNumber,""), "")</f>
        <v>93</v>
      </c>
      <c r="C102" s="18">
        <f ca="1">IFERROR(IF(LoanIsNotPaid*LoanIsGood,PaymentDate,""), "")</f>
        <v>48101</v>
      </c>
      <c r="D102" s="62">
        <f ca="1">IFERROR(IF(LoanIsNotPaid*LoanIsGood,LoanValue,""), "")</f>
        <v>17995.327591758469</v>
      </c>
      <c r="E102" s="62">
        <f ca="1">IFERROR(IF(LoanIsNotPaid*LoanIsGood,MonthlyPayment,""), "")</f>
        <v>699.12725194966674</v>
      </c>
      <c r="F102" s="62">
        <f ca="1">IFERROR(IF(LoanIsNotPaid*LoanIsGood,Principal,""), "")</f>
        <v>592.95481915828896</v>
      </c>
      <c r="G102" s="62">
        <f ca="1">IFERROR(IF(LoanIsNotPaid*LoanIsGood,InterestAmt,""), "")</f>
        <v>106.17243279137777</v>
      </c>
      <c r="H102" s="62">
        <f ca="1">IFERROR(IF(LoanIsNotPaid*LoanIsGood,EndingBalance,""), "")</f>
        <v>17402.372772600182</v>
      </c>
    </row>
    <row r="103" spans="2:8" ht="20.100000000000001" customHeight="1" x14ac:dyDescent="0.3">
      <c r="B103" s="17">
        <f ca="1">IFERROR(IF(LoanIsNotPaid*LoanIsGood,PaymentNumber,""), "")</f>
        <v>94</v>
      </c>
      <c r="C103" s="18">
        <f ca="1">IFERROR(IF(LoanIsNotPaid*LoanIsGood,PaymentDate,""), "")</f>
        <v>48131</v>
      </c>
      <c r="D103" s="62">
        <f ca="1">IFERROR(IF(LoanIsNotPaid*LoanIsGood,LoanValue,""), "")</f>
        <v>17402.372772600182</v>
      </c>
      <c r="E103" s="62">
        <f ca="1">IFERROR(IF(LoanIsNotPaid*LoanIsGood,MonthlyPayment,""), "")</f>
        <v>699.12725194966674</v>
      </c>
      <c r="F103" s="62">
        <f ca="1">IFERROR(IF(LoanIsNotPaid*LoanIsGood,Principal,""), "")</f>
        <v>596.45325259132301</v>
      </c>
      <c r="G103" s="62">
        <f ca="1">IFERROR(IF(LoanIsNotPaid*LoanIsGood,InterestAmt,""), "")</f>
        <v>102.67399935834388</v>
      </c>
      <c r="H103" s="62">
        <f ca="1">IFERROR(IF(LoanIsNotPaid*LoanIsGood,EndingBalance,""), "")</f>
        <v>16805.919520008843</v>
      </c>
    </row>
    <row r="104" spans="2:8" ht="20.100000000000001" customHeight="1" x14ac:dyDescent="0.3">
      <c r="B104" s="17">
        <f ca="1">IFERROR(IF(LoanIsNotPaid*LoanIsGood,PaymentNumber,""), "")</f>
        <v>95</v>
      </c>
      <c r="C104" s="18">
        <f ca="1">IFERROR(IF(LoanIsNotPaid*LoanIsGood,PaymentDate,""), "")</f>
        <v>48162</v>
      </c>
      <c r="D104" s="62">
        <f ca="1">IFERROR(IF(LoanIsNotPaid*LoanIsGood,LoanValue,""), "")</f>
        <v>16805.919520008843</v>
      </c>
      <c r="E104" s="62">
        <f ca="1">IFERROR(IF(LoanIsNotPaid*LoanIsGood,MonthlyPayment,""), "")</f>
        <v>699.12725194966674</v>
      </c>
      <c r="F104" s="62">
        <f ca="1">IFERROR(IF(LoanIsNotPaid*LoanIsGood,Principal,""), "")</f>
        <v>599.97232678161174</v>
      </c>
      <c r="G104" s="62">
        <f ca="1">IFERROR(IF(LoanIsNotPaid*LoanIsGood,InterestAmt,""), "")</f>
        <v>99.154925168055073</v>
      </c>
      <c r="H104" s="62">
        <f ca="1">IFERROR(IF(LoanIsNotPaid*LoanIsGood,EndingBalance,""), "")</f>
        <v>16205.947193227228</v>
      </c>
    </row>
    <row r="105" spans="2:8" ht="20.100000000000001" customHeight="1" x14ac:dyDescent="0.3">
      <c r="B105" s="17">
        <f ca="1">IFERROR(IF(LoanIsNotPaid*LoanIsGood,PaymentNumber,""), "")</f>
        <v>96</v>
      </c>
      <c r="C105" s="18">
        <f ca="1">IFERROR(IF(LoanIsNotPaid*LoanIsGood,PaymentDate,""), "")</f>
        <v>48192</v>
      </c>
      <c r="D105" s="62">
        <f ca="1">IFERROR(IF(LoanIsNotPaid*LoanIsGood,LoanValue,""), "")</f>
        <v>16205.947193227228</v>
      </c>
      <c r="E105" s="62">
        <f ca="1">IFERROR(IF(LoanIsNotPaid*LoanIsGood,MonthlyPayment,""), "")</f>
        <v>699.12725194966674</v>
      </c>
      <c r="F105" s="62">
        <f ca="1">IFERROR(IF(LoanIsNotPaid*LoanIsGood,Principal,""), "")</f>
        <v>603.51216350962318</v>
      </c>
      <c r="G105" s="62">
        <f ca="1">IFERROR(IF(LoanIsNotPaid*LoanIsGood,InterestAmt,""), "")</f>
        <v>95.61508844004355</v>
      </c>
      <c r="H105" s="62">
        <f ca="1">IFERROR(IF(LoanIsNotPaid*LoanIsGood,EndingBalance,""), "")</f>
        <v>15602.435029717599</v>
      </c>
    </row>
    <row r="106" spans="2:8" ht="20.100000000000001" customHeight="1" x14ac:dyDescent="0.3">
      <c r="B106" s="17">
        <f ca="1">IFERROR(IF(LoanIsNotPaid*LoanIsGood,PaymentNumber,""), "")</f>
        <v>97</v>
      </c>
      <c r="C106" s="18">
        <f ca="1">IFERROR(IF(LoanIsNotPaid*LoanIsGood,PaymentDate,""), "")</f>
        <v>48223</v>
      </c>
      <c r="D106" s="62">
        <f ca="1">IFERROR(IF(LoanIsNotPaid*LoanIsGood,LoanValue,""), "")</f>
        <v>15602.435029717599</v>
      </c>
      <c r="E106" s="62">
        <f ca="1">IFERROR(IF(LoanIsNotPaid*LoanIsGood,MonthlyPayment,""), "")</f>
        <v>699.12725194966674</v>
      </c>
      <c r="F106" s="62">
        <f ca="1">IFERROR(IF(LoanIsNotPaid*LoanIsGood,Principal,""), "")</f>
        <v>607.07288527433002</v>
      </c>
      <c r="G106" s="62">
        <f ca="1">IFERROR(IF(LoanIsNotPaid*LoanIsGood,InterestAmt,""), "")</f>
        <v>92.054366675336766</v>
      </c>
      <c r="H106" s="62">
        <f ca="1">IFERROR(IF(LoanIsNotPaid*LoanIsGood,EndingBalance,""), "")</f>
        <v>14995.362144443236</v>
      </c>
    </row>
    <row r="107" spans="2:8" ht="20.100000000000001" customHeight="1" x14ac:dyDescent="0.3">
      <c r="B107" s="17">
        <f ca="1">IFERROR(IF(LoanIsNotPaid*LoanIsGood,PaymentNumber,""), "")</f>
        <v>98</v>
      </c>
      <c r="C107" s="18">
        <f ca="1">IFERROR(IF(LoanIsNotPaid*LoanIsGood,PaymentDate,""), "")</f>
        <v>48254</v>
      </c>
      <c r="D107" s="62">
        <f ca="1">IFERROR(IF(LoanIsNotPaid*LoanIsGood,LoanValue,""), "")</f>
        <v>14995.362144443236</v>
      </c>
      <c r="E107" s="62">
        <f ca="1">IFERROR(IF(LoanIsNotPaid*LoanIsGood,MonthlyPayment,""), "")</f>
        <v>699.12725194966674</v>
      </c>
      <c r="F107" s="62">
        <f ca="1">IFERROR(IF(LoanIsNotPaid*LoanIsGood,Principal,""), "")</f>
        <v>610.65461529744857</v>
      </c>
      <c r="G107" s="62">
        <f ca="1">IFERROR(IF(LoanIsNotPaid*LoanIsGood,InterestAmt,""), "")</f>
        <v>88.472636652218242</v>
      </c>
      <c r="H107" s="62">
        <f ca="1">IFERROR(IF(LoanIsNotPaid*LoanIsGood,EndingBalance,""), "")</f>
        <v>14384.707529145817</v>
      </c>
    </row>
    <row r="108" spans="2:8" ht="20.100000000000001" customHeight="1" x14ac:dyDescent="0.3">
      <c r="B108" s="17">
        <f ca="1">IFERROR(IF(LoanIsNotPaid*LoanIsGood,PaymentNumber,""), "")</f>
        <v>99</v>
      </c>
      <c r="C108" s="18">
        <f ca="1">IFERROR(IF(LoanIsNotPaid*LoanIsGood,PaymentDate,""), "")</f>
        <v>48283</v>
      </c>
      <c r="D108" s="62">
        <f ca="1">IFERROR(IF(LoanIsNotPaid*LoanIsGood,LoanValue,""), "")</f>
        <v>14384.707529145817</v>
      </c>
      <c r="E108" s="62">
        <f ca="1">IFERROR(IF(LoanIsNotPaid*LoanIsGood,MonthlyPayment,""), "")</f>
        <v>699.12725194966674</v>
      </c>
      <c r="F108" s="62">
        <f ca="1">IFERROR(IF(LoanIsNotPaid*LoanIsGood,Principal,""), "")</f>
        <v>614.25747752770349</v>
      </c>
      <c r="G108" s="62">
        <f ca="1">IFERROR(IF(LoanIsNotPaid*LoanIsGood,InterestAmt,""), "")</f>
        <v>84.869774421963299</v>
      </c>
      <c r="H108" s="62">
        <f ca="1">IFERROR(IF(LoanIsNotPaid*LoanIsGood,EndingBalance,""), "")</f>
        <v>13770.450051618085</v>
      </c>
    </row>
    <row r="109" spans="2:8" ht="20.100000000000001" customHeight="1" x14ac:dyDescent="0.3">
      <c r="B109" s="17">
        <f ca="1">IFERROR(IF(LoanIsNotPaid*LoanIsGood,PaymentNumber,""), "")</f>
        <v>100</v>
      </c>
      <c r="C109" s="18">
        <f ca="1">IFERROR(IF(LoanIsNotPaid*LoanIsGood,PaymentDate,""), "")</f>
        <v>48314</v>
      </c>
      <c r="D109" s="62">
        <f ca="1">IFERROR(IF(LoanIsNotPaid*LoanIsGood,LoanValue,""), "")</f>
        <v>13770.450051618085</v>
      </c>
      <c r="E109" s="62">
        <f ca="1">IFERROR(IF(LoanIsNotPaid*LoanIsGood,MonthlyPayment,""), "")</f>
        <v>699.12725194966674</v>
      </c>
      <c r="F109" s="62">
        <f ca="1">IFERROR(IF(LoanIsNotPaid*LoanIsGood,Principal,""), "")</f>
        <v>617.88159664511693</v>
      </c>
      <c r="G109" s="62">
        <f ca="1">IFERROR(IF(LoanIsNotPaid*LoanIsGood,InterestAmt,""), "")</f>
        <v>81.245655304549842</v>
      </c>
      <c r="H109" s="62">
        <f ca="1">IFERROR(IF(LoanIsNotPaid*LoanIsGood,EndingBalance,""), "")</f>
        <v>13152.568454972963</v>
      </c>
    </row>
    <row r="110" spans="2:8" ht="20.100000000000001" customHeight="1" x14ac:dyDescent="0.3">
      <c r="B110" s="17">
        <f ca="1">IFERROR(IF(LoanIsNotPaid*LoanIsGood,PaymentNumber,""), "")</f>
        <v>101</v>
      </c>
      <c r="C110" s="18">
        <f ca="1">IFERROR(IF(LoanIsNotPaid*LoanIsGood,PaymentDate,""), "")</f>
        <v>48344</v>
      </c>
      <c r="D110" s="62">
        <f ca="1">IFERROR(IF(LoanIsNotPaid*LoanIsGood,LoanValue,""), "")</f>
        <v>13152.568454972963</v>
      </c>
      <c r="E110" s="62">
        <f ca="1">IFERROR(IF(LoanIsNotPaid*LoanIsGood,MonthlyPayment,""), "")</f>
        <v>699.12725194966674</v>
      </c>
      <c r="F110" s="62">
        <f ca="1">IFERROR(IF(LoanIsNotPaid*LoanIsGood,Principal,""), "")</f>
        <v>621.52709806532312</v>
      </c>
      <c r="G110" s="62">
        <f ca="1">IFERROR(IF(LoanIsNotPaid*LoanIsGood,InterestAmt,""), "")</f>
        <v>77.600153884343655</v>
      </c>
      <c r="H110" s="62">
        <f ca="1">IFERROR(IF(LoanIsNotPaid*LoanIsGood,EndingBalance,""), "")</f>
        <v>12531.041356907604</v>
      </c>
    </row>
    <row r="111" spans="2:8" ht="20.100000000000001" customHeight="1" x14ac:dyDescent="0.3">
      <c r="B111" s="17">
        <f ca="1">IFERROR(IF(LoanIsNotPaid*LoanIsGood,PaymentNumber,""), "")</f>
        <v>102</v>
      </c>
      <c r="C111" s="18">
        <f ca="1">IFERROR(IF(LoanIsNotPaid*LoanIsGood,PaymentDate,""), "")</f>
        <v>48375</v>
      </c>
      <c r="D111" s="62">
        <f ca="1">IFERROR(IF(LoanIsNotPaid*LoanIsGood,LoanValue,""), "")</f>
        <v>12531.041356907604</v>
      </c>
      <c r="E111" s="62">
        <f ca="1">IFERROR(IF(LoanIsNotPaid*LoanIsGood,MonthlyPayment,""), "")</f>
        <v>699.12725194966674</v>
      </c>
      <c r="F111" s="62">
        <f ca="1">IFERROR(IF(LoanIsNotPaid*LoanIsGood,Principal,""), "")</f>
        <v>625.19410794390853</v>
      </c>
      <c r="G111" s="62">
        <f ca="1">IFERROR(IF(LoanIsNotPaid*LoanIsGood,InterestAmt,""), "")</f>
        <v>73.933144005758251</v>
      </c>
      <c r="H111" s="62">
        <f ca="1">IFERROR(IF(LoanIsNotPaid*LoanIsGood,EndingBalance,""), "")</f>
        <v>11905.847248963706</v>
      </c>
    </row>
    <row r="112" spans="2:8" ht="20.100000000000001" customHeight="1" x14ac:dyDescent="0.3">
      <c r="B112" s="17">
        <f ca="1">IFERROR(IF(LoanIsNotPaid*LoanIsGood,PaymentNumber,""), "")</f>
        <v>103</v>
      </c>
      <c r="C112" s="18">
        <f ca="1">IFERROR(IF(LoanIsNotPaid*LoanIsGood,PaymentDate,""), "")</f>
        <v>48405</v>
      </c>
      <c r="D112" s="62">
        <f ca="1">IFERROR(IF(LoanIsNotPaid*LoanIsGood,LoanValue,""), "")</f>
        <v>11905.847248963706</v>
      </c>
      <c r="E112" s="62">
        <f ca="1">IFERROR(IF(LoanIsNotPaid*LoanIsGood,MonthlyPayment,""), "")</f>
        <v>699.12725194966674</v>
      </c>
      <c r="F112" s="62">
        <f ca="1">IFERROR(IF(LoanIsNotPaid*LoanIsGood,Principal,""), "")</f>
        <v>628.88275318077763</v>
      </c>
      <c r="G112" s="62">
        <f ca="1">IFERROR(IF(LoanIsNotPaid*LoanIsGood,InterestAmt,""), "")</f>
        <v>70.244498768889187</v>
      </c>
      <c r="H112" s="62">
        <f ca="1">IFERROR(IF(LoanIsNotPaid*LoanIsGood,EndingBalance,""), "")</f>
        <v>11276.964495782915</v>
      </c>
    </row>
    <row r="113" spans="2:8" ht="20.100000000000001" customHeight="1" x14ac:dyDescent="0.3">
      <c r="B113" s="17">
        <f ca="1">IFERROR(IF(LoanIsNotPaid*LoanIsGood,PaymentNumber,""), "")</f>
        <v>104</v>
      </c>
      <c r="C113" s="18">
        <f ca="1">IFERROR(IF(LoanIsNotPaid*LoanIsGood,PaymentDate,""), "")</f>
        <v>48436</v>
      </c>
      <c r="D113" s="62">
        <f ca="1">IFERROR(IF(LoanIsNotPaid*LoanIsGood,LoanValue,""), "")</f>
        <v>11276.964495782915</v>
      </c>
      <c r="E113" s="62">
        <f ca="1">IFERROR(IF(LoanIsNotPaid*LoanIsGood,MonthlyPayment,""), "")</f>
        <v>699.12725194966674</v>
      </c>
      <c r="F113" s="62">
        <f ca="1">IFERROR(IF(LoanIsNotPaid*LoanIsGood,Principal,""), "")</f>
        <v>632.59316142454418</v>
      </c>
      <c r="G113" s="62">
        <f ca="1">IFERROR(IF(LoanIsNotPaid*LoanIsGood,InterestAmt,""), "")</f>
        <v>66.534090525122593</v>
      </c>
      <c r="H113" s="62">
        <f ca="1">IFERROR(IF(LoanIsNotPaid*LoanIsGood,EndingBalance,""), "")</f>
        <v>10644.37133435838</v>
      </c>
    </row>
    <row r="114" spans="2:8" ht="20.100000000000001" customHeight="1" x14ac:dyDescent="0.3">
      <c r="B114" s="17">
        <f ca="1">IFERROR(IF(LoanIsNotPaid*LoanIsGood,PaymentNumber,""), "")</f>
        <v>105</v>
      </c>
      <c r="C114" s="18">
        <f ca="1">IFERROR(IF(LoanIsNotPaid*LoanIsGood,PaymentDate,""), "")</f>
        <v>48467</v>
      </c>
      <c r="D114" s="62">
        <f ca="1">IFERROR(IF(LoanIsNotPaid*LoanIsGood,LoanValue,""), "")</f>
        <v>10644.37133435838</v>
      </c>
      <c r="E114" s="62">
        <f ca="1">IFERROR(IF(LoanIsNotPaid*LoanIsGood,MonthlyPayment,""), "")</f>
        <v>699.12725194966674</v>
      </c>
      <c r="F114" s="62">
        <f ca="1">IFERROR(IF(LoanIsNotPaid*LoanIsGood,Principal,""), "")</f>
        <v>636.32546107694895</v>
      </c>
      <c r="G114" s="62">
        <f ca="1">IFERROR(IF(LoanIsNotPaid*LoanIsGood,InterestAmt,""), "")</f>
        <v>62.801790872717788</v>
      </c>
      <c r="H114" s="62">
        <f ca="1">IFERROR(IF(LoanIsNotPaid*LoanIsGood,EndingBalance,""), "")</f>
        <v>10008.04587328143</v>
      </c>
    </row>
    <row r="115" spans="2:8" ht="20.100000000000001" customHeight="1" x14ac:dyDescent="0.3">
      <c r="B115" s="17">
        <f ca="1">IFERROR(IF(LoanIsNotPaid*LoanIsGood,PaymentNumber,""), "")</f>
        <v>106</v>
      </c>
      <c r="C115" s="18">
        <f ca="1">IFERROR(IF(LoanIsNotPaid*LoanIsGood,PaymentDate,""), "")</f>
        <v>48497</v>
      </c>
      <c r="D115" s="62">
        <f ca="1">IFERROR(IF(LoanIsNotPaid*LoanIsGood,LoanValue,""), "")</f>
        <v>10008.04587328143</v>
      </c>
      <c r="E115" s="62">
        <f ca="1">IFERROR(IF(LoanIsNotPaid*LoanIsGood,MonthlyPayment,""), "")</f>
        <v>699.12725194966674</v>
      </c>
      <c r="F115" s="62">
        <f ca="1">IFERROR(IF(LoanIsNotPaid*LoanIsGood,Principal,""), "")</f>
        <v>640.07978129730304</v>
      </c>
      <c r="G115" s="62">
        <f ca="1">IFERROR(IF(LoanIsNotPaid*LoanIsGood,InterestAmt,""), "")</f>
        <v>59.047470652363792</v>
      </c>
      <c r="H115" s="62">
        <f ca="1">IFERROR(IF(LoanIsNotPaid*LoanIsGood,EndingBalance,""), "")</f>
        <v>9367.9660919841263</v>
      </c>
    </row>
    <row r="116" spans="2:8" ht="20.100000000000001" customHeight="1" x14ac:dyDescent="0.3">
      <c r="B116" s="17">
        <f ca="1">IFERROR(IF(LoanIsNotPaid*LoanIsGood,PaymentNumber,""), "")</f>
        <v>107</v>
      </c>
      <c r="C116" s="18">
        <f ca="1">IFERROR(IF(LoanIsNotPaid*LoanIsGood,PaymentDate,""), "")</f>
        <v>48528</v>
      </c>
      <c r="D116" s="62">
        <f ca="1">IFERROR(IF(LoanIsNotPaid*LoanIsGood,LoanValue,""), "")</f>
        <v>9367.9660919841263</v>
      </c>
      <c r="E116" s="62">
        <f ca="1">IFERROR(IF(LoanIsNotPaid*LoanIsGood,MonthlyPayment,""), "")</f>
        <v>699.12725194966674</v>
      </c>
      <c r="F116" s="62">
        <f ca="1">IFERROR(IF(LoanIsNotPaid*LoanIsGood,Principal,""), "")</f>
        <v>643.85625200695711</v>
      </c>
      <c r="G116" s="62">
        <f ca="1">IFERROR(IF(LoanIsNotPaid*LoanIsGood,InterestAmt,""), "")</f>
        <v>55.2709999427097</v>
      </c>
      <c r="H116" s="62">
        <f ca="1">IFERROR(IF(LoanIsNotPaid*LoanIsGood,EndingBalance,""), "")</f>
        <v>8724.1098399771581</v>
      </c>
    </row>
    <row r="117" spans="2:8" ht="20.100000000000001" customHeight="1" x14ac:dyDescent="0.3">
      <c r="B117" s="17">
        <f ca="1">IFERROR(IF(LoanIsNotPaid*LoanIsGood,PaymentNumber,""), "")</f>
        <v>108</v>
      </c>
      <c r="C117" s="18">
        <f ca="1">IFERROR(IF(LoanIsNotPaid*LoanIsGood,PaymentDate,""), "")</f>
        <v>48558</v>
      </c>
      <c r="D117" s="62">
        <f ca="1">IFERROR(IF(LoanIsNotPaid*LoanIsGood,LoanValue,""), "")</f>
        <v>8724.1098399771581</v>
      </c>
      <c r="E117" s="62">
        <f ca="1">IFERROR(IF(LoanIsNotPaid*LoanIsGood,MonthlyPayment,""), "")</f>
        <v>699.12725194966674</v>
      </c>
      <c r="F117" s="62">
        <f ca="1">IFERROR(IF(LoanIsNotPaid*LoanIsGood,Principal,""), "")</f>
        <v>647.65500389379815</v>
      </c>
      <c r="G117" s="62">
        <f ca="1">IFERROR(IF(LoanIsNotPaid*LoanIsGood,InterestAmt,""), "")</f>
        <v>51.472248055868668</v>
      </c>
      <c r="H117" s="62">
        <f ca="1">IFERROR(IF(LoanIsNotPaid*LoanIsGood,EndingBalance,""), "")</f>
        <v>8076.4548360833287</v>
      </c>
    </row>
    <row r="118" spans="2:8" ht="20.100000000000001" customHeight="1" x14ac:dyDescent="0.3">
      <c r="B118" s="17">
        <f ca="1">IFERROR(IF(LoanIsNotPaid*LoanIsGood,PaymentNumber,""), "")</f>
        <v>109</v>
      </c>
      <c r="C118" s="18">
        <f ca="1">IFERROR(IF(LoanIsNotPaid*LoanIsGood,PaymentDate,""), "")</f>
        <v>48589</v>
      </c>
      <c r="D118" s="62">
        <f ca="1">IFERROR(IF(LoanIsNotPaid*LoanIsGood,LoanValue,""), "")</f>
        <v>8076.4548360833287</v>
      </c>
      <c r="E118" s="62">
        <f ca="1">IFERROR(IF(LoanIsNotPaid*LoanIsGood,MonthlyPayment,""), "")</f>
        <v>699.12725194966674</v>
      </c>
      <c r="F118" s="62">
        <f ca="1">IFERROR(IF(LoanIsNotPaid*LoanIsGood,Principal,""), "")</f>
        <v>651.47616841677154</v>
      </c>
      <c r="G118" s="62">
        <f ca="1">IFERROR(IF(LoanIsNotPaid*LoanIsGood,InterestAmt,""), "")</f>
        <v>47.65108353289525</v>
      </c>
      <c r="H118" s="62">
        <f ca="1">IFERROR(IF(LoanIsNotPaid*LoanIsGood,EndingBalance,""), "")</f>
        <v>7424.978667666539</v>
      </c>
    </row>
    <row r="119" spans="2:8" ht="20.100000000000001" customHeight="1" x14ac:dyDescent="0.3">
      <c r="B119" s="17">
        <f ca="1">IFERROR(IF(LoanIsNotPaid*LoanIsGood,PaymentNumber,""), "")</f>
        <v>110</v>
      </c>
      <c r="C119" s="18">
        <f ca="1">IFERROR(IF(LoanIsNotPaid*LoanIsGood,PaymentDate,""), "")</f>
        <v>48620</v>
      </c>
      <c r="D119" s="62">
        <f ca="1">IFERROR(IF(LoanIsNotPaid*LoanIsGood,LoanValue,""), "")</f>
        <v>7424.978667666539</v>
      </c>
      <c r="E119" s="62">
        <f ca="1">IFERROR(IF(LoanIsNotPaid*LoanIsGood,MonthlyPayment,""), "")</f>
        <v>699.12725194966674</v>
      </c>
      <c r="F119" s="62">
        <f ca="1">IFERROR(IF(LoanIsNotPaid*LoanIsGood,Principal,""), "")</f>
        <v>655.31987781043051</v>
      </c>
      <c r="G119" s="62">
        <f ca="1">IFERROR(IF(LoanIsNotPaid*LoanIsGood,InterestAmt,""), "")</f>
        <v>43.807374139236302</v>
      </c>
      <c r="H119" s="62">
        <f ca="1">IFERROR(IF(LoanIsNotPaid*LoanIsGood,EndingBalance,""), "")</f>
        <v>6769.658789856112</v>
      </c>
    </row>
    <row r="120" spans="2:8" ht="20.100000000000001" customHeight="1" x14ac:dyDescent="0.3">
      <c r="B120" s="17">
        <f ca="1">IFERROR(IF(LoanIsNotPaid*LoanIsGood,PaymentNumber,""), "")</f>
        <v>111</v>
      </c>
      <c r="C120" s="18">
        <f ca="1">IFERROR(IF(LoanIsNotPaid*LoanIsGood,PaymentDate,""), "")</f>
        <v>48648</v>
      </c>
      <c r="D120" s="62">
        <f ca="1">IFERROR(IF(LoanIsNotPaid*LoanIsGood,LoanValue,""), "")</f>
        <v>6769.658789856112</v>
      </c>
      <c r="E120" s="62">
        <f ca="1">IFERROR(IF(LoanIsNotPaid*LoanIsGood,MonthlyPayment,""), "")</f>
        <v>699.12725194966674</v>
      </c>
      <c r="F120" s="62">
        <f ca="1">IFERROR(IF(LoanIsNotPaid*LoanIsGood,Principal,""), "")</f>
        <v>659.18626508951206</v>
      </c>
      <c r="G120" s="62">
        <f ca="1">IFERROR(IF(LoanIsNotPaid*LoanIsGood,InterestAmt,""), "")</f>
        <v>39.940986860154766</v>
      </c>
      <c r="H120" s="62">
        <f ca="1">IFERROR(IF(LoanIsNotPaid*LoanIsGood,EndingBalance,""), "")</f>
        <v>6110.472524766592</v>
      </c>
    </row>
    <row r="121" spans="2:8" ht="20.100000000000001" customHeight="1" x14ac:dyDescent="0.3">
      <c r="B121" s="17">
        <f ca="1">IFERROR(IF(LoanIsNotPaid*LoanIsGood,PaymentNumber,""), "")</f>
        <v>112</v>
      </c>
      <c r="C121" s="18">
        <f ca="1">IFERROR(IF(LoanIsNotPaid*LoanIsGood,PaymentDate,""), "")</f>
        <v>48679</v>
      </c>
      <c r="D121" s="62">
        <f ca="1">IFERROR(IF(LoanIsNotPaid*LoanIsGood,LoanValue,""), "")</f>
        <v>6110.472524766592</v>
      </c>
      <c r="E121" s="62">
        <f ca="1">IFERROR(IF(LoanIsNotPaid*LoanIsGood,MonthlyPayment,""), "")</f>
        <v>699.12725194966674</v>
      </c>
      <c r="F121" s="62">
        <f ca="1">IFERROR(IF(LoanIsNotPaid*LoanIsGood,Principal,""), "")</f>
        <v>663.07546405354014</v>
      </c>
      <c r="G121" s="62">
        <f ca="1">IFERROR(IF(LoanIsNotPaid*LoanIsGood,InterestAmt,""), "")</f>
        <v>36.05178789612664</v>
      </c>
      <c r="H121" s="62">
        <f ca="1">IFERROR(IF(LoanIsNotPaid*LoanIsGood,EndingBalance,""), "")</f>
        <v>5447.3970607130177</v>
      </c>
    </row>
    <row r="122" spans="2:8" ht="20.100000000000001" customHeight="1" x14ac:dyDescent="0.3">
      <c r="B122" s="17">
        <f ca="1">IFERROR(IF(LoanIsNotPaid*LoanIsGood,PaymentNumber,""), "")</f>
        <v>113</v>
      </c>
      <c r="C122" s="18">
        <f ca="1">IFERROR(IF(LoanIsNotPaid*LoanIsGood,PaymentDate,""), "")</f>
        <v>48709</v>
      </c>
      <c r="D122" s="62">
        <f ca="1">IFERROR(IF(LoanIsNotPaid*LoanIsGood,LoanValue,""), "")</f>
        <v>5447.3970607130177</v>
      </c>
      <c r="E122" s="62">
        <f ca="1">IFERROR(IF(LoanIsNotPaid*LoanIsGood,MonthlyPayment,""), "")</f>
        <v>699.12725194966674</v>
      </c>
      <c r="F122" s="62">
        <f ca="1">IFERROR(IF(LoanIsNotPaid*LoanIsGood,Principal,""), "")</f>
        <v>666.98760929145601</v>
      </c>
      <c r="G122" s="62">
        <f ca="1">IFERROR(IF(LoanIsNotPaid*LoanIsGood,InterestAmt,""), "")</f>
        <v>32.139642658210754</v>
      </c>
      <c r="H122" s="62">
        <f ca="1">IFERROR(IF(LoanIsNotPaid*LoanIsGood,EndingBalance,""), "")</f>
        <v>4780.4094514215685</v>
      </c>
    </row>
    <row r="123" spans="2:8" ht="20.100000000000001" customHeight="1" x14ac:dyDescent="0.3">
      <c r="B123" s="17">
        <f ca="1">IFERROR(IF(LoanIsNotPaid*LoanIsGood,PaymentNumber,""), "")</f>
        <v>114</v>
      </c>
      <c r="C123" s="18">
        <f ca="1">IFERROR(IF(LoanIsNotPaid*LoanIsGood,PaymentDate,""), "")</f>
        <v>48740</v>
      </c>
      <c r="D123" s="62">
        <f ca="1">IFERROR(IF(LoanIsNotPaid*LoanIsGood,LoanValue,""), "")</f>
        <v>4780.4094514215685</v>
      </c>
      <c r="E123" s="62">
        <f ca="1">IFERROR(IF(LoanIsNotPaid*LoanIsGood,MonthlyPayment,""), "")</f>
        <v>699.12725194966674</v>
      </c>
      <c r="F123" s="62">
        <f ca="1">IFERROR(IF(LoanIsNotPaid*LoanIsGood,Principal,""), "")</f>
        <v>670.92283618627562</v>
      </c>
      <c r="G123" s="62">
        <f ca="1">IFERROR(IF(LoanIsNotPaid*LoanIsGood,InterestAmt,""), "")</f>
        <v>28.204415763391165</v>
      </c>
      <c r="H123" s="62">
        <f ca="1">IFERROR(IF(LoanIsNotPaid*LoanIsGood,EndingBalance,""), "")</f>
        <v>4109.4866152352915</v>
      </c>
    </row>
    <row r="124" spans="2:8" ht="20.100000000000001" customHeight="1" x14ac:dyDescent="0.3">
      <c r="B124" s="17">
        <f ca="1">IFERROR(IF(LoanIsNotPaid*LoanIsGood,PaymentNumber,""), "")</f>
        <v>115</v>
      </c>
      <c r="C124" s="18">
        <f ca="1">IFERROR(IF(LoanIsNotPaid*LoanIsGood,PaymentDate,""), "")</f>
        <v>48770</v>
      </c>
      <c r="D124" s="62">
        <f ca="1">IFERROR(IF(LoanIsNotPaid*LoanIsGood,LoanValue,""), "")</f>
        <v>4109.4866152352915</v>
      </c>
      <c r="E124" s="62">
        <f ca="1">IFERROR(IF(LoanIsNotPaid*LoanIsGood,MonthlyPayment,""), "")</f>
        <v>699.12725194966674</v>
      </c>
      <c r="F124" s="62">
        <f ca="1">IFERROR(IF(LoanIsNotPaid*LoanIsGood,Principal,""), "")</f>
        <v>674.88128091977467</v>
      </c>
      <c r="G124" s="62">
        <f ca="1">IFERROR(IF(LoanIsNotPaid*LoanIsGood,InterestAmt,""), "")</f>
        <v>24.245971029892136</v>
      </c>
      <c r="H124" s="62">
        <f ca="1">IFERROR(IF(LoanIsNotPaid*LoanIsGood,EndingBalance,""), "")</f>
        <v>3434.6053343154927</v>
      </c>
    </row>
    <row r="125" spans="2:8" ht="20.100000000000001" customHeight="1" x14ac:dyDescent="0.3">
      <c r="B125" s="17">
        <f ca="1">IFERROR(IF(LoanIsNotPaid*LoanIsGood,PaymentNumber,""), "")</f>
        <v>116</v>
      </c>
      <c r="C125" s="18">
        <f ca="1">IFERROR(IF(LoanIsNotPaid*LoanIsGood,PaymentDate,""), "")</f>
        <v>48801</v>
      </c>
      <c r="D125" s="62">
        <f ca="1">IFERROR(IF(LoanIsNotPaid*LoanIsGood,LoanValue,""), "")</f>
        <v>3434.6053343154927</v>
      </c>
      <c r="E125" s="62">
        <f ca="1">IFERROR(IF(LoanIsNotPaid*LoanIsGood,MonthlyPayment,""), "")</f>
        <v>699.12725194966674</v>
      </c>
      <c r="F125" s="62">
        <f ca="1">IFERROR(IF(LoanIsNotPaid*LoanIsGood,Principal,""), "")</f>
        <v>678.86308047720138</v>
      </c>
      <c r="G125" s="62">
        <f ca="1">IFERROR(IF(LoanIsNotPaid*LoanIsGood,InterestAmt,""), "")</f>
        <v>20.264171472465467</v>
      </c>
      <c r="H125" s="62">
        <f ca="1">IFERROR(IF(LoanIsNotPaid*LoanIsGood,EndingBalance,""), "")</f>
        <v>2755.7422538382816</v>
      </c>
    </row>
    <row r="126" spans="2:8" ht="20.100000000000001" customHeight="1" x14ac:dyDescent="0.3">
      <c r="B126" s="17">
        <f ca="1">IFERROR(IF(LoanIsNotPaid*LoanIsGood,PaymentNumber,""), "")</f>
        <v>117</v>
      </c>
      <c r="C126" s="18">
        <f ca="1">IFERROR(IF(LoanIsNotPaid*LoanIsGood,PaymentDate,""), "")</f>
        <v>48832</v>
      </c>
      <c r="D126" s="62">
        <f ca="1">IFERROR(IF(LoanIsNotPaid*LoanIsGood,LoanValue,""), "")</f>
        <v>2755.7422538382816</v>
      </c>
      <c r="E126" s="62">
        <f ca="1">IFERROR(IF(LoanIsNotPaid*LoanIsGood,MonthlyPayment,""), "")</f>
        <v>699.12725194966674</v>
      </c>
      <c r="F126" s="62">
        <f ca="1">IFERROR(IF(LoanIsNotPaid*LoanIsGood,Principal,""), "")</f>
        <v>682.86837265201677</v>
      </c>
      <c r="G126" s="62">
        <f ca="1">IFERROR(IF(LoanIsNotPaid*LoanIsGood,InterestAmt,""), "")</f>
        <v>16.25887929764998</v>
      </c>
      <c r="H126" s="62">
        <f ca="1">IFERROR(IF(LoanIsNotPaid*LoanIsGood,EndingBalance,""), "")</f>
        <v>2072.8738811862713</v>
      </c>
    </row>
    <row r="127" spans="2:8" ht="20.100000000000001" customHeight="1" x14ac:dyDescent="0.3">
      <c r="B127" s="17">
        <f ca="1">IFERROR(IF(LoanIsNotPaid*LoanIsGood,PaymentNumber,""), "")</f>
        <v>118</v>
      </c>
      <c r="C127" s="18">
        <f ca="1">IFERROR(IF(LoanIsNotPaid*LoanIsGood,PaymentDate,""), "")</f>
        <v>48862</v>
      </c>
      <c r="D127" s="62">
        <f ca="1">IFERROR(IF(LoanIsNotPaid*LoanIsGood,LoanValue,""), "")</f>
        <v>2072.8738811862713</v>
      </c>
      <c r="E127" s="62">
        <f ca="1">IFERROR(IF(LoanIsNotPaid*LoanIsGood,MonthlyPayment,""), "")</f>
        <v>699.12725194966674</v>
      </c>
      <c r="F127" s="62">
        <f ca="1">IFERROR(IF(LoanIsNotPaid*LoanIsGood,Principal,""), "")</f>
        <v>686.89729605066373</v>
      </c>
      <c r="G127" s="62">
        <f ca="1">IFERROR(IF(LoanIsNotPaid*LoanIsGood,InterestAmt,""), "")</f>
        <v>12.229955899003082</v>
      </c>
      <c r="H127" s="62">
        <f ca="1">IFERROR(IF(LoanIsNotPaid*LoanIsGood,EndingBalance,""), "")</f>
        <v>1385.9765851355914</v>
      </c>
    </row>
    <row r="128" spans="2:8" ht="20.100000000000001" customHeight="1" x14ac:dyDescent="0.3">
      <c r="B128" s="17">
        <f ca="1">IFERROR(IF(LoanIsNotPaid*LoanIsGood,PaymentNumber,""), "")</f>
        <v>119</v>
      </c>
      <c r="C128" s="18">
        <f ca="1">IFERROR(IF(LoanIsNotPaid*LoanIsGood,PaymentDate,""), "")</f>
        <v>48893</v>
      </c>
      <c r="D128" s="62">
        <f ca="1">IFERROR(IF(LoanIsNotPaid*LoanIsGood,LoanValue,""), "")</f>
        <v>1385.9765851355914</v>
      </c>
      <c r="E128" s="62">
        <f ca="1">IFERROR(IF(LoanIsNotPaid*LoanIsGood,MonthlyPayment,""), "")</f>
        <v>699.12725194966674</v>
      </c>
      <c r="F128" s="62">
        <f ca="1">IFERROR(IF(LoanIsNotPaid*LoanIsGood,Principal,""), "")</f>
        <v>690.94999009736262</v>
      </c>
      <c r="G128" s="62">
        <f ca="1">IFERROR(IF(LoanIsNotPaid*LoanIsGood,InterestAmt,""), "")</f>
        <v>8.1772618523041665</v>
      </c>
      <c r="H128" s="62">
        <f ca="1">IFERROR(IF(LoanIsNotPaid*LoanIsGood,EndingBalance,""), "")</f>
        <v>695.02659503820178</v>
      </c>
    </row>
    <row r="129" spans="2:8" ht="20.100000000000001" customHeight="1" x14ac:dyDescent="0.3">
      <c r="B129" s="17">
        <f ca="1">IFERROR(IF(LoanIsNotPaid*LoanIsGood,PaymentNumber,""), "")</f>
        <v>120</v>
      </c>
      <c r="C129" s="18">
        <f ca="1">IFERROR(IF(LoanIsNotPaid*LoanIsGood,PaymentDate,""), "")</f>
        <v>48923</v>
      </c>
      <c r="D129" s="62">
        <f ca="1">IFERROR(IF(LoanIsNotPaid*LoanIsGood,LoanValue,""), "")</f>
        <v>695.02659503820178</v>
      </c>
      <c r="E129" s="62">
        <f ca="1">IFERROR(IF(LoanIsNotPaid*LoanIsGood,MonthlyPayment,""), "")</f>
        <v>699.12725194966674</v>
      </c>
      <c r="F129" s="62">
        <f ca="1">IFERROR(IF(LoanIsNotPaid*LoanIsGood,Principal,""), "")</f>
        <v>695.02659503893699</v>
      </c>
      <c r="G129" s="62">
        <f ca="1">IFERROR(IF(LoanIsNotPaid*LoanIsGood,InterestAmt,""), "")</f>
        <v>4.1006569107297279</v>
      </c>
      <c r="H129" s="62">
        <f ca="1">IFERROR(IF(LoanIsNotPaid*LoanIsGood,EndingBalance,""), "")</f>
        <v>-7.4214767664670944E-10</v>
      </c>
    </row>
    <row r="130" spans="2:8" ht="20.100000000000001" customHeight="1" x14ac:dyDescent="0.3">
      <c r="B130" s="17" t="str">
        <f ca="1">IFERROR(IF(LoanIsNotPaid*LoanIsGood,PaymentNumber,""), "")</f>
        <v/>
      </c>
      <c r="C130" s="18" t="str">
        <f ca="1">IFERROR(IF(LoanIsNotPaid*LoanIsGood,PaymentDate,""), "")</f>
        <v/>
      </c>
      <c r="D130" s="62" t="str">
        <f ca="1">IFERROR(IF(LoanIsNotPaid*LoanIsGood,LoanValue,""), "")</f>
        <v/>
      </c>
      <c r="E130" s="62" t="str">
        <f ca="1">IFERROR(IF(LoanIsNotPaid*LoanIsGood,MonthlyPayment,""), "")</f>
        <v/>
      </c>
      <c r="F130" s="62" t="str">
        <f ca="1">IFERROR(IF(LoanIsNotPaid*LoanIsGood,Principal,""), "")</f>
        <v/>
      </c>
      <c r="G130" s="62" t="str">
        <f ca="1">IFERROR(IF(LoanIsNotPaid*LoanIsGood,InterestAmt,""), "")</f>
        <v/>
      </c>
      <c r="H130" s="62" t="str">
        <f ca="1">IFERROR(IF(LoanIsNotPaid*LoanIsGood,EndingBalance,""), "")</f>
        <v/>
      </c>
    </row>
    <row r="131" spans="2:8" ht="20.100000000000001" customHeight="1" x14ac:dyDescent="0.3">
      <c r="B131" s="17" t="str">
        <f ca="1">IFERROR(IF(LoanIsNotPaid*LoanIsGood,PaymentNumber,""), "")</f>
        <v/>
      </c>
      <c r="C131" s="18" t="str">
        <f ca="1">IFERROR(IF(LoanIsNotPaid*LoanIsGood,PaymentDate,""), "")</f>
        <v/>
      </c>
      <c r="D131" s="62" t="str">
        <f ca="1">IFERROR(IF(LoanIsNotPaid*LoanIsGood,LoanValue,""), "")</f>
        <v/>
      </c>
      <c r="E131" s="62" t="str">
        <f ca="1">IFERROR(IF(LoanIsNotPaid*LoanIsGood,MonthlyPayment,""), "")</f>
        <v/>
      </c>
      <c r="F131" s="62" t="str">
        <f ca="1">IFERROR(IF(LoanIsNotPaid*LoanIsGood,Principal,""), "")</f>
        <v/>
      </c>
      <c r="G131" s="62" t="str">
        <f ca="1">IFERROR(IF(LoanIsNotPaid*LoanIsGood,InterestAmt,""), "")</f>
        <v/>
      </c>
      <c r="H131" s="62" t="str">
        <f ca="1">IFERROR(IF(LoanIsNotPaid*LoanIsGood,EndingBalance,""), "")</f>
        <v/>
      </c>
    </row>
    <row r="132" spans="2:8" ht="20.100000000000001" customHeight="1" x14ac:dyDescent="0.3">
      <c r="B132" s="17" t="str">
        <f ca="1">IFERROR(IF(LoanIsNotPaid*LoanIsGood,PaymentNumber,""), "")</f>
        <v/>
      </c>
      <c r="C132" s="18" t="str">
        <f ca="1">IFERROR(IF(LoanIsNotPaid*LoanIsGood,PaymentDate,""), "")</f>
        <v/>
      </c>
      <c r="D132" s="62" t="str">
        <f ca="1">IFERROR(IF(LoanIsNotPaid*LoanIsGood,LoanValue,""), "")</f>
        <v/>
      </c>
      <c r="E132" s="62" t="str">
        <f ca="1">IFERROR(IF(LoanIsNotPaid*LoanIsGood,MonthlyPayment,""), "")</f>
        <v/>
      </c>
      <c r="F132" s="62" t="str">
        <f ca="1">IFERROR(IF(LoanIsNotPaid*LoanIsGood,Principal,""), "")</f>
        <v/>
      </c>
      <c r="G132" s="62" t="str">
        <f ca="1">IFERROR(IF(LoanIsNotPaid*LoanIsGood,InterestAmt,""), "")</f>
        <v/>
      </c>
      <c r="H132" s="62" t="str">
        <f ca="1">IFERROR(IF(LoanIsNotPaid*LoanIsGood,EndingBalance,""), "")</f>
        <v/>
      </c>
    </row>
    <row r="133" spans="2:8" ht="20.100000000000001" customHeight="1" x14ac:dyDescent="0.3">
      <c r="B133" s="17" t="str">
        <f ca="1">IFERROR(IF(LoanIsNotPaid*LoanIsGood,PaymentNumber,""), "")</f>
        <v/>
      </c>
      <c r="C133" s="18" t="str">
        <f ca="1">IFERROR(IF(LoanIsNotPaid*LoanIsGood,PaymentDate,""), "")</f>
        <v/>
      </c>
      <c r="D133" s="62" t="str">
        <f ca="1">IFERROR(IF(LoanIsNotPaid*LoanIsGood,LoanValue,""), "")</f>
        <v/>
      </c>
      <c r="E133" s="62" t="str">
        <f ca="1">IFERROR(IF(LoanIsNotPaid*LoanIsGood,MonthlyPayment,""), "")</f>
        <v/>
      </c>
      <c r="F133" s="62" t="str">
        <f ca="1">IFERROR(IF(LoanIsNotPaid*LoanIsGood,Principal,""), "")</f>
        <v/>
      </c>
      <c r="G133" s="62" t="str">
        <f ca="1">IFERROR(IF(LoanIsNotPaid*LoanIsGood,InterestAmt,""), "")</f>
        <v/>
      </c>
      <c r="H133" s="62" t="str">
        <f ca="1">IFERROR(IF(LoanIsNotPaid*LoanIsGood,EndingBalance,""), "")</f>
        <v/>
      </c>
    </row>
    <row r="134" spans="2:8" ht="20.100000000000001" customHeight="1" x14ac:dyDescent="0.3">
      <c r="B134" s="17" t="str">
        <f ca="1">IFERROR(IF(LoanIsNotPaid*LoanIsGood,PaymentNumber,""), "")</f>
        <v/>
      </c>
      <c r="C134" s="18" t="str">
        <f ca="1">IFERROR(IF(LoanIsNotPaid*LoanIsGood,PaymentDate,""), "")</f>
        <v/>
      </c>
      <c r="D134" s="62" t="str">
        <f ca="1">IFERROR(IF(LoanIsNotPaid*LoanIsGood,LoanValue,""), "")</f>
        <v/>
      </c>
      <c r="E134" s="62" t="str">
        <f ca="1">IFERROR(IF(LoanIsNotPaid*LoanIsGood,MonthlyPayment,""), "")</f>
        <v/>
      </c>
      <c r="F134" s="62" t="str">
        <f ca="1">IFERROR(IF(LoanIsNotPaid*LoanIsGood,Principal,""), "")</f>
        <v/>
      </c>
      <c r="G134" s="62" t="str">
        <f ca="1">IFERROR(IF(LoanIsNotPaid*LoanIsGood,InterestAmt,""), "")</f>
        <v/>
      </c>
      <c r="H134" s="62" t="str">
        <f ca="1">IFERROR(IF(LoanIsNotPaid*LoanIsGood,EndingBalance,""), "")</f>
        <v/>
      </c>
    </row>
    <row r="135" spans="2:8" ht="20.100000000000001" customHeight="1" x14ac:dyDescent="0.3">
      <c r="B135" s="17" t="str">
        <f ca="1">IFERROR(IF(LoanIsNotPaid*LoanIsGood,PaymentNumber,""), "")</f>
        <v/>
      </c>
      <c r="C135" s="18" t="str">
        <f ca="1">IFERROR(IF(LoanIsNotPaid*LoanIsGood,PaymentDate,""), "")</f>
        <v/>
      </c>
      <c r="D135" s="62" t="str">
        <f ca="1">IFERROR(IF(LoanIsNotPaid*LoanIsGood,LoanValue,""), "")</f>
        <v/>
      </c>
      <c r="E135" s="62" t="str">
        <f ca="1">IFERROR(IF(LoanIsNotPaid*LoanIsGood,MonthlyPayment,""), "")</f>
        <v/>
      </c>
      <c r="F135" s="62" t="str">
        <f ca="1">IFERROR(IF(LoanIsNotPaid*LoanIsGood,Principal,""), "")</f>
        <v/>
      </c>
      <c r="G135" s="62" t="str">
        <f ca="1">IFERROR(IF(LoanIsNotPaid*LoanIsGood,InterestAmt,""), "")</f>
        <v/>
      </c>
      <c r="H135" s="62" t="str">
        <f ca="1">IFERROR(IF(LoanIsNotPaid*LoanIsGood,EndingBalance,""), "")</f>
        <v/>
      </c>
    </row>
    <row r="136" spans="2:8" ht="20.100000000000001" customHeight="1" x14ac:dyDescent="0.3">
      <c r="B136" s="17" t="str">
        <f ca="1">IFERROR(IF(LoanIsNotPaid*LoanIsGood,PaymentNumber,""), "")</f>
        <v/>
      </c>
      <c r="C136" s="18" t="str">
        <f ca="1">IFERROR(IF(LoanIsNotPaid*LoanIsGood,PaymentDate,""), "")</f>
        <v/>
      </c>
      <c r="D136" s="62" t="str">
        <f ca="1">IFERROR(IF(LoanIsNotPaid*LoanIsGood,LoanValue,""), "")</f>
        <v/>
      </c>
      <c r="E136" s="62" t="str">
        <f ca="1">IFERROR(IF(LoanIsNotPaid*LoanIsGood,MonthlyPayment,""), "")</f>
        <v/>
      </c>
      <c r="F136" s="62" t="str">
        <f ca="1">IFERROR(IF(LoanIsNotPaid*LoanIsGood,Principal,""), "")</f>
        <v/>
      </c>
      <c r="G136" s="62" t="str">
        <f ca="1">IFERROR(IF(LoanIsNotPaid*LoanIsGood,InterestAmt,""), "")</f>
        <v/>
      </c>
      <c r="H136" s="62" t="str">
        <f ca="1">IFERROR(IF(LoanIsNotPaid*LoanIsGood,EndingBalance,""), "")</f>
        <v/>
      </c>
    </row>
    <row r="137" spans="2:8" ht="20.100000000000001" customHeight="1" x14ac:dyDescent="0.3">
      <c r="B137" s="17" t="str">
        <f ca="1">IFERROR(IF(LoanIsNotPaid*LoanIsGood,PaymentNumber,""), "")</f>
        <v/>
      </c>
      <c r="C137" s="18" t="str">
        <f ca="1">IFERROR(IF(LoanIsNotPaid*LoanIsGood,PaymentDate,""), "")</f>
        <v/>
      </c>
      <c r="D137" s="62" t="str">
        <f ca="1">IFERROR(IF(LoanIsNotPaid*LoanIsGood,LoanValue,""), "")</f>
        <v/>
      </c>
      <c r="E137" s="62" t="str">
        <f ca="1">IFERROR(IF(LoanIsNotPaid*LoanIsGood,MonthlyPayment,""), "")</f>
        <v/>
      </c>
      <c r="F137" s="62" t="str">
        <f ca="1">IFERROR(IF(LoanIsNotPaid*LoanIsGood,Principal,""), "")</f>
        <v/>
      </c>
      <c r="G137" s="62" t="str">
        <f ca="1">IFERROR(IF(LoanIsNotPaid*LoanIsGood,InterestAmt,""), "")</f>
        <v/>
      </c>
      <c r="H137" s="62" t="str">
        <f ca="1">IFERROR(IF(LoanIsNotPaid*LoanIsGood,EndingBalance,""), "")</f>
        <v/>
      </c>
    </row>
    <row r="138" spans="2:8" ht="20.100000000000001" customHeight="1" x14ac:dyDescent="0.3">
      <c r="B138" s="17" t="str">
        <f ca="1">IFERROR(IF(LoanIsNotPaid*LoanIsGood,PaymentNumber,""), "")</f>
        <v/>
      </c>
      <c r="C138" s="18" t="str">
        <f ca="1">IFERROR(IF(LoanIsNotPaid*LoanIsGood,PaymentDate,""), "")</f>
        <v/>
      </c>
      <c r="D138" s="62" t="str">
        <f ca="1">IFERROR(IF(LoanIsNotPaid*LoanIsGood,LoanValue,""), "")</f>
        <v/>
      </c>
      <c r="E138" s="62" t="str">
        <f ca="1">IFERROR(IF(LoanIsNotPaid*LoanIsGood,MonthlyPayment,""), "")</f>
        <v/>
      </c>
      <c r="F138" s="62" t="str">
        <f ca="1">IFERROR(IF(LoanIsNotPaid*LoanIsGood,Principal,""), "")</f>
        <v/>
      </c>
      <c r="G138" s="62" t="str">
        <f ca="1">IFERROR(IF(LoanIsNotPaid*LoanIsGood,InterestAmt,""), "")</f>
        <v/>
      </c>
      <c r="H138" s="62" t="str">
        <f ca="1">IFERROR(IF(LoanIsNotPaid*LoanIsGood,EndingBalance,""), "")</f>
        <v/>
      </c>
    </row>
    <row r="139" spans="2:8" ht="20.100000000000001" customHeight="1" x14ac:dyDescent="0.3">
      <c r="B139" s="17" t="str">
        <f ca="1">IFERROR(IF(LoanIsNotPaid*LoanIsGood,PaymentNumber,""), "")</f>
        <v/>
      </c>
      <c r="C139" s="18" t="str">
        <f ca="1">IFERROR(IF(LoanIsNotPaid*LoanIsGood,PaymentDate,""), "")</f>
        <v/>
      </c>
      <c r="D139" s="62" t="str">
        <f ca="1">IFERROR(IF(LoanIsNotPaid*LoanIsGood,LoanValue,""), "")</f>
        <v/>
      </c>
      <c r="E139" s="62" t="str">
        <f ca="1">IFERROR(IF(LoanIsNotPaid*LoanIsGood,MonthlyPayment,""), "")</f>
        <v/>
      </c>
      <c r="F139" s="62" t="str">
        <f ca="1">IFERROR(IF(LoanIsNotPaid*LoanIsGood,Principal,""), "")</f>
        <v/>
      </c>
      <c r="G139" s="62" t="str">
        <f ca="1">IFERROR(IF(LoanIsNotPaid*LoanIsGood,InterestAmt,""), "")</f>
        <v/>
      </c>
      <c r="H139" s="62" t="str">
        <f ca="1">IFERROR(IF(LoanIsNotPaid*LoanIsGood,EndingBalance,""), "")</f>
        <v/>
      </c>
    </row>
    <row r="140" spans="2:8" ht="20.100000000000001" customHeight="1" x14ac:dyDescent="0.3">
      <c r="B140" s="17" t="str">
        <f ca="1">IFERROR(IF(LoanIsNotPaid*LoanIsGood,PaymentNumber,""), "")</f>
        <v/>
      </c>
      <c r="C140" s="18" t="str">
        <f ca="1">IFERROR(IF(LoanIsNotPaid*LoanIsGood,PaymentDate,""), "")</f>
        <v/>
      </c>
      <c r="D140" s="62" t="str">
        <f ca="1">IFERROR(IF(LoanIsNotPaid*LoanIsGood,LoanValue,""), "")</f>
        <v/>
      </c>
      <c r="E140" s="62" t="str">
        <f ca="1">IFERROR(IF(LoanIsNotPaid*LoanIsGood,MonthlyPayment,""), "")</f>
        <v/>
      </c>
      <c r="F140" s="62" t="str">
        <f ca="1">IFERROR(IF(LoanIsNotPaid*LoanIsGood,Principal,""), "")</f>
        <v/>
      </c>
      <c r="G140" s="62" t="str">
        <f ca="1">IFERROR(IF(LoanIsNotPaid*LoanIsGood,InterestAmt,""), "")</f>
        <v/>
      </c>
      <c r="H140" s="62" t="str">
        <f ca="1">IFERROR(IF(LoanIsNotPaid*LoanIsGood,EndingBalance,""), "")</f>
        <v/>
      </c>
    </row>
    <row r="141" spans="2:8" ht="20.100000000000001" customHeight="1" x14ac:dyDescent="0.3">
      <c r="B141" s="17" t="str">
        <f ca="1">IFERROR(IF(LoanIsNotPaid*LoanIsGood,PaymentNumber,""), "")</f>
        <v/>
      </c>
      <c r="C141" s="18" t="str">
        <f ca="1">IFERROR(IF(LoanIsNotPaid*LoanIsGood,PaymentDate,""), "")</f>
        <v/>
      </c>
      <c r="D141" s="62" t="str">
        <f ca="1">IFERROR(IF(LoanIsNotPaid*LoanIsGood,LoanValue,""), "")</f>
        <v/>
      </c>
      <c r="E141" s="62" t="str">
        <f ca="1">IFERROR(IF(LoanIsNotPaid*LoanIsGood,MonthlyPayment,""), "")</f>
        <v/>
      </c>
      <c r="F141" s="62" t="str">
        <f ca="1">IFERROR(IF(LoanIsNotPaid*LoanIsGood,Principal,""), "")</f>
        <v/>
      </c>
      <c r="G141" s="62" t="str">
        <f ca="1">IFERROR(IF(LoanIsNotPaid*LoanIsGood,InterestAmt,""), "")</f>
        <v/>
      </c>
      <c r="H141" s="62" t="str">
        <f ca="1">IFERROR(IF(LoanIsNotPaid*LoanIsGood,EndingBalance,""), "")</f>
        <v/>
      </c>
    </row>
    <row r="142" spans="2:8" ht="20.100000000000001" customHeight="1" x14ac:dyDescent="0.3">
      <c r="B142" s="17" t="str">
        <f ca="1">IFERROR(IF(LoanIsNotPaid*LoanIsGood,PaymentNumber,""), "")</f>
        <v/>
      </c>
      <c r="C142" s="18" t="str">
        <f ca="1">IFERROR(IF(LoanIsNotPaid*LoanIsGood,PaymentDate,""), "")</f>
        <v/>
      </c>
      <c r="D142" s="62" t="str">
        <f ca="1">IFERROR(IF(LoanIsNotPaid*LoanIsGood,LoanValue,""), "")</f>
        <v/>
      </c>
      <c r="E142" s="62" t="str">
        <f ca="1">IFERROR(IF(LoanIsNotPaid*LoanIsGood,MonthlyPayment,""), "")</f>
        <v/>
      </c>
      <c r="F142" s="62" t="str">
        <f ca="1">IFERROR(IF(LoanIsNotPaid*LoanIsGood,Principal,""), "")</f>
        <v/>
      </c>
      <c r="G142" s="62" t="str">
        <f ca="1">IFERROR(IF(LoanIsNotPaid*LoanIsGood,InterestAmt,""), "")</f>
        <v/>
      </c>
      <c r="H142" s="62" t="str">
        <f ca="1">IFERROR(IF(LoanIsNotPaid*LoanIsGood,EndingBalance,""), "")</f>
        <v/>
      </c>
    </row>
    <row r="143" spans="2:8" ht="20.100000000000001" customHeight="1" x14ac:dyDescent="0.3">
      <c r="B143" s="17" t="str">
        <f ca="1">IFERROR(IF(LoanIsNotPaid*LoanIsGood,PaymentNumber,""), "")</f>
        <v/>
      </c>
      <c r="C143" s="18" t="str">
        <f ca="1">IFERROR(IF(LoanIsNotPaid*LoanIsGood,PaymentDate,""), "")</f>
        <v/>
      </c>
      <c r="D143" s="62" t="str">
        <f ca="1">IFERROR(IF(LoanIsNotPaid*LoanIsGood,LoanValue,""), "")</f>
        <v/>
      </c>
      <c r="E143" s="62" t="str">
        <f ca="1">IFERROR(IF(LoanIsNotPaid*LoanIsGood,MonthlyPayment,""), "")</f>
        <v/>
      </c>
      <c r="F143" s="62" t="str">
        <f ca="1">IFERROR(IF(LoanIsNotPaid*LoanIsGood,Principal,""), "")</f>
        <v/>
      </c>
      <c r="G143" s="62" t="str">
        <f ca="1">IFERROR(IF(LoanIsNotPaid*LoanIsGood,InterestAmt,""), "")</f>
        <v/>
      </c>
      <c r="H143" s="62" t="str">
        <f ca="1">IFERROR(IF(LoanIsNotPaid*LoanIsGood,EndingBalance,""), "")</f>
        <v/>
      </c>
    </row>
    <row r="144" spans="2:8" ht="20.100000000000001" customHeight="1" x14ac:dyDescent="0.3">
      <c r="B144" s="17" t="str">
        <f ca="1">IFERROR(IF(LoanIsNotPaid*LoanIsGood,PaymentNumber,""), "")</f>
        <v/>
      </c>
      <c r="C144" s="18" t="str">
        <f ca="1">IFERROR(IF(LoanIsNotPaid*LoanIsGood,PaymentDate,""), "")</f>
        <v/>
      </c>
      <c r="D144" s="62" t="str">
        <f ca="1">IFERROR(IF(LoanIsNotPaid*LoanIsGood,LoanValue,""), "")</f>
        <v/>
      </c>
      <c r="E144" s="62" t="str">
        <f ca="1">IFERROR(IF(LoanIsNotPaid*LoanIsGood,MonthlyPayment,""), "")</f>
        <v/>
      </c>
      <c r="F144" s="62" t="str">
        <f ca="1">IFERROR(IF(LoanIsNotPaid*LoanIsGood,Principal,""), "")</f>
        <v/>
      </c>
      <c r="G144" s="62" t="str">
        <f ca="1">IFERROR(IF(LoanIsNotPaid*LoanIsGood,InterestAmt,""), "")</f>
        <v/>
      </c>
      <c r="H144" s="62" t="str">
        <f ca="1">IFERROR(IF(LoanIsNotPaid*LoanIsGood,EndingBalance,""), "")</f>
        <v/>
      </c>
    </row>
    <row r="145" spans="2:8" ht="20.100000000000001" customHeight="1" x14ac:dyDescent="0.3">
      <c r="B145" s="17" t="str">
        <f ca="1">IFERROR(IF(LoanIsNotPaid*LoanIsGood,PaymentNumber,""), "")</f>
        <v/>
      </c>
      <c r="C145" s="18" t="str">
        <f ca="1">IFERROR(IF(LoanIsNotPaid*LoanIsGood,PaymentDate,""), "")</f>
        <v/>
      </c>
      <c r="D145" s="62" t="str">
        <f ca="1">IFERROR(IF(LoanIsNotPaid*LoanIsGood,LoanValue,""), "")</f>
        <v/>
      </c>
      <c r="E145" s="62" t="str">
        <f ca="1">IFERROR(IF(LoanIsNotPaid*LoanIsGood,MonthlyPayment,""), "")</f>
        <v/>
      </c>
      <c r="F145" s="62" t="str">
        <f ca="1">IFERROR(IF(LoanIsNotPaid*LoanIsGood,Principal,""), "")</f>
        <v/>
      </c>
      <c r="G145" s="62" t="str">
        <f ca="1">IFERROR(IF(LoanIsNotPaid*LoanIsGood,InterestAmt,""), "")</f>
        <v/>
      </c>
      <c r="H145" s="62" t="str">
        <f ca="1">IFERROR(IF(LoanIsNotPaid*LoanIsGood,EndingBalance,""), "")</f>
        <v/>
      </c>
    </row>
    <row r="146" spans="2:8" ht="20.100000000000001" customHeight="1" x14ac:dyDescent="0.3">
      <c r="B146" s="17" t="str">
        <f ca="1">IFERROR(IF(LoanIsNotPaid*LoanIsGood,PaymentNumber,""), "")</f>
        <v/>
      </c>
      <c r="C146" s="18" t="str">
        <f ca="1">IFERROR(IF(LoanIsNotPaid*LoanIsGood,PaymentDate,""), "")</f>
        <v/>
      </c>
      <c r="D146" s="62" t="str">
        <f ca="1">IFERROR(IF(LoanIsNotPaid*LoanIsGood,LoanValue,""), "")</f>
        <v/>
      </c>
      <c r="E146" s="62" t="str">
        <f ca="1">IFERROR(IF(LoanIsNotPaid*LoanIsGood,MonthlyPayment,""), "")</f>
        <v/>
      </c>
      <c r="F146" s="62" t="str">
        <f ca="1">IFERROR(IF(LoanIsNotPaid*LoanIsGood,Principal,""), "")</f>
        <v/>
      </c>
      <c r="G146" s="62" t="str">
        <f ca="1">IFERROR(IF(LoanIsNotPaid*LoanIsGood,InterestAmt,""), "")</f>
        <v/>
      </c>
      <c r="H146" s="62" t="str">
        <f ca="1">IFERROR(IF(LoanIsNotPaid*LoanIsGood,EndingBalance,""), "")</f>
        <v/>
      </c>
    </row>
    <row r="147" spans="2:8" ht="20.100000000000001" customHeight="1" x14ac:dyDescent="0.3">
      <c r="B147" s="17" t="str">
        <f ca="1">IFERROR(IF(LoanIsNotPaid*LoanIsGood,PaymentNumber,""), "")</f>
        <v/>
      </c>
      <c r="C147" s="18" t="str">
        <f ca="1">IFERROR(IF(LoanIsNotPaid*LoanIsGood,PaymentDate,""), "")</f>
        <v/>
      </c>
      <c r="D147" s="62" t="str">
        <f ca="1">IFERROR(IF(LoanIsNotPaid*LoanIsGood,LoanValue,""), "")</f>
        <v/>
      </c>
      <c r="E147" s="62" t="str">
        <f ca="1">IFERROR(IF(LoanIsNotPaid*LoanIsGood,MonthlyPayment,""), "")</f>
        <v/>
      </c>
      <c r="F147" s="62" t="str">
        <f ca="1">IFERROR(IF(LoanIsNotPaid*LoanIsGood,Principal,""), "")</f>
        <v/>
      </c>
      <c r="G147" s="62" t="str">
        <f ca="1">IFERROR(IF(LoanIsNotPaid*LoanIsGood,InterestAmt,""), "")</f>
        <v/>
      </c>
      <c r="H147" s="62" t="str">
        <f ca="1">IFERROR(IF(LoanIsNotPaid*LoanIsGood,EndingBalance,""), "")</f>
        <v/>
      </c>
    </row>
    <row r="148" spans="2:8" ht="20.100000000000001" customHeight="1" x14ac:dyDescent="0.3">
      <c r="B148" s="17" t="str">
        <f ca="1">IFERROR(IF(LoanIsNotPaid*LoanIsGood,PaymentNumber,""), "")</f>
        <v/>
      </c>
      <c r="C148" s="18" t="str">
        <f ca="1">IFERROR(IF(LoanIsNotPaid*LoanIsGood,PaymentDate,""), "")</f>
        <v/>
      </c>
      <c r="D148" s="62" t="str">
        <f ca="1">IFERROR(IF(LoanIsNotPaid*LoanIsGood,LoanValue,""), "")</f>
        <v/>
      </c>
      <c r="E148" s="62" t="str">
        <f ca="1">IFERROR(IF(LoanIsNotPaid*LoanIsGood,MonthlyPayment,""), "")</f>
        <v/>
      </c>
      <c r="F148" s="62" t="str">
        <f ca="1">IFERROR(IF(LoanIsNotPaid*LoanIsGood,Principal,""), "")</f>
        <v/>
      </c>
      <c r="G148" s="62" t="str">
        <f ca="1">IFERROR(IF(LoanIsNotPaid*LoanIsGood,InterestAmt,""), "")</f>
        <v/>
      </c>
      <c r="H148" s="62" t="str">
        <f ca="1">IFERROR(IF(LoanIsNotPaid*LoanIsGood,EndingBalance,""), "")</f>
        <v/>
      </c>
    </row>
    <row r="149" spans="2:8" ht="20.100000000000001" customHeight="1" x14ac:dyDescent="0.3">
      <c r="B149" s="17" t="str">
        <f ca="1">IFERROR(IF(LoanIsNotPaid*LoanIsGood,PaymentNumber,""), "")</f>
        <v/>
      </c>
      <c r="C149" s="18" t="str">
        <f ca="1">IFERROR(IF(LoanIsNotPaid*LoanIsGood,PaymentDate,""), "")</f>
        <v/>
      </c>
      <c r="D149" s="62" t="str">
        <f ca="1">IFERROR(IF(LoanIsNotPaid*LoanIsGood,LoanValue,""), "")</f>
        <v/>
      </c>
      <c r="E149" s="62" t="str">
        <f ca="1">IFERROR(IF(LoanIsNotPaid*LoanIsGood,MonthlyPayment,""), "")</f>
        <v/>
      </c>
      <c r="F149" s="62" t="str">
        <f ca="1">IFERROR(IF(LoanIsNotPaid*LoanIsGood,Principal,""), "")</f>
        <v/>
      </c>
      <c r="G149" s="62" t="str">
        <f ca="1">IFERROR(IF(LoanIsNotPaid*LoanIsGood,InterestAmt,""), "")</f>
        <v/>
      </c>
      <c r="H149" s="62" t="str">
        <f ca="1">IFERROR(IF(LoanIsNotPaid*LoanIsGood,EndingBalance,""), "")</f>
        <v/>
      </c>
    </row>
    <row r="150" spans="2:8" ht="20.100000000000001" customHeight="1" x14ac:dyDescent="0.3">
      <c r="B150" s="17" t="str">
        <f ca="1">IFERROR(IF(LoanIsNotPaid*LoanIsGood,PaymentNumber,""), "")</f>
        <v/>
      </c>
      <c r="C150" s="18" t="str">
        <f ca="1">IFERROR(IF(LoanIsNotPaid*LoanIsGood,PaymentDate,""), "")</f>
        <v/>
      </c>
      <c r="D150" s="62" t="str">
        <f ca="1">IFERROR(IF(LoanIsNotPaid*LoanIsGood,LoanValue,""), "")</f>
        <v/>
      </c>
      <c r="E150" s="62" t="str">
        <f ca="1">IFERROR(IF(LoanIsNotPaid*LoanIsGood,MonthlyPayment,""), "")</f>
        <v/>
      </c>
      <c r="F150" s="62" t="str">
        <f ca="1">IFERROR(IF(LoanIsNotPaid*LoanIsGood,Principal,""), "")</f>
        <v/>
      </c>
      <c r="G150" s="62" t="str">
        <f ca="1">IFERROR(IF(LoanIsNotPaid*LoanIsGood,InterestAmt,""), "")</f>
        <v/>
      </c>
      <c r="H150" s="62" t="str">
        <f ca="1">IFERROR(IF(LoanIsNotPaid*LoanIsGood,EndingBalance,""), "")</f>
        <v/>
      </c>
    </row>
    <row r="151" spans="2:8" ht="20.100000000000001" customHeight="1" x14ac:dyDescent="0.3">
      <c r="B151" s="17" t="str">
        <f ca="1">IFERROR(IF(LoanIsNotPaid*LoanIsGood,PaymentNumber,""), "")</f>
        <v/>
      </c>
      <c r="C151" s="18" t="str">
        <f ca="1">IFERROR(IF(LoanIsNotPaid*LoanIsGood,PaymentDate,""), "")</f>
        <v/>
      </c>
      <c r="D151" s="62" t="str">
        <f ca="1">IFERROR(IF(LoanIsNotPaid*LoanIsGood,LoanValue,""), "")</f>
        <v/>
      </c>
      <c r="E151" s="62" t="str">
        <f ca="1">IFERROR(IF(LoanIsNotPaid*LoanIsGood,MonthlyPayment,""), "")</f>
        <v/>
      </c>
      <c r="F151" s="62" t="str">
        <f ca="1">IFERROR(IF(LoanIsNotPaid*LoanIsGood,Principal,""), "")</f>
        <v/>
      </c>
      <c r="G151" s="62" t="str">
        <f ca="1">IFERROR(IF(LoanIsNotPaid*LoanIsGood,InterestAmt,""), "")</f>
        <v/>
      </c>
      <c r="H151" s="62" t="str">
        <f ca="1">IFERROR(IF(LoanIsNotPaid*LoanIsGood,EndingBalance,""), "")</f>
        <v/>
      </c>
    </row>
    <row r="152" spans="2:8" ht="20.100000000000001" customHeight="1" x14ac:dyDescent="0.3">
      <c r="B152" s="17" t="str">
        <f ca="1">IFERROR(IF(LoanIsNotPaid*LoanIsGood,PaymentNumber,""), "")</f>
        <v/>
      </c>
      <c r="C152" s="18" t="str">
        <f ca="1">IFERROR(IF(LoanIsNotPaid*LoanIsGood,PaymentDate,""), "")</f>
        <v/>
      </c>
      <c r="D152" s="62" t="str">
        <f ca="1">IFERROR(IF(LoanIsNotPaid*LoanIsGood,LoanValue,""), "")</f>
        <v/>
      </c>
      <c r="E152" s="62" t="str">
        <f ca="1">IFERROR(IF(LoanIsNotPaid*LoanIsGood,MonthlyPayment,""), "")</f>
        <v/>
      </c>
      <c r="F152" s="62" t="str">
        <f ca="1">IFERROR(IF(LoanIsNotPaid*LoanIsGood,Principal,""), "")</f>
        <v/>
      </c>
      <c r="G152" s="62" t="str">
        <f ca="1">IFERROR(IF(LoanIsNotPaid*LoanIsGood,InterestAmt,""), "")</f>
        <v/>
      </c>
      <c r="H152" s="62" t="str">
        <f ca="1">IFERROR(IF(LoanIsNotPaid*LoanIsGood,EndingBalance,""), "")</f>
        <v/>
      </c>
    </row>
    <row r="153" spans="2:8" ht="20.100000000000001" customHeight="1" x14ac:dyDescent="0.3">
      <c r="B153" s="17" t="str">
        <f ca="1">IFERROR(IF(LoanIsNotPaid*LoanIsGood,PaymentNumber,""), "")</f>
        <v/>
      </c>
      <c r="C153" s="18" t="str">
        <f ca="1">IFERROR(IF(LoanIsNotPaid*LoanIsGood,PaymentDate,""), "")</f>
        <v/>
      </c>
      <c r="D153" s="62" t="str">
        <f ca="1">IFERROR(IF(LoanIsNotPaid*LoanIsGood,LoanValue,""), "")</f>
        <v/>
      </c>
      <c r="E153" s="62" t="str">
        <f ca="1">IFERROR(IF(LoanIsNotPaid*LoanIsGood,MonthlyPayment,""), "")</f>
        <v/>
      </c>
      <c r="F153" s="62" t="str">
        <f ca="1">IFERROR(IF(LoanIsNotPaid*LoanIsGood,Principal,""), "")</f>
        <v/>
      </c>
      <c r="G153" s="62" t="str">
        <f ca="1">IFERROR(IF(LoanIsNotPaid*LoanIsGood,InterestAmt,""), "")</f>
        <v/>
      </c>
      <c r="H153" s="62" t="str">
        <f ca="1">IFERROR(IF(LoanIsNotPaid*LoanIsGood,EndingBalance,""), "")</f>
        <v/>
      </c>
    </row>
    <row r="154" spans="2:8" ht="20.100000000000001" customHeight="1" x14ac:dyDescent="0.3">
      <c r="B154" s="17" t="str">
        <f ca="1">IFERROR(IF(LoanIsNotPaid*LoanIsGood,PaymentNumber,""), "")</f>
        <v/>
      </c>
      <c r="C154" s="18" t="str">
        <f ca="1">IFERROR(IF(LoanIsNotPaid*LoanIsGood,PaymentDate,""), "")</f>
        <v/>
      </c>
      <c r="D154" s="62" t="str">
        <f ca="1">IFERROR(IF(LoanIsNotPaid*LoanIsGood,LoanValue,""), "")</f>
        <v/>
      </c>
      <c r="E154" s="62" t="str">
        <f ca="1">IFERROR(IF(LoanIsNotPaid*LoanIsGood,MonthlyPayment,""), "")</f>
        <v/>
      </c>
      <c r="F154" s="62" t="str">
        <f ca="1">IFERROR(IF(LoanIsNotPaid*LoanIsGood,Principal,""), "")</f>
        <v/>
      </c>
      <c r="G154" s="62" t="str">
        <f ca="1">IFERROR(IF(LoanIsNotPaid*LoanIsGood,InterestAmt,""), "")</f>
        <v/>
      </c>
      <c r="H154" s="62" t="str">
        <f ca="1">IFERROR(IF(LoanIsNotPaid*LoanIsGood,EndingBalance,""), "")</f>
        <v/>
      </c>
    </row>
    <row r="155" spans="2:8" ht="20.100000000000001" customHeight="1" x14ac:dyDescent="0.3">
      <c r="B155" s="17" t="str">
        <f ca="1">IFERROR(IF(LoanIsNotPaid*LoanIsGood,PaymentNumber,""), "")</f>
        <v/>
      </c>
      <c r="C155" s="18" t="str">
        <f ca="1">IFERROR(IF(LoanIsNotPaid*LoanIsGood,PaymentDate,""), "")</f>
        <v/>
      </c>
      <c r="D155" s="62" t="str">
        <f ca="1">IFERROR(IF(LoanIsNotPaid*LoanIsGood,LoanValue,""), "")</f>
        <v/>
      </c>
      <c r="E155" s="62" t="str">
        <f ca="1">IFERROR(IF(LoanIsNotPaid*LoanIsGood,MonthlyPayment,""), "")</f>
        <v/>
      </c>
      <c r="F155" s="62" t="str">
        <f ca="1">IFERROR(IF(LoanIsNotPaid*LoanIsGood,Principal,""), "")</f>
        <v/>
      </c>
      <c r="G155" s="62" t="str">
        <f ca="1">IFERROR(IF(LoanIsNotPaid*LoanIsGood,InterestAmt,""), "")</f>
        <v/>
      </c>
      <c r="H155" s="62" t="str">
        <f ca="1">IFERROR(IF(LoanIsNotPaid*LoanIsGood,EndingBalance,""), "")</f>
        <v/>
      </c>
    </row>
    <row r="156" spans="2:8" ht="20.100000000000001" customHeight="1" x14ac:dyDescent="0.3">
      <c r="B156" s="17" t="str">
        <f ca="1">IFERROR(IF(LoanIsNotPaid*LoanIsGood,PaymentNumber,""), "")</f>
        <v/>
      </c>
      <c r="C156" s="18" t="str">
        <f ca="1">IFERROR(IF(LoanIsNotPaid*LoanIsGood,PaymentDate,""), "")</f>
        <v/>
      </c>
      <c r="D156" s="62" t="str">
        <f ca="1">IFERROR(IF(LoanIsNotPaid*LoanIsGood,LoanValue,""), "")</f>
        <v/>
      </c>
      <c r="E156" s="62" t="str">
        <f ca="1">IFERROR(IF(LoanIsNotPaid*LoanIsGood,MonthlyPayment,""), "")</f>
        <v/>
      </c>
      <c r="F156" s="62" t="str">
        <f ca="1">IFERROR(IF(LoanIsNotPaid*LoanIsGood,Principal,""), "")</f>
        <v/>
      </c>
      <c r="G156" s="62" t="str">
        <f ca="1">IFERROR(IF(LoanIsNotPaid*LoanIsGood,InterestAmt,""), "")</f>
        <v/>
      </c>
      <c r="H156" s="62" t="str">
        <f ca="1">IFERROR(IF(LoanIsNotPaid*LoanIsGood,EndingBalance,""), "")</f>
        <v/>
      </c>
    </row>
    <row r="157" spans="2:8" ht="20.100000000000001" customHeight="1" x14ac:dyDescent="0.3">
      <c r="B157" s="17" t="str">
        <f ca="1">IFERROR(IF(LoanIsNotPaid*LoanIsGood,PaymentNumber,""), "")</f>
        <v/>
      </c>
      <c r="C157" s="18" t="str">
        <f ca="1">IFERROR(IF(LoanIsNotPaid*LoanIsGood,PaymentDate,""), "")</f>
        <v/>
      </c>
      <c r="D157" s="62" t="str">
        <f ca="1">IFERROR(IF(LoanIsNotPaid*LoanIsGood,LoanValue,""), "")</f>
        <v/>
      </c>
      <c r="E157" s="62" t="str">
        <f ca="1">IFERROR(IF(LoanIsNotPaid*LoanIsGood,MonthlyPayment,""), "")</f>
        <v/>
      </c>
      <c r="F157" s="62" t="str">
        <f ca="1">IFERROR(IF(LoanIsNotPaid*LoanIsGood,Principal,""), "")</f>
        <v/>
      </c>
      <c r="G157" s="62" t="str">
        <f ca="1">IFERROR(IF(LoanIsNotPaid*LoanIsGood,InterestAmt,""), "")</f>
        <v/>
      </c>
      <c r="H157" s="62" t="str">
        <f ca="1">IFERROR(IF(LoanIsNotPaid*LoanIsGood,EndingBalance,""), "")</f>
        <v/>
      </c>
    </row>
    <row r="158" spans="2:8" ht="20.100000000000001" customHeight="1" x14ac:dyDescent="0.3">
      <c r="B158" s="17" t="str">
        <f ca="1">IFERROR(IF(LoanIsNotPaid*LoanIsGood,PaymentNumber,""), "")</f>
        <v/>
      </c>
      <c r="C158" s="18" t="str">
        <f ca="1">IFERROR(IF(LoanIsNotPaid*LoanIsGood,PaymentDate,""), "")</f>
        <v/>
      </c>
      <c r="D158" s="62" t="str">
        <f ca="1">IFERROR(IF(LoanIsNotPaid*LoanIsGood,LoanValue,""), "")</f>
        <v/>
      </c>
      <c r="E158" s="62" t="str">
        <f ca="1">IFERROR(IF(LoanIsNotPaid*LoanIsGood,MonthlyPayment,""), "")</f>
        <v/>
      </c>
      <c r="F158" s="62" t="str">
        <f ca="1">IFERROR(IF(LoanIsNotPaid*LoanIsGood,Principal,""), "")</f>
        <v/>
      </c>
      <c r="G158" s="62" t="str">
        <f ca="1">IFERROR(IF(LoanIsNotPaid*LoanIsGood,InterestAmt,""), "")</f>
        <v/>
      </c>
      <c r="H158" s="62" t="str">
        <f ca="1">IFERROR(IF(LoanIsNotPaid*LoanIsGood,EndingBalance,""), "")</f>
        <v/>
      </c>
    </row>
    <row r="159" spans="2:8" ht="20.100000000000001" customHeight="1" x14ac:dyDescent="0.3">
      <c r="B159" s="17" t="str">
        <f ca="1">IFERROR(IF(LoanIsNotPaid*LoanIsGood,PaymentNumber,""), "")</f>
        <v/>
      </c>
      <c r="C159" s="18" t="str">
        <f ca="1">IFERROR(IF(LoanIsNotPaid*LoanIsGood,PaymentDate,""), "")</f>
        <v/>
      </c>
      <c r="D159" s="62" t="str">
        <f ca="1">IFERROR(IF(LoanIsNotPaid*LoanIsGood,LoanValue,""), "")</f>
        <v/>
      </c>
      <c r="E159" s="62" t="str">
        <f ca="1">IFERROR(IF(LoanIsNotPaid*LoanIsGood,MonthlyPayment,""), "")</f>
        <v/>
      </c>
      <c r="F159" s="62" t="str">
        <f ca="1">IFERROR(IF(LoanIsNotPaid*LoanIsGood,Principal,""), "")</f>
        <v/>
      </c>
      <c r="G159" s="62" t="str">
        <f ca="1">IFERROR(IF(LoanIsNotPaid*LoanIsGood,InterestAmt,""), "")</f>
        <v/>
      </c>
      <c r="H159" s="62" t="str">
        <f ca="1">IFERROR(IF(LoanIsNotPaid*LoanIsGood,EndingBalance,""), "")</f>
        <v/>
      </c>
    </row>
    <row r="160" spans="2:8" ht="20.100000000000001" customHeight="1" x14ac:dyDescent="0.3">
      <c r="B160" s="17" t="str">
        <f ca="1">IFERROR(IF(LoanIsNotPaid*LoanIsGood,PaymentNumber,""), "")</f>
        <v/>
      </c>
      <c r="C160" s="18" t="str">
        <f ca="1">IFERROR(IF(LoanIsNotPaid*LoanIsGood,PaymentDate,""), "")</f>
        <v/>
      </c>
      <c r="D160" s="62" t="str">
        <f ca="1">IFERROR(IF(LoanIsNotPaid*LoanIsGood,LoanValue,""), "")</f>
        <v/>
      </c>
      <c r="E160" s="62" t="str">
        <f ca="1">IFERROR(IF(LoanIsNotPaid*LoanIsGood,MonthlyPayment,""), "")</f>
        <v/>
      </c>
      <c r="F160" s="62" t="str">
        <f ca="1">IFERROR(IF(LoanIsNotPaid*LoanIsGood,Principal,""), "")</f>
        <v/>
      </c>
      <c r="G160" s="62" t="str">
        <f ca="1">IFERROR(IF(LoanIsNotPaid*LoanIsGood,InterestAmt,""), "")</f>
        <v/>
      </c>
      <c r="H160" s="62" t="str">
        <f ca="1">IFERROR(IF(LoanIsNotPaid*LoanIsGood,EndingBalance,""), "")</f>
        <v/>
      </c>
    </row>
    <row r="161" spans="2:8" ht="20.100000000000001" customHeight="1" x14ac:dyDescent="0.3">
      <c r="B161" s="17" t="str">
        <f ca="1">IFERROR(IF(LoanIsNotPaid*LoanIsGood,PaymentNumber,""), "")</f>
        <v/>
      </c>
      <c r="C161" s="18" t="str">
        <f ca="1">IFERROR(IF(LoanIsNotPaid*LoanIsGood,PaymentDate,""), "")</f>
        <v/>
      </c>
      <c r="D161" s="62" t="str">
        <f ca="1">IFERROR(IF(LoanIsNotPaid*LoanIsGood,LoanValue,""), "")</f>
        <v/>
      </c>
      <c r="E161" s="62" t="str">
        <f ca="1">IFERROR(IF(LoanIsNotPaid*LoanIsGood,MonthlyPayment,""), "")</f>
        <v/>
      </c>
      <c r="F161" s="62" t="str">
        <f ca="1">IFERROR(IF(LoanIsNotPaid*LoanIsGood,Principal,""), "")</f>
        <v/>
      </c>
      <c r="G161" s="62" t="str">
        <f ca="1">IFERROR(IF(LoanIsNotPaid*LoanIsGood,InterestAmt,""), "")</f>
        <v/>
      </c>
      <c r="H161" s="62" t="str">
        <f ca="1">IFERROR(IF(LoanIsNotPaid*LoanIsGood,EndingBalance,""), "")</f>
        <v/>
      </c>
    </row>
    <row r="162" spans="2:8" ht="20.100000000000001" customHeight="1" x14ac:dyDescent="0.3">
      <c r="B162" s="17" t="str">
        <f ca="1">IFERROR(IF(LoanIsNotPaid*LoanIsGood,PaymentNumber,""), "")</f>
        <v/>
      </c>
      <c r="C162" s="18" t="str">
        <f ca="1">IFERROR(IF(LoanIsNotPaid*LoanIsGood,PaymentDate,""), "")</f>
        <v/>
      </c>
      <c r="D162" s="62" t="str">
        <f ca="1">IFERROR(IF(LoanIsNotPaid*LoanIsGood,LoanValue,""), "")</f>
        <v/>
      </c>
      <c r="E162" s="62" t="str">
        <f ca="1">IFERROR(IF(LoanIsNotPaid*LoanIsGood,MonthlyPayment,""), "")</f>
        <v/>
      </c>
      <c r="F162" s="62" t="str">
        <f ca="1">IFERROR(IF(LoanIsNotPaid*LoanIsGood,Principal,""), "")</f>
        <v/>
      </c>
      <c r="G162" s="62" t="str">
        <f ca="1">IFERROR(IF(LoanIsNotPaid*LoanIsGood,InterestAmt,""), "")</f>
        <v/>
      </c>
      <c r="H162" s="62" t="str">
        <f ca="1">IFERROR(IF(LoanIsNotPaid*LoanIsGood,EndingBalance,""), "")</f>
        <v/>
      </c>
    </row>
    <row r="163" spans="2:8" ht="20.100000000000001" customHeight="1" x14ac:dyDescent="0.3">
      <c r="B163" s="17" t="str">
        <f ca="1">IFERROR(IF(LoanIsNotPaid*LoanIsGood,PaymentNumber,""), "")</f>
        <v/>
      </c>
      <c r="C163" s="18" t="str">
        <f ca="1">IFERROR(IF(LoanIsNotPaid*LoanIsGood,PaymentDate,""), "")</f>
        <v/>
      </c>
      <c r="D163" s="62" t="str">
        <f ca="1">IFERROR(IF(LoanIsNotPaid*LoanIsGood,LoanValue,""), "")</f>
        <v/>
      </c>
      <c r="E163" s="62" t="str">
        <f ca="1">IFERROR(IF(LoanIsNotPaid*LoanIsGood,MonthlyPayment,""), "")</f>
        <v/>
      </c>
      <c r="F163" s="62" t="str">
        <f ca="1">IFERROR(IF(LoanIsNotPaid*LoanIsGood,Principal,""), "")</f>
        <v/>
      </c>
      <c r="G163" s="62" t="str">
        <f ca="1">IFERROR(IF(LoanIsNotPaid*LoanIsGood,InterestAmt,""), "")</f>
        <v/>
      </c>
      <c r="H163" s="62" t="str">
        <f ca="1">IFERROR(IF(LoanIsNotPaid*LoanIsGood,EndingBalance,""), "")</f>
        <v/>
      </c>
    </row>
    <row r="164" spans="2:8" ht="20.100000000000001" customHeight="1" x14ac:dyDescent="0.3">
      <c r="B164" s="17" t="str">
        <f ca="1">IFERROR(IF(LoanIsNotPaid*LoanIsGood,PaymentNumber,""), "")</f>
        <v/>
      </c>
      <c r="C164" s="18" t="str">
        <f ca="1">IFERROR(IF(LoanIsNotPaid*LoanIsGood,PaymentDate,""), "")</f>
        <v/>
      </c>
      <c r="D164" s="62" t="str">
        <f ca="1">IFERROR(IF(LoanIsNotPaid*LoanIsGood,LoanValue,""), "")</f>
        <v/>
      </c>
      <c r="E164" s="62" t="str">
        <f ca="1">IFERROR(IF(LoanIsNotPaid*LoanIsGood,MonthlyPayment,""), "")</f>
        <v/>
      </c>
      <c r="F164" s="62" t="str">
        <f ca="1">IFERROR(IF(LoanIsNotPaid*LoanIsGood,Principal,""), "")</f>
        <v/>
      </c>
      <c r="G164" s="62" t="str">
        <f ca="1">IFERROR(IF(LoanIsNotPaid*LoanIsGood,InterestAmt,""), "")</f>
        <v/>
      </c>
      <c r="H164" s="62" t="str">
        <f ca="1">IFERROR(IF(LoanIsNotPaid*LoanIsGood,EndingBalance,""), "")</f>
        <v/>
      </c>
    </row>
    <row r="165" spans="2:8" ht="20.100000000000001" customHeight="1" x14ac:dyDescent="0.3">
      <c r="B165" s="17" t="str">
        <f ca="1">IFERROR(IF(LoanIsNotPaid*LoanIsGood,PaymentNumber,""), "")</f>
        <v/>
      </c>
      <c r="C165" s="18" t="str">
        <f ca="1">IFERROR(IF(LoanIsNotPaid*LoanIsGood,PaymentDate,""), "")</f>
        <v/>
      </c>
      <c r="D165" s="62" t="str">
        <f ca="1">IFERROR(IF(LoanIsNotPaid*LoanIsGood,LoanValue,""), "")</f>
        <v/>
      </c>
      <c r="E165" s="62" t="str">
        <f ca="1">IFERROR(IF(LoanIsNotPaid*LoanIsGood,MonthlyPayment,""), "")</f>
        <v/>
      </c>
      <c r="F165" s="62" t="str">
        <f ca="1">IFERROR(IF(LoanIsNotPaid*LoanIsGood,Principal,""), "")</f>
        <v/>
      </c>
      <c r="G165" s="62" t="str">
        <f ca="1">IFERROR(IF(LoanIsNotPaid*LoanIsGood,InterestAmt,""), "")</f>
        <v/>
      </c>
      <c r="H165" s="62" t="str">
        <f ca="1">IFERROR(IF(LoanIsNotPaid*LoanIsGood,EndingBalance,""), "")</f>
        <v/>
      </c>
    </row>
    <row r="166" spans="2:8" ht="20.100000000000001" customHeight="1" x14ac:dyDescent="0.3">
      <c r="B166" s="17" t="str">
        <f ca="1">IFERROR(IF(LoanIsNotPaid*LoanIsGood,PaymentNumber,""), "")</f>
        <v/>
      </c>
      <c r="C166" s="18" t="str">
        <f ca="1">IFERROR(IF(LoanIsNotPaid*LoanIsGood,PaymentDate,""), "")</f>
        <v/>
      </c>
      <c r="D166" s="62" t="str">
        <f ca="1">IFERROR(IF(LoanIsNotPaid*LoanIsGood,LoanValue,""), "")</f>
        <v/>
      </c>
      <c r="E166" s="62" t="str">
        <f ca="1">IFERROR(IF(LoanIsNotPaid*LoanIsGood,MonthlyPayment,""), "")</f>
        <v/>
      </c>
      <c r="F166" s="62" t="str">
        <f ca="1">IFERROR(IF(LoanIsNotPaid*LoanIsGood,Principal,""), "")</f>
        <v/>
      </c>
      <c r="G166" s="62" t="str">
        <f ca="1">IFERROR(IF(LoanIsNotPaid*LoanIsGood,InterestAmt,""), "")</f>
        <v/>
      </c>
      <c r="H166" s="62" t="str">
        <f ca="1">IFERROR(IF(LoanIsNotPaid*LoanIsGood,EndingBalance,""), "")</f>
        <v/>
      </c>
    </row>
    <row r="167" spans="2:8" ht="20.100000000000001" customHeight="1" x14ac:dyDescent="0.3">
      <c r="B167" s="17" t="str">
        <f ca="1">IFERROR(IF(LoanIsNotPaid*LoanIsGood,PaymentNumber,""), "")</f>
        <v/>
      </c>
      <c r="C167" s="18" t="str">
        <f ca="1">IFERROR(IF(LoanIsNotPaid*LoanIsGood,PaymentDate,""), "")</f>
        <v/>
      </c>
      <c r="D167" s="62" t="str">
        <f ca="1">IFERROR(IF(LoanIsNotPaid*LoanIsGood,LoanValue,""), "")</f>
        <v/>
      </c>
      <c r="E167" s="62" t="str">
        <f ca="1">IFERROR(IF(LoanIsNotPaid*LoanIsGood,MonthlyPayment,""), "")</f>
        <v/>
      </c>
      <c r="F167" s="62" t="str">
        <f ca="1">IFERROR(IF(LoanIsNotPaid*LoanIsGood,Principal,""), "")</f>
        <v/>
      </c>
      <c r="G167" s="62" t="str">
        <f ca="1">IFERROR(IF(LoanIsNotPaid*LoanIsGood,InterestAmt,""), "")</f>
        <v/>
      </c>
      <c r="H167" s="62" t="str">
        <f ca="1">IFERROR(IF(LoanIsNotPaid*LoanIsGood,EndingBalance,""), "")</f>
        <v/>
      </c>
    </row>
    <row r="168" spans="2:8" ht="20.100000000000001" customHeight="1" x14ac:dyDescent="0.3">
      <c r="B168" s="17" t="str">
        <f ca="1">IFERROR(IF(LoanIsNotPaid*LoanIsGood,PaymentNumber,""), "")</f>
        <v/>
      </c>
      <c r="C168" s="18" t="str">
        <f ca="1">IFERROR(IF(LoanIsNotPaid*LoanIsGood,PaymentDate,""), "")</f>
        <v/>
      </c>
      <c r="D168" s="62" t="str">
        <f ca="1">IFERROR(IF(LoanIsNotPaid*LoanIsGood,LoanValue,""), "")</f>
        <v/>
      </c>
      <c r="E168" s="62" t="str">
        <f ca="1">IFERROR(IF(LoanIsNotPaid*LoanIsGood,MonthlyPayment,""), "")</f>
        <v/>
      </c>
      <c r="F168" s="62" t="str">
        <f ca="1">IFERROR(IF(LoanIsNotPaid*LoanIsGood,Principal,""), "")</f>
        <v/>
      </c>
      <c r="G168" s="62" t="str">
        <f ca="1">IFERROR(IF(LoanIsNotPaid*LoanIsGood,InterestAmt,""), "")</f>
        <v/>
      </c>
      <c r="H168" s="62" t="str">
        <f ca="1">IFERROR(IF(LoanIsNotPaid*LoanIsGood,EndingBalance,""), "")</f>
        <v/>
      </c>
    </row>
    <row r="169" spans="2:8" ht="20.100000000000001" customHeight="1" x14ac:dyDescent="0.3">
      <c r="B169" s="17" t="str">
        <f ca="1">IFERROR(IF(LoanIsNotPaid*LoanIsGood,PaymentNumber,""), "")</f>
        <v/>
      </c>
      <c r="C169" s="18" t="str">
        <f ca="1">IFERROR(IF(LoanIsNotPaid*LoanIsGood,PaymentDate,""), "")</f>
        <v/>
      </c>
      <c r="D169" s="62" t="str">
        <f ca="1">IFERROR(IF(LoanIsNotPaid*LoanIsGood,LoanValue,""), "")</f>
        <v/>
      </c>
      <c r="E169" s="62" t="str">
        <f ca="1">IFERROR(IF(LoanIsNotPaid*LoanIsGood,MonthlyPayment,""), "")</f>
        <v/>
      </c>
      <c r="F169" s="62" t="str">
        <f ca="1">IFERROR(IF(LoanIsNotPaid*LoanIsGood,Principal,""), "")</f>
        <v/>
      </c>
      <c r="G169" s="62" t="str">
        <f ca="1">IFERROR(IF(LoanIsNotPaid*LoanIsGood,InterestAmt,""), "")</f>
        <v/>
      </c>
      <c r="H169" s="62" t="str">
        <f ca="1">IFERROR(IF(LoanIsNotPaid*LoanIsGood,EndingBalance,""), "")</f>
        <v/>
      </c>
    </row>
    <row r="170" spans="2:8" ht="20.100000000000001" customHeight="1" x14ac:dyDescent="0.3">
      <c r="B170" s="17" t="str">
        <f ca="1">IFERROR(IF(LoanIsNotPaid*LoanIsGood,PaymentNumber,""), "")</f>
        <v/>
      </c>
      <c r="C170" s="18" t="str">
        <f ca="1">IFERROR(IF(LoanIsNotPaid*LoanIsGood,PaymentDate,""), "")</f>
        <v/>
      </c>
      <c r="D170" s="62" t="str">
        <f ca="1">IFERROR(IF(LoanIsNotPaid*LoanIsGood,LoanValue,""), "")</f>
        <v/>
      </c>
      <c r="E170" s="62" t="str">
        <f ca="1">IFERROR(IF(LoanIsNotPaid*LoanIsGood,MonthlyPayment,""), "")</f>
        <v/>
      </c>
      <c r="F170" s="62" t="str">
        <f ca="1">IFERROR(IF(LoanIsNotPaid*LoanIsGood,Principal,""), "")</f>
        <v/>
      </c>
      <c r="G170" s="62" t="str">
        <f ca="1">IFERROR(IF(LoanIsNotPaid*LoanIsGood,InterestAmt,""), "")</f>
        <v/>
      </c>
      <c r="H170" s="62" t="str">
        <f ca="1">IFERROR(IF(LoanIsNotPaid*LoanIsGood,EndingBalance,""), "")</f>
        <v/>
      </c>
    </row>
    <row r="171" spans="2:8" ht="20.100000000000001" customHeight="1" x14ac:dyDescent="0.3">
      <c r="B171" s="17" t="str">
        <f ca="1">IFERROR(IF(LoanIsNotPaid*LoanIsGood,PaymentNumber,""), "")</f>
        <v/>
      </c>
      <c r="C171" s="18" t="str">
        <f ca="1">IFERROR(IF(LoanIsNotPaid*LoanIsGood,PaymentDate,""), "")</f>
        <v/>
      </c>
      <c r="D171" s="62" t="str">
        <f ca="1">IFERROR(IF(LoanIsNotPaid*LoanIsGood,LoanValue,""), "")</f>
        <v/>
      </c>
      <c r="E171" s="62" t="str">
        <f ca="1">IFERROR(IF(LoanIsNotPaid*LoanIsGood,MonthlyPayment,""), "")</f>
        <v/>
      </c>
      <c r="F171" s="62" t="str">
        <f ca="1">IFERROR(IF(LoanIsNotPaid*LoanIsGood,Principal,""), "")</f>
        <v/>
      </c>
      <c r="G171" s="62" t="str">
        <f ca="1">IFERROR(IF(LoanIsNotPaid*LoanIsGood,InterestAmt,""), "")</f>
        <v/>
      </c>
      <c r="H171" s="62" t="str">
        <f ca="1">IFERROR(IF(LoanIsNotPaid*LoanIsGood,EndingBalance,""), "")</f>
        <v/>
      </c>
    </row>
    <row r="172" spans="2:8" ht="20.100000000000001" customHeight="1" x14ac:dyDescent="0.3">
      <c r="B172" s="17" t="str">
        <f ca="1">IFERROR(IF(LoanIsNotPaid*LoanIsGood,PaymentNumber,""), "")</f>
        <v/>
      </c>
      <c r="C172" s="18" t="str">
        <f ca="1">IFERROR(IF(LoanIsNotPaid*LoanIsGood,PaymentDate,""), "")</f>
        <v/>
      </c>
      <c r="D172" s="62" t="str">
        <f ca="1">IFERROR(IF(LoanIsNotPaid*LoanIsGood,LoanValue,""), "")</f>
        <v/>
      </c>
      <c r="E172" s="62" t="str">
        <f ca="1">IFERROR(IF(LoanIsNotPaid*LoanIsGood,MonthlyPayment,""), "")</f>
        <v/>
      </c>
      <c r="F172" s="62" t="str">
        <f ca="1">IFERROR(IF(LoanIsNotPaid*LoanIsGood,Principal,""), "")</f>
        <v/>
      </c>
      <c r="G172" s="62" t="str">
        <f ca="1">IFERROR(IF(LoanIsNotPaid*LoanIsGood,InterestAmt,""), "")</f>
        <v/>
      </c>
      <c r="H172" s="62" t="str">
        <f ca="1">IFERROR(IF(LoanIsNotPaid*LoanIsGood,EndingBalance,""), "")</f>
        <v/>
      </c>
    </row>
    <row r="173" spans="2:8" ht="20.100000000000001" customHeight="1" x14ac:dyDescent="0.3">
      <c r="B173" s="17" t="str">
        <f ca="1">IFERROR(IF(LoanIsNotPaid*LoanIsGood,PaymentNumber,""), "")</f>
        <v/>
      </c>
      <c r="C173" s="18" t="str">
        <f ca="1">IFERROR(IF(LoanIsNotPaid*LoanIsGood,PaymentDate,""), "")</f>
        <v/>
      </c>
      <c r="D173" s="62" t="str">
        <f ca="1">IFERROR(IF(LoanIsNotPaid*LoanIsGood,LoanValue,""), "")</f>
        <v/>
      </c>
      <c r="E173" s="62" t="str">
        <f ca="1">IFERROR(IF(LoanIsNotPaid*LoanIsGood,MonthlyPayment,""), "")</f>
        <v/>
      </c>
      <c r="F173" s="62" t="str">
        <f ca="1">IFERROR(IF(LoanIsNotPaid*LoanIsGood,Principal,""), "")</f>
        <v/>
      </c>
      <c r="G173" s="62" t="str">
        <f ca="1">IFERROR(IF(LoanIsNotPaid*LoanIsGood,InterestAmt,""), "")</f>
        <v/>
      </c>
      <c r="H173" s="62" t="str">
        <f ca="1">IFERROR(IF(LoanIsNotPaid*LoanIsGood,EndingBalance,""), "")</f>
        <v/>
      </c>
    </row>
    <row r="174" spans="2:8" ht="20.100000000000001" customHeight="1" x14ac:dyDescent="0.3">
      <c r="B174" s="17" t="str">
        <f ca="1">IFERROR(IF(LoanIsNotPaid*LoanIsGood,PaymentNumber,""), "")</f>
        <v/>
      </c>
      <c r="C174" s="18" t="str">
        <f ca="1">IFERROR(IF(LoanIsNotPaid*LoanIsGood,PaymentDate,""), "")</f>
        <v/>
      </c>
      <c r="D174" s="62" t="str">
        <f ca="1">IFERROR(IF(LoanIsNotPaid*LoanIsGood,LoanValue,""), "")</f>
        <v/>
      </c>
      <c r="E174" s="62" t="str">
        <f ca="1">IFERROR(IF(LoanIsNotPaid*LoanIsGood,MonthlyPayment,""), "")</f>
        <v/>
      </c>
      <c r="F174" s="62" t="str">
        <f ca="1">IFERROR(IF(LoanIsNotPaid*LoanIsGood,Principal,""), "")</f>
        <v/>
      </c>
      <c r="G174" s="62" t="str">
        <f ca="1">IFERROR(IF(LoanIsNotPaid*LoanIsGood,InterestAmt,""), "")</f>
        <v/>
      </c>
      <c r="H174" s="62" t="str">
        <f ca="1">IFERROR(IF(LoanIsNotPaid*LoanIsGood,EndingBalance,""), "")</f>
        <v/>
      </c>
    </row>
    <row r="175" spans="2:8" ht="20.100000000000001" customHeight="1" x14ac:dyDescent="0.3">
      <c r="B175" s="17" t="str">
        <f ca="1">IFERROR(IF(LoanIsNotPaid*LoanIsGood,PaymentNumber,""), "")</f>
        <v/>
      </c>
      <c r="C175" s="18" t="str">
        <f ca="1">IFERROR(IF(LoanIsNotPaid*LoanIsGood,PaymentDate,""), "")</f>
        <v/>
      </c>
      <c r="D175" s="62" t="str">
        <f ca="1">IFERROR(IF(LoanIsNotPaid*LoanIsGood,LoanValue,""), "")</f>
        <v/>
      </c>
      <c r="E175" s="62" t="str">
        <f ca="1">IFERROR(IF(LoanIsNotPaid*LoanIsGood,MonthlyPayment,""), "")</f>
        <v/>
      </c>
      <c r="F175" s="62" t="str">
        <f ca="1">IFERROR(IF(LoanIsNotPaid*LoanIsGood,Principal,""), "")</f>
        <v/>
      </c>
      <c r="G175" s="62" t="str">
        <f ca="1">IFERROR(IF(LoanIsNotPaid*LoanIsGood,InterestAmt,""), "")</f>
        <v/>
      </c>
      <c r="H175" s="62" t="str">
        <f ca="1">IFERROR(IF(LoanIsNotPaid*LoanIsGood,EndingBalance,""), "")</f>
        <v/>
      </c>
    </row>
    <row r="176" spans="2:8" ht="20.100000000000001" customHeight="1" x14ac:dyDescent="0.3">
      <c r="B176" s="17" t="str">
        <f ca="1">IFERROR(IF(LoanIsNotPaid*LoanIsGood,PaymentNumber,""), "")</f>
        <v/>
      </c>
      <c r="C176" s="18" t="str">
        <f ca="1">IFERROR(IF(LoanIsNotPaid*LoanIsGood,PaymentDate,""), "")</f>
        <v/>
      </c>
      <c r="D176" s="62" t="str">
        <f ca="1">IFERROR(IF(LoanIsNotPaid*LoanIsGood,LoanValue,""), "")</f>
        <v/>
      </c>
      <c r="E176" s="62" t="str">
        <f ca="1">IFERROR(IF(LoanIsNotPaid*LoanIsGood,MonthlyPayment,""), "")</f>
        <v/>
      </c>
      <c r="F176" s="62" t="str">
        <f ca="1">IFERROR(IF(LoanIsNotPaid*LoanIsGood,Principal,""), "")</f>
        <v/>
      </c>
      <c r="G176" s="62" t="str">
        <f ca="1">IFERROR(IF(LoanIsNotPaid*LoanIsGood,InterestAmt,""), "")</f>
        <v/>
      </c>
      <c r="H176" s="62" t="str">
        <f ca="1">IFERROR(IF(LoanIsNotPaid*LoanIsGood,EndingBalance,""), "")</f>
        <v/>
      </c>
    </row>
    <row r="177" spans="2:8" ht="20.100000000000001" customHeight="1" x14ac:dyDescent="0.3">
      <c r="B177" s="17" t="str">
        <f ca="1">IFERROR(IF(LoanIsNotPaid*LoanIsGood,PaymentNumber,""), "")</f>
        <v/>
      </c>
      <c r="C177" s="18" t="str">
        <f ca="1">IFERROR(IF(LoanIsNotPaid*LoanIsGood,PaymentDate,""), "")</f>
        <v/>
      </c>
      <c r="D177" s="62" t="str">
        <f ca="1">IFERROR(IF(LoanIsNotPaid*LoanIsGood,LoanValue,""), "")</f>
        <v/>
      </c>
      <c r="E177" s="62" t="str">
        <f ca="1">IFERROR(IF(LoanIsNotPaid*LoanIsGood,MonthlyPayment,""), "")</f>
        <v/>
      </c>
      <c r="F177" s="62" t="str">
        <f ca="1">IFERROR(IF(LoanIsNotPaid*LoanIsGood,Principal,""), "")</f>
        <v/>
      </c>
      <c r="G177" s="62" t="str">
        <f ca="1">IFERROR(IF(LoanIsNotPaid*LoanIsGood,InterestAmt,""), "")</f>
        <v/>
      </c>
      <c r="H177" s="62" t="str">
        <f ca="1">IFERROR(IF(LoanIsNotPaid*LoanIsGood,EndingBalance,""), "")</f>
        <v/>
      </c>
    </row>
    <row r="178" spans="2:8" ht="20.100000000000001" customHeight="1" x14ac:dyDescent="0.3">
      <c r="B178" s="17" t="str">
        <f ca="1">IFERROR(IF(LoanIsNotPaid*LoanIsGood,PaymentNumber,""), "")</f>
        <v/>
      </c>
      <c r="C178" s="18" t="str">
        <f ca="1">IFERROR(IF(LoanIsNotPaid*LoanIsGood,PaymentDate,""), "")</f>
        <v/>
      </c>
      <c r="D178" s="62" t="str">
        <f ca="1">IFERROR(IF(LoanIsNotPaid*LoanIsGood,LoanValue,""), "")</f>
        <v/>
      </c>
      <c r="E178" s="62" t="str">
        <f ca="1">IFERROR(IF(LoanIsNotPaid*LoanIsGood,MonthlyPayment,""), "")</f>
        <v/>
      </c>
      <c r="F178" s="62" t="str">
        <f ca="1">IFERROR(IF(LoanIsNotPaid*LoanIsGood,Principal,""), "")</f>
        <v/>
      </c>
      <c r="G178" s="62" t="str">
        <f ca="1">IFERROR(IF(LoanIsNotPaid*LoanIsGood,InterestAmt,""), "")</f>
        <v/>
      </c>
      <c r="H178" s="62" t="str">
        <f ca="1">IFERROR(IF(LoanIsNotPaid*LoanIsGood,EndingBalance,""), "")</f>
        <v/>
      </c>
    </row>
    <row r="179" spans="2:8" ht="20.100000000000001" customHeight="1" x14ac:dyDescent="0.3">
      <c r="B179" s="17" t="str">
        <f ca="1">IFERROR(IF(LoanIsNotPaid*LoanIsGood,PaymentNumber,""), "")</f>
        <v/>
      </c>
      <c r="C179" s="18" t="str">
        <f ca="1">IFERROR(IF(LoanIsNotPaid*LoanIsGood,PaymentDate,""), "")</f>
        <v/>
      </c>
      <c r="D179" s="62" t="str">
        <f ca="1">IFERROR(IF(LoanIsNotPaid*LoanIsGood,LoanValue,""), "")</f>
        <v/>
      </c>
      <c r="E179" s="62" t="str">
        <f ca="1">IFERROR(IF(LoanIsNotPaid*LoanIsGood,MonthlyPayment,""), "")</f>
        <v/>
      </c>
      <c r="F179" s="62" t="str">
        <f ca="1">IFERROR(IF(LoanIsNotPaid*LoanIsGood,Principal,""), "")</f>
        <v/>
      </c>
      <c r="G179" s="62" t="str">
        <f ca="1">IFERROR(IF(LoanIsNotPaid*LoanIsGood,InterestAmt,""), "")</f>
        <v/>
      </c>
      <c r="H179" s="62" t="str">
        <f ca="1">IFERROR(IF(LoanIsNotPaid*LoanIsGood,EndingBalance,""), "")</f>
        <v/>
      </c>
    </row>
    <row r="180" spans="2:8" ht="20.100000000000001" customHeight="1" x14ac:dyDescent="0.3">
      <c r="B180" s="17" t="str">
        <f ca="1">IFERROR(IF(LoanIsNotPaid*LoanIsGood,PaymentNumber,""), "")</f>
        <v/>
      </c>
      <c r="C180" s="18" t="str">
        <f ca="1">IFERROR(IF(LoanIsNotPaid*LoanIsGood,PaymentDate,""), "")</f>
        <v/>
      </c>
      <c r="D180" s="62" t="str">
        <f ca="1">IFERROR(IF(LoanIsNotPaid*LoanIsGood,LoanValue,""), "")</f>
        <v/>
      </c>
      <c r="E180" s="62" t="str">
        <f ca="1">IFERROR(IF(LoanIsNotPaid*LoanIsGood,MonthlyPayment,""), "")</f>
        <v/>
      </c>
      <c r="F180" s="62" t="str">
        <f ca="1">IFERROR(IF(LoanIsNotPaid*LoanIsGood,Principal,""), "")</f>
        <v/>
      </c>
      <c r="G180" s="62" t="str">
        <f ca="1">IFERROR(IF(LoanIsNotPaid*LoanIsGood,InterestAmt,""), "")</f>
        <v/>
      </c>
      <c r="H180" s="62" t="str">
        <f ca="1">IFERROR(IF(LoanIsNotPaid*LoanIsGood,EndingBalance,""), "")</f>
        <v/>
      </c>
    </row>
    <row r="181" spans="2:8" ht="20.100000000000001" customHeight="1" x14ac:dyDescent="0.3">
      <c r="B181" s="17" t="str">
        <f ca="1">IFERROR(IF(LoanIsNotPaid*LoanIsGood,PaymentNumber,""), "")</f>
        <v/>
      </c>
      <c r="C181" s="18" t="str">
        <f ca="1">IFERROR(IF(LoanIsNotPaid*LoanIsGood,PaymentDate,""), "")</f>
        <v/>
      </c>
      <c r="D181" s="62" t="str">
        <f ca="1">IFERROR(IF(LoanIsNotPaid*LoanIsGood,LoanValue,""), "")</f>
        <v/>
      </c>
      <c r="E181" s="62" t="str">
        <f ca="1">IFERROR(IF(LoanIsNotPaid*LoanIsGood,MonthlyPayment,""), "")</f>
        <v/>
      </c>
      <c r="F181" s="62" t="str">
        <f ca="1">IFERROR(IF(LoanIsNotPaid*LoanIsGood,Principal,""), "")</f>
        <v/>
      </c>
      <c r="G181" s="62" t="str">
        <f ca="1">IFERROR(IF(LoanIsNotPaid*LoanIsGood,InterestAmt,""), "")</f>
        <v/>
      </c>
      <c r="H181" s="62" t="str">
        <f ca="1">IFERROR(IF(LoanIsNotPaid*LoanIsGood,EndingBalance,""), "")</f>
        <v/>
      </c>
    </row>
    <row r="182" spans="2:8" ht="20.100000000000001" customHeight="1" x14ac:dyDescent="0.3">
      <c r="B182" s="17" t="str">
        <f ca="1">IFERROR(IF(LoanIsNotPaid*LoanIsGood,PaymentNumber,""), "")</f>
        <v/>
      </c>
      <c r="C182" s="18" t="str">
        <f ca="1">IFERROR(IF(LoanIsNotPaid*LoanIsGood,PaymentDate,""), "")</f>
        <v/>
      </c>
      <c r="D182" s="62" t="str">
        <f ca="1">IFERROR(IF(LoanIsNotPaid*LoanIsGood,LoanValue,""), "")</f>
        <v/>
      </c>
      <c r="E182" s="62" t="str">
        <f ca="1">IFERROR(IF(LoanIsNotPaid*LoanIsGood,MonthlyPayment,""), "")</f>
        <v/>
      </c>
      <c r="F182" s="62" t="str">
        <f ca="1">IFERROR(IF(LoanIsNotPaid*LoanIsGood,Principal,""), "")</f>
        <v/>
      </c>
      <c r="G182" s="62" t="str">
        <f ca="1">IFERROR(IF(LoanIsNotPaid*LoanIsGood,InterestAmt,""), "")</f>
        <v/>
      </c>
      <c r="H182" s="62" t="str">
        <f ca="1">IFERROR(IF(LoanIsNotPaid*LoanIsGood,EndingBalance,""), "")</f>
        <v/>
      </c>
    </row>
    <row r="183" spans="2:8" ht="20.100000000000001" customHeight="1" x14ac:dyDescent="0.3">
      <c r="B183" s="17" t="str">
        <f ca="1">IFERROR(IF(LoanIsNotPaid*LoanIsGood,PaymentNumber,""), "")</f>
        <v/>
      </c>
      <c r="C183" s="18" t="str">
        <f ca="1">IFERROR(IF(LoanIsNotPaid*LoanIsGood,PaymentDate,""), "")</f>
        <v/>
      </c>
      <c r="D183" s="62" t="str">
        <f ca="1">IFERROR(IF(LoanIsNotPaid*LoanIsGood,LoanValue,""), "")</f>
        <v/>
      </c>
      <c r="E183" s="62" t="str">
        <f ca="1">IFERROR(IF(LoanIsNotPaid*LoanIsGood,MonthlyPayment,""), "")</f>
        <v/>
      </c>
      <c r="F183" s="62" t="str">
        <f ca="1">IFERROR(IF(LoanIsNotPaid*LoanIsGood,Principal,""), "")</f>
        <v/>
      </c>
      <c r="G183" s="62" t="str">
        <f ca="1">IFERROR(IF(LoanIsNotPaid*LoanIsGood,InterestAmt,""), "")</f>
        <v/>
      </c>
      <c r="H183" s="62" t="str">
        <f ca="1">IFERROR(IF(LoanIsNotPaid*LoanIsGood,EndingBalance,""), "")</f>
        <v/>
      </c>
    </row>
    <row r="184" spans="2:8" ht="20.100000000000001" customHeight="1" x14ac:dyDescent="0.3">
      <c r="B184" s="17" t="str">
        <f ca="1">IFERROR(IF(LoanIsNotPaid*LoanIsGood,PaymentNumber,""), "")</f>
        <v/>
      </c>
      <c r="C184" s="18" t="str">
        <f ca="1">IFERROR(IF(LoanIsNotPaid*LoanIsGood,PaymentDate,""), "")</f>
        <v/>
      </c>
      <c r="D184" s="62" t="str">
        <f ca="1">IFERROR(IF(LoanIsNotPaid*LoanIsGood,LoanValue,""), "")</f>
        <v/>
      </c>
      <c r="E184" s="62" t="str">
        <f ca="1">IFERROR(IF(LoanIsNotPaid*LoanIsGood,MonthlyPayment,""), "")</f>
        <v/>
      </c>
      <c r="F184" s="62" t="str">
        <f ca="1">IFERROR(IF(LoanIsNotPaid*LoanIsGood,Principal,""), "")</f>
        <v/>
      </c>
      <c r="G184" s="62" t="str">
        <f ca="1">IFERROR(IF(LoanIsNotPaid*LoanIsGood,InterestAmt,""), "")</f>
        <v/>
      </c>
      <c r="H184" s="62" t="str">
        <f ca="1">IFERROR(IF(LoanIsNotPaid*LoanIsGood,EndingBalance,""), "")</f>
        <v/>
      </c>
    </row>
    <row r="185" spans="2:8" ht="20.100000000000001" customHeight="1" x14ac:dyDescent="0.3">
      <c r="B185" s="17" t="str">
        <f ca="1">IFERROR(IF(LoanIsNotPaid*LoanIsGood,PaymentNumber,""), "")</f>
        <v/>
      </c>
      <c r="C185" s="18" t="str">
        <f ca="1">IFERROR(IF(LoanIsNotPaid*LoanIsGood,PaymentDate,""), "")</f>
        <v/>
      </c>
      <c r="D185" s="62" t="str">
        <f ca="1">IFERROR(IF(LoanIsNotPaid*LoanIsGood,LoanValue,""), "")</f>
        <v/>
      </c>
      <c r="E185" s="62" t="str">
        <f ca="1">IFERROR(IF(LoanIsNotPaid*LoanIsGood,MonthlyPayment,""), "")</f>
        <v/>
      </c>
      <c r="F185" s="62" t="str">
        <f ca="1">IFERROR(IF(LoanIsNotPaid*LoanIsGood,Principal,""), "")</f>
        <v/>
      </c>
      <c r="G185" s="62" t="str">
        <f ca="1">IFERROR(IF(LoanIsNotPaid*LoanIsGood,InterestAmt,""), "")</f>
        <v/>
      </c>
      <c r="H185" s="62" t="str">
        <f ca="1">IFERROR(IF(LoanIsNotPaid*LoanIsGood,EndingBalance,""), "")</f>
        <v/>
      </c>
    </row>
    <row r="186" spans="2:8" ht="20.100000000000001" customHeight="1" x14ac:dyDescent="0.3">
      <c r="B186" s="17" t="str">
        <f ca="1">IFERROR(IF(LoanIsNotPaid*LoanIsGood,PaymentNumber,""), "")</f>
        <v/>
      </c>
      <c r="C186" s="18" t="str">
        <f ca="1">IFERROR(IF(LoanIsNotPaid*LoanIsGood,PaymentDate,""), "")</f>
        <v/>
      </c>
      <c r="D186" s="62" t="str">
        <f ca="1">IFERROR(IF(LoanIsNotPaid*LoanIsGood,LoanValue,""), "")</f>
        <v/>
      </c>
      <c r="E186" s="62" t="str">
        <f ca="1">IFERROR(IF(LoanIsNotPaid*LoanIsGood,MonthlyPayment,""), "")</f>
        <v/>
      </c>
      <c r="F186" s="62" t="str">
        <f ca="1">IFERROR(IF(LoanIsNotPaid*LoanIsGood,Principal,""), "")</f>
        <v/>
      </c>
      <c r="G186" s="62" t="str">
        <f ca="1">IFERROR(IF(LoanIsNotPaid*LoanIsGood,InterestAmt,""), "")</f>
        <v/>
      </c>
      <c r="H186" s="62" t="str">
        <f ca="1">IFERROR(IF(LoanIsNotPaid*LoanIsGood,EndingBalance,""), "")</f>
        <v/>
      </c>
    </row>
    <row r="187" spans="2:8" ht="20.100000000000001" customHeight="1" x14ac:dyDescent="0.3">
      <c r="B187" s="17" t="str">
        <f ca="1">IFERROR(IF(LoanIsNotPaid*LoanIsGood,PaymentNumber,""), "")</f>
        <v/>
      </c>
      <c r="C187" s="18" t="str">
        <f ca="1">IFERROR(IF(LoanIsNotPaid*LoanIsGood,PaymentDate,""), "")</f>
        <v/>
      </c>
      <c r="D187" s="62" t="str">
        <f ca="1">IFERROR(IF(LoanIsNotPaid*LoanIsGood,LoanValue,""), "")</f>
        <v/>
      </c>
      <c r="E187" s="62" t="str">
        <f ca="1">IFERROR(IF(LoanIsNotPaid*LoanIsGood,MonthlyPayment,""), "")</f>
        <v/>
      </c>
      <c r="F187" s="62" t="str">
        <f ca="1">IFERROR(IF(LoanIsNotPaid*LoanIsGood,Principal,""), "")</f>
        <v/>
      </c>
      <c r="G187" s="62" t="str">
        <f ca="1">IFERROR(IF(LoanIsNotPaid*LoanIsGood,InterestAmt,""), "")</f>
        <v/>
      </c>
      <c r="H187" s="62" t="str">
        <f ca="1">IFERROR(IF(LoanIsNotPaid*LoanIsGood,EndingBalance,""), "")</f>
        <v/>
      </c>
    </row>
    <row r="188" spans="2:8" ht="20.100000000000001" customHeight="1" x14ac:dyDescent="0.3">
      <c r="B188" s="17" t="str">
        <f ca="1">IFERROR(IF(LoanIsNotPaid*LoanIsGood,PaymentNumber,""), "")</f>
        <v/>
      </c>
      <c r="C188" s="18" t="str">
        <f ca="1">IFERROR(IF(LoanIsNotPaid*LoanIsGood,PaymentDate,""), "")</f>
        <v/>
      </c>
      <c r="D188" s="62" t="str">
        <f ca="1">IFERROR(IF(LoanIsNotPaid*LoanIsGood,LoanValue,""), "")</f>
        <v/>
      </c>
      <c r="E188" s="62" t="str">
        <f ca="1">IFERROR(IF(LoanIsNotPaid*LoanIsGood,MonthlyPayment,""), "")</f>
        <v/>
      </c>
      <c r="F188" s="62" t="str">
        <f ca="1">IFERROR(IF(LoanIsNotPaid*LoanIsGood,Principal,""), "")</f>
        <v/>
      </c>
      <c r="G188" s="62" t="str">
        <f ca="1">IFERROR(IF(LoanIsNotPaid*LoanIsGood,InterestAmt,""), "")</f>
        <v/>
      </c>
      <c r="H188" s="62" t="str">
        <f ca="1">IFERROR(IF(LoanIsNotPaid*LoanIsGood,EndingBalance,""), "")</f>
        <v/>
      </c>
    </row>
    <row r="189" spans="2:8" ht="20.100000000000001" customHeight="1" x14ac:dyDescent="0.3">
      <c r="B189" s="17" t="str">
        <f ca="1">IFERROR(IF(LoanIsNotPaid*LoanIsGood,PaymentNumber,""), "")</f>
        <v/>
      </c>
      <c r="C189" s="18" t="str">
        <f ca="1">IFERROR(IF(LoanIsNotPaid*LoanIsGood,PaymentDate,""), "")</f>
        <v/>
      </c>
      <c r="D189" s="62" t="str">
        <f ca="1">IFERROR(IF(LoanIsNotPaid*LoanIsGood,LoanValue,""), "")</f>
        <v/>
      </c>
      <c r="E189" s="62" t="str">
        <f ca="1">IFERROR(IF(LoanIsNotPaid*LoanIsGood,MonthlyPayment,""), "")</f>
        <v/>
      </c>
      <c r="F189" s="62" t="str">
        <f ca="1">IFERROR(IF(LoanIsNotPaid*LoanIsGood,Principal,""), "")</f>
        <v/>
      </c>
      <c r="G189" s="62" t="str">
        <f ca="1">IFERROR(IF(LoanIsNotPaid*LoanIsGood,InterestAmt,""), "")</f>
        <v/>
      </c>
      <c r="H189" s="62" t="str">
        <f ca="1">IFERROR(IF(LoanIsNotPaid*LoanIsGood,EndingBalance,""), "")</f>
        <v/>
      </c>
    </row>
    <row r="190" spans="2:8" ht="20.100000000000001" customHeight="1" x14ac:dyDescent="0.3">
      <c r="B190" s="17" t="str">
        <f ca="1">IFERROR(IF(LoanIsNotPaid*LoanIsGood,PaymentNumber,""), "")</f>
        <v/>
      </c>
      <c r="C190" s="18" t="str">
        <f ca="1">IFERROR(IF(LoanIsNotPaid*LoanIsGood,PaymentDate,""), "")</f>
        <v/>
      </c>
      <c r="D190" s="62" t="str">
        <f ca="1">IFERROR(IF(LoanIsNotPaid*LoanIsGood,LoanValue,""), "")</f>
        <v/>
      </c>
      <c r="E190" s="62" t="str">
        <f ca="1">IFERROR(IF(LoanIsNotPaid*LoanIsGood,MonthlyPayment,""), "")</f>
        <v/>
      </c>
      <c r="F190" s="62" t="str">
        <f ca="1">IFERROR(IF(LoanIsNotPaid*LoanIsGood,Principal,""), "")</f>
        <v/>
      </c>
      <c r="G190" s="62" t="str">
        <f ca="1">IFERROR(IF(LoanIsNotPaid*LoanIsGood,InterestAmt,""), "")</f>
        <v/>
      </c>
      <c r="H190" s="62" t="str">
        <f ca="1">IFERROR(IF(LoanIsNotPaid*LoanIsGood,EndingBalance,""), "")</f>
        <v/>
      </c>
    </row>
    <row r="191" spans="2:8" ht="20.100000000000001" customHeight="1" x14ac:dyDescent="0.3">
      <c r="B191" s="17" t="str">
        <f ca="1">IFERROR(IF(LoanIsNotPaid*LoanIsGood,PaymentNumber,""), "")</f>
        <v/>
      </c>
      <c r="C191" s="18" t="str">
        <f ca="1">IFERROR(IF(LoanIsNotPaid*LoanIsGood,PaymentDate,""), "")</f>
        <v/>
      </c>
      <c r="D191" s="62" t="str">
        <f ca="1">IFERROR(IF(LoanIsNotPaid*LoanIsGood,LoanValue,""), "")</f>
        <v/>
      </c>
      <c r="E191" s="62" t="str">
        <f ca="1">IFERROR(IF(LoanIsNotPaid*LoanIsGood,MonthlyPayment,""), "")</f>
        <v/>
      </c>
      <c r="F191" s="62" t="str">
        <f ca="1">IFERROR(IF(LoanIsNotPaid*LoanIsGood,Principal,""), "")</f>
        <v/>
      </c>
      <c r="G191" s="62" t="str">
        <f ca="1">IFERROR(IF(LoanIsNotPaid*LoanIsGood,InterestAmt,""), "")</f>
        <v/>
      </c>
      <c r="H191" s="62" t="str">
        <f ca="1">IFERROR(IF(LoanIsNotPaid*LoanIsGood,EndingBalance,""), "")</f>
        <v/>
      </c>
    </row>
    <row r="192" spans="2:8" ht="20.100000000000001" customHeight="1" x14ac:dyDescent="0.3">
      <c r="B192" s="17" t="str">
        <f ca="1">IFERROR(IF(LoanIsNotPaid*LoanIsGood,PaymentNumber,""), "")</f>
        <v/>
      </c>
      <c r="C192" s="18" t="str">
        <f ca="1">IFERROR(IF(LoanIsNotPaid*LoanIsGood,PaymentDate,""), "")</f>
        <v/>
      </c>
      <c r="D192" s="62" t="str">
        <f ca="1">IFERROR(IF(LoanIsNotPaid*LoanIsGood,LoanValue,""), "")</f>
        <v/>
      </c>
      <c r="E192" s="62" t="str">
        <f ca="1">IFERROR(IF(LoanIsNotPaid*LoanIsGood,MonthlyPayment,""), "")</f>
        <v/>
      </c>
      <c r="F192" s="62" t="str">
        <f ca="1">IFERROR(IF(LoanIsNotPaid*LoanIsGood,Principal,""), "")</f>
        <v/>
      </c>
      <c r="G192" s="62" t="str">
        <f ca="1">IFERROR(IF(LoanIsNotPaid*LoanIsGood,InterestAmt,""), "")</f>
        <v/>
      </c>
      <c r="H192" s="62" t="str">
        <f ca="1">IFERROR(IF(LoanIsNotPaid*LoanIsGood,EndingBalance,""), "")</f>
        <v/>
      </c>
    </row>
    <row r="193" spans="2:8" ht="20.100000000000001" customHeight="1" x14ac:dyDescent="0.3">
      <c r="B193" s="17" t="str">
        <f ca="1">IFERROR(IF(LoanIsNotPaid*LoanIsGood,PaymentNumber,""), "")</f>
        <v/>
      </c>
      <c r="C193" s="18" t="str">
        <f ca="1">IFERROR(IF(LoanIsNotPaid*LoanIsGood,PaymentDate,""), "")</f>
        <v/>
      </c>
      <c r="D193" s="62" t="str">
        <f ca="1">IFERROR(IF(LoanIsNotPaid*LoanIsGood,LoanValue,""), "")</f>
        <v/>
      </c>
      <c r="E193" s="62" t="str">
        <f ca="1">IFERROR(IF(LoanIsNotPaid*LoanIsGood,MonthlyPayment,""), "")</f>
        <v/>
      </c>
      <c r="F193" s="62" t="str">
        <f ca="1">IFERROR(IF(LoanIsNotPaid*LoanIsGood,Principal,""), "")</f>
        <v/>
      </c>
      <c r="G193" s="62" t="str">
        <f ca="1">IFERROR(IF(LoanIsNotPaid*LoanIsGood,InterestAmt,""), "")</f>
        <v/>
      </c>
      <c r="H193" s="62" t="str">
        <f ca="1">IFERROR(IF(LoanIsNotPaid*LoanIsGood,EndingBalance,""), "")</f>
        <v/>
      </c>
    </row>
    <row r="194" spans="2:8" ht="20.100000000000001" customHeight="1" x14ac:dyDescent="0.3">
      <c r="B194" s="17" t="str">
        <f ca="1">IFERROR(IF(LoanIsNotPaid*LoanIsGood,PaymentNumber,""), "")</f>
        <v/>
      </c>
      <c r="C194" s="18" t="str">
        <f ca="1">IFERROR(IF(LoanIsNotPaid*LoanIsGood,PaymentDate,""), "")</f>
        <v/>
      </c>
      <c r="D194" s="62" t="str">
        <f ca="1">IFERROR(IF(LoanIsNotPaid*LoanIsGood,LoanValue,""), "")</f>
        <v/>
      </c>
      <c r="E194" s="62" t="str">
        <f ca="1">IFERROR(IF(LoanIsNotPaid*LoanIsGood,MonthlyPayment,""), "")</f>
        <v/>
      </c>
      <c r="F194" s="62" t="str">
        <f ca="1">IFERROR(IF(LoanIsNotPaid*LoanIsGood,Principal,""), "")</f>
        <v/>
      </c>
      <c r="G194" s="62" t="str">
        <f ca="1">IFERROR(IF(LoanIsNotPaid*LoanIsGood,InterestAmt,""), "")</f>
        <v/>
      </c>
      <c r="H194" s="62" t="str">
        <f ca="1">IFERROR(IF(LoanIsNotPaid*LoanIsGood,EndingBalance,""), "")</f>
        <v/>
      </c>
    </row>
    <row r="195" spans="2:8" ht="20.100000000000001" customHeight="1" x14ac:dyDescent="0.3">
      <c r="B195" s="17" t="str">
        <f ca="1">IFERROR(IF(LoanIsNotPaid*LoanIsGood,PaymentNumber,""), "")</f>
        <v/>
      </c>
      <c r="C195" s="18" t="str">
        <f ca="1">IFERROR(IF(LoanIsNotPaid*LoanIsGood,PaymentDate,""), "")</f>
        <v/>
      </c>
      <c r="D195" s="62" t="str">
        <f ca="1">IFERROR(IF(LoanIsNotPaid*LoanIsGood,LoanValue,""), "")</f>
        <v/>
      </c>
      <c r="E195" s="62" t="str">
        <f ca="1">IFERROR(IF(LoanIsNotPaid*LoanIsGood,MonthlyPayment,""), "")</f>
        <v/>
      </c>
      <c r="F195" s="62" t="str">
        <f ca="1">IFERROR(IF(LoanIsNotPaid*LoanIsGood,Principal,""), "")</f>
        <v/>
      </c>
      <c r="G195" s="62" t="str">
        <f ca="1">IFERROR(IF(LoanIsNotPaid*LoanIsGood,InterestAmt,""), "")</f>
        <v/>
      </c>
      <c r="H195" s="62" t="str">
        <f ca="1">IFERROR(IF(LoanIsNotPaid*LoanIsGood,EndingBalance,""), "")</f>
        <v/>
      </c>
    </row>
    <row r="196" spans="2:8" ht="20.100000000000001" customHeight="1" x14ac:dyDescent="0.3">
      <c r="B196" s="17" t="str">
        <f ca="1">IFERROR(IF(LoanIsNotPaid*LoanIsGood,PaymentNumber,""), "")</f>
        <v/>
      </c>
      <c r="C196" s="18" t="str">
        <f ca="1">IFERROR(IF(LoanIsNotPaid*LoanIsGood,PaymentDate,""), "")</f>
        <v/>
      </c>
      <c r="D196" s="62" t="str">
        <f ca="1">IFERROR(IF(LoanIsNotPaid*LoanIsGood,LoanValue,""), "")</f>
        <v/>
      </c>
      <c r="E196" s="62" t="str">
        <f ca="1">IFERROR(IF(LoanIsNotPaid*LoanIsGood,MonthlyPayment,""), "")</f>
        <v/>
      </c>
      <c r="F196" s="62" t="str">
        <f ca="1">IFERROR(IF(LoanIsNotPaid*LoanIsGood,Principal,""), "")</f>
        <v/>
      </c>
      <c r="G196" s="62" t="str">
        <f ca="1">IFERROR(IF(LoanIsNotPaid*LoanIsGood,InterestAmt,""), "")</f>
        <v/>
      </c>
      <c r="H196" s="62" t="str">
        <f ca="1">IFERROR(IF(LoanIsNotPaid*LoanIsGood,EndingBalance,""), "")</f>
        <v/>
      </c>
    </row>
    <row r="197" spans="2:8" ht="20.100000000000001" customHeight="1" x14ac:dyDescent="0.3">
      <c r="B197" s="17" t="str">
        <f ca="1">IFERROR(IF(LoanIsNotPaid*LoanIsGood,PaymentNumber,""), "")</f>
        <v/>
      </c>
      <c r="C197" s="18" t="str">
        <f ca="1">IFERROR(IF(LoanIsNotPaid*LoanIsGood,PaymentDate,""), "")</f>
        <v/>
      </c>
      <c r="D197" s="62" t="str">
        <f ca="1">IFERROR(IF(LoanIsNotPaid*LoanIsGood,LoanValue,""), "")</f>
        <v/>
      </c>
      <c r="E197" s="62" t="str">
        <f ca="1">IFERROR(IF(LoanIsNotPaid*LoanIsGood,MonthlyPayment,""), "")</f>
        <v/>
      </c>
      <c r="F197" s="62" t="str">
        <f ca="1">IFERROR(IF(LoanIsNotPaid*LoanIsGood,Principal,""), "")</f>
        <v/>
      </c>
      <c r="G197" s="62" t="str">
        <f ca="1">IFERROR(IF(LoanIsNotPaid*LoanIsGood,InterestAmt,""), "")</f>
        <v/>
      </c>
      <c r="H197" s="62" t="str">
        <f ca="1">IFERROR(IF(LoanIsNotPaid*LoanIsGood,EndingBalance,""), "")</f>
        <v/>
      </c>
    </row>
    <row r="198" spans="2:8" ht="20.100000000000001" customHeight="1" x14ac:dyDescent="0.3">
      <c r="B198" s="17" t="str">
        <f ca="1">IFERROR(IF(LoanIsNotPaid*LoanIsGood,PaymentNumber,""), "")</f>
        <v/>
      </c>
      <c r="C198" s="18" t="str">
        <f ca="1">IFERROR(IF(LoanIsNotPaid*LoanIsGood,PaymentDate,""), "")</f>
        <v/>
      </c>
      <c r="D198" s="62" t="str">
        <f ca="1">IFERROR(IF(LoanIsNotPaid*LoanIsGood,LoanValue,""), "")</f>
        <v/>
      </c>
      <c r="E198" s="62" t="str">
        <f ca="1">IFERROR(IF(LoanIsNotPaid*LoanIsGood,MonthlyPayment,""), "")</f>
        <v/>
      </c>
      <c r="F198" s="62" t="str">
        <f ca="1">IFERROR(IF(LoanIsNotPaid*LoanIsGood,Principal,""), "")</f>
        <v/>
      </c>
      <c r="G198" s="62" t="str">
        <f ca="1">IFERROR(IF(LoanIsNotPaid*LoanIsGood,InterestAmt,""), "")</f>
        <v/>
      </c>
      <c r="H198" s="62" t="str">
        <f ca="1">IFERROR(IF(LoanIsNotPaid*LoanIsGood,EndingBalance,""), "")</f>
        <v/>
      </c>
    </row>
    <row r="199" spans="2:8" ht="20.100000000000001" customHeight="1" x14ac:dyDescent="0.3">
      <c r="B199" s="17" t="str">
        <f ca="1">IFERROR(IF(LoanIsNotPaid*LoanIsGood,PaymentNumber,""), "")</f>
        <v/>
      </c>
      <c r="C199" s="18" t="str">
        <f ca="1">IFERROR(IF(LoanIsNotPaid*LoanIsGood,PaymentDate,""), "")</f>
        <v/>
      </c>
      <c r="D199" s="62" t="str">
        <f ca="1">IFERROR(IF(LoanIsNotPaid*LoanIsGood,LoanValue,""), "")</f>
        <v/>
      </c>
      <c r="E199" s="62" t="str">
        <f ca="1">IFERROR(IF(LoanIsNotPaid*LoanIsGood,MonthlyPayment,""), "")</f>
        <v/>
      </c>
      <c r="F199" s="62" t="str">
        <f ca="1">IFERROR(IF(LoanIsNotPaid*LoanIsGood,Principal,""), "")</f>
        <v/>
      </c>
      <c r="G199" s="62" t="str">
        <f ca="1">IFERROR(IF(LoanIsNotPaid*LoanIsGood,InterestAmt,""), "")</f>
        <v/>
      </c>
      <c r="H199" s="62" t="str">
        <f ca="1">IFERROR(IF(LoanIsNotPaid*LoanIsGood,EndingBalance,""), "")</f>
        <v/>
      </c>
    </row>
    <row r="200" spans="2:8" ht="20.100000000000001" customHeight="1" x14ac:dyDescent="0.3">
      <c r="B200" s="17" t="str">
        <f ca="1">IFERROR(IF(LoanIsNotPaid*LoanIsGood,PaymentNumber,""), "")</f>
        <v/>
      </c>
      <c r="C200" s="18" t="str">
        <f ca="1">IFERROR(IF(LoanIsNotPaid*LoanIsGood,PaymentDate,""), "")</f>
        <v/>
      </c>
      <c r="D200" s="62" t="str">
        <f ca="1">IFERROR(IF(LoanIsNotPaid*LoanIsGood,LoanValue,""), "")</f>
        <v/>
      </c>
      <c r="E200" s="62" t="str">
        <f ca="1">IFERROR(IF(LoanIsNotPaid*LoanIsGood,MonthlyPayment,""), "")</f>
        <v/>
      </c>
      <c r="F200" s="62" t="str">
        <f ca="1">IFERROR(IF(LoanIsNotPaid*LoanIsGood,Principal,""), "")</f>
        <v/>
      </c>
      <c r="G200" s="62" t="str">
        <f ca="1">IFERROR(IF(LoanIsNotPaid*LoanIsGood,InterestAmt,""), "")</f>
        <v/>
      </c>
      <c r="H200" s="62" t="str">
        <f ca="1">IFERROR(IF(LoanIsNotPaid*LoanIsGood,EndingBalance,""), "")</f>
        <v/>
      </c>
    </row>
    <row r="201" spans="2:8" ht="20.100000000000001" customHeight="1" x14ac:dyDescent="0.3">
      <c r="B201" s="17" t="str">
        <f ca="1">IFERROR(IF(LoanIsNotPaid*LoanIsGood,PaymentNumber,""), "")</f>
        <v/>
      </c>
      <c r="C201" s="18" t="str">
        <f ca="1">IFERROR(IF(LoanIsNotPaid*LoanIsGood,PaymentDate,""), "")</f>
        <v/>
      </c>
      <c r="D201" s="62" t="str">
        <f ca="1">IFERROR(IF(LoanIsNotPaid*LoanIsGood,LoanValue,""), "")</f>
        <v/>
      </c>
      <c r="E201" s="62" t="str">
        <f ca="1">IFERROR(IF(LoanIsNotPaid*LoanIsGood,MonthlyPayment,""), "")</f>
        <v/>
      </c>
      <c r="F201" s="62" t="str">
        <f ca="1">IFERROR(IF(LoanIsNotPaid*LoanIsGood,Principal,""), "")</f>
        <v/>
      </c>
      <c r="G201" s="62" t="str">
        <f ca="1">IFERROR(IF(LoanIsNotPaid*LoanIsGood,InterestAmt,""), "")</f>
        <v/>
      </c>
      <c r="H201" s="62" t="str">
        <f ca="1">IFERROR(IF(LoanIsNotPaid*LoanIsGood,EndingBalance,""), "")</f>
        <v/>
      </c>
    </row>
    <row r="202" spans="2:8" ht="20.100000000000001" customHeight="1" x14ac:dyDescent="0.3">
      <c r="B202" s="17" t="str">
        <f ca="1">IFERROR(IF(LoanIsNotPaid*LoanIsGood,PaymentNumber,""), "")</f>
        <v/>
      </c>
      <c r="C202" s="18" t="str">
        <f ca="1">IFERROR(IF(LoanIsNotPaid*LoanIsGood,PaymentDate,""), "")</f>
        <v/>
      </c>
      <c r="D202" s="62" t="str">
        <f ca="1">IFERROR(IF(LoanIsNotPaid*LoanIsGood,LoanValue,""), "")</f>
        <v/>
      </c>
      <c r="E202" s="62" t="str">
        <f ca="1">IFERROR(IF(LoanIsNotPaid*LoanIsGood,MonthlyPayment,""), "")</f>
        <v/>
      </c>
      <c r="F202" s="62" t="str">
        <f ca="1">IFERROR(IF(LoanIsNotPaid*LoanIsGood,Principal,""), "")</f>
        <v/>
      </c>
      <c r="G202" s="62" t="str">
        <f ca="1">IFERROR(IF(LoanIsNotPaid*LoanIsGood,InterestAmt,""), "")</f>
        <v/>
      </c>
      <c r="H202" s="62" t="str">
        <f ca="1">IFERROR(IF(LoanIsNotPaid*LoanIsGood,EndingBalance,""), "")</f>
        <v/>
      </c>
    </row>
    <row r="203" spans="2:8" ht="20.100000000000001" customHeight="1" x14ac:dyDescent="0.3">
      <c r="B203" s="17" t="str">
        <f ca="1">IFERROR(IF(LoanIsNotPaid*LoanIsGood,PaymentNumber,""), "")</f>
        <v/>
      </c>
      <c r="C203" s="18" t="str">
        <f ca="1">IFERROR(IF(LoanIsNotPaid*LoanIsGood,PaymentDate,""), "")</f>
        <v/>
      </c>
      <c r="D203" s="62" t="str">
        <f ca="1">IFERROR(IF(LoanIsNotPaid*LoanIsGood,LoanValue,""), "")</f>
        <v/>
      </c>
      <c r="E203" s="62" t="str">
        <f ca="1">IFERROR(IF(LoanIsNotPaid*LoanIsGood,MonthlyPayment,""), "")</f>
        <v/>
      </c>
      <c r="F203" s="62" t="str">
        <f ca="1">IFERROR(IF(LoanIsNotPaid*LoanIsGood,Principal,""), "")</f>
        <v/>
      </c>
      <c r="G203" s="62" t="str">
        <f ca="1">IFERROR(IF(LoanIsNotPaid*LoanIsGood,InterestAmt,""), "")</f>
        <v/>
      </c>
      <c r="H203" s="62" t="str">
        <f ca="1">IFERROR(IF(LoanIsNotPaid*LoanIsGood,EndingBalance,""), "")</f>
        <v/>
      </c>
    </row>
    <row r="204" spans="2:8" ht="20.100000000000001" customHeight="1" x14ac:dyDescent="0.3">
      <c r="B204" s="17" t="str">
        <f ca="1">IFERROR(IF(LoanIsNotPaid*LoanIsGood,PaymentNumber,""), "")</f>
        <v/>
      </c>
      <c r="C204" s="18" t="str">
        <f ca="1">IFERROR(IF(LoanIsNotPaid*LoanIsGood,PaymentDate,""), "")</f>
        <v/>
      </c>
      <c r="D204" s="62" t="str">
        <f ca="1">IFERROR(IF(LoanIsNotPaid*LoanIsGood,LoanValue,""), "")</f>
        <v/>
      </c>
      <c r="E204" s="62" t="str">
        <f ca="1">IFERROR(IF(LoanIsNotPaid*LoanIsGood,MonthlyPayment,""), "")</f>
        <v/>
      </c>
      <c r="F204" s="62" t="str">
        <f ca="1">IFERROR(IF(LoanIsNotPaid*LoanIsGood,Principal,""), "")</f>
        <v/>
      </c>
      <c r="G204" s="62" t="str">
        <f ca="1">IFERROR(IF(LoanIsNotPaid*LoanIsGood,InterestAmt,""), "")</f>
        <v/>
      </c>
      <c r="H204" s="62" t="str">
        <f ca="1">IFERROR(IF(LoanIsNotPaid*LoanIsGood,EndingBalance,""), "")</f>
        <v/>
      </c>
    </row>
    <row r="205" spans="2:8" ht="20.100000000000001" customHeight="1" x14ac:dyDescent="0.3">
      <c r="B205" s="17" t="str">
        <f ca="1">IFERROR(IF(LoanIsNotPaid*LoanIsGood,PaymentNumber,""), "")</f>
        <v/>
      </c>
      <c r="C205" s="18" t="str">
        <f ca="1">IFERROR(IF(LoanIsNotPaid*LoanIsGood,PaymentDate,""), "")</f>
        <v/>
      </c>
      <c r="D205" s="62" t="str">
        <f ca="1">IFERROR(IF(LoanIsNotPaid*LoanIsGood,LoanValue,""), "")</f>
        <v/>
      </c>
      <c r="E205" s="62" t="str">
        <f ca="1">IFERROR(IF(LoanIsNotPaid*LoanIsGood,MonthlyPayment,""), "")</f>
        <v/>
      </c>
      <c r="F205" s="62" t="str">
        <f ca="1">IFERROR(IF(LoanIsNotPaid*LoanIsGood,Principal,""), "")</f>
        <v/>
      </c>
      <c r="G205" s="62" t="str">
        <f ca="1">IFERROR(IF(LoanIsNotPaid*LoanIsGood,InterestAmt,""), "")</f>
        <v/>
      </c>
      <c r="H205" s="62" t="str">
        <f ca="1">IFERROR(IF(LoanIsNotPaid*LoanIsGood,EndingBalance,""), "")</f>
        <v/>
      </c>
    </row>
    <row r="206" spans="2:8" ht="20.100000000000001" customHeight="1" x14ac:dyDescent="0.3">
      <c r="B206" s="17" t="str">
        <f ca="1">IFERROR(IF(LoanIsNotPaid*LoanIsGood,PaymentNumber,""), "")</f>
        <v/>
      </c>
      <c r="C206" s="18" t="str">
        <f ca="1">IFERROR(IF(LoanIsNotPaid*LoanIsGood,PaymentDate,""), "")</f>
        <v/>
      </c>
      <c r="D206" s="62" t="str">
        <f ca="1">IFERROR(IF(LoanIsNotPaid*LoanIsGood,LoanValue,""), "")</f>
        <v/>
      </c>
      <c r="E206" s="62" t="str">
        <f ca="1">IFERROR(IF(LoanIsNotPaid*LoanIsGood,MonthlyPayment,""), "")</f>
        <v/>
      </c>
      <c r="F206" s="62" t="str">
        <f ca="1">IFERROR(IF(LoanIsNotPaid*LoanIsGood,Principal,""), "")</f>
        <v/>
      </c>
      <c r="G206" s="62" t="str">
        <f ca="1">IFERROR(IF(LoanIsNotPaid*LoanIsGood,InterestAmt,""), "")</f>
        <v/>
      </c>
      <c r="H206" s="62" t="str">
        <f ca="1">IFERROR(IF(LoanIsNotPaid*LoanIsGood,EndingBalance,""), "")</f>
        <v/>
      </c>
    </row>
    <row r="207" spans="2:8" ht="20.100000000000001" customHeight="1" x14ac:dyDescent="0.3">
      <c r="B207" s="17" t="str">
        <f ca="1">IFERROR(IF(LoanIsNotPaid*LoanIsGood,PaymentNumber,""), "")</f>
        <v/>
      </c>
      <c r="C207" s="18" t="str">
        <f ca="1">IFERROR(IF(LoanIsNotPaid*LoanIsGood,PaymentDate,""), "")</f>
        <v/>
      </c>
      <c r="D207" s="62" t="str">
        <f ca="1">IFERROR(IF(LoanIsNotPaid*LoanIsGood,LoanValue,""), "")</f>
        <v/>
      </c>
      <c r="E207" s="62" t="str">
        <f ca="1">IFERROR(IF(LoanIsNotPaid*LoanIsGood,MonthlyPayment,""), "")</f>
        <v/>
      </c>
      <c r="F207" s="62" t="str">
        <f ca="1">IFERROR(IF(LoanIsNotPaid*LoanIsGood,Principal,""), "")</f>
        <v/>
      </c>
      <c r="G207" s="62" t="str">
        <f ca="1">IFERROR(IF(LoanIsNotPaid*LoanIsGood,InterestAmt,""), "")</f>
        <v/>
      </c>
      <c r="H207" s="62" t="str">
        <f ca="1">IFERROR(IF(LoanIsNotPaid*LoanIsGood,EndingBalance,""), "")</f>
        <v/>
      </c>
    </row>
    <row r="208" spans="2:8" ht="20.100000000000001" customHeight="1" x14ac:dyDescent="0.3">
      <c r="B208" s="17" t="str">
        <f ca="1">IFERROR(IF(LoanIsNotPaid*LoanIsGood,PaymentNumber,""), "")</f>
        <v/>
      </c>
      <c r="C208" s="18" t="str">
        <f ca="1">IFERROR(IF(LoanIsNotPaid*LoanIsGood,PaymentDate,""), "")</f>
        <v/>
      </c>
      <c r="D208" s="62" t="str">
        <f ca="1">IFERROR(IF(LoanIsNotPaid*LoanIsGood,LoanValue,""), "")</f>
        <v/>
      </c>
      <c r="E208" s="62" t="str">
        <f ca="1">IFERROR(IF(LoanIsNotPaid*LoanIsGood,MonthlyPayment,""), "")</f>
        <v/>
      </c>
      <c r="F208" s="62" t="str">
        <f ca="1">IFERROR(IF(LoanIsNotPaid*LoanIsGood,Principal,""), "")</f>
        <v/>
      </c>
      <c r="G208" s="62" t="str">
        <f ca="1">IFERROR(IF(LoanIsNotPaid*LoanIsGood,InterestAmt,""), "")</f>
        <v/>
      </c>
      <c r="H208" s="62" t="str">
        <f ca="1">IFERROR(IF(LoanIsNotPaid*LoanIsGood,EndingBalance,""), "")</f>
        <v/>
      </c>
    </row>
    <row r="209" spans="2:8" ht="20.100000000000001" customHeight="1" x14ac:dyDescent="0.3">
      <c r="B209" s="17" t="str">
        <f ca="1">IFERROR(IF(LoanIsNotPaid*LoanIsGood,PaymentNumber,""), "")</f>
        <v/>
      </c>
      <c r="C209" s="18" t="str">
        <f ca="1">IFERROR(IF(LoanIsNotPaid*LoanIsGood,PaymentDate,""), "")</f>
        <v/>
      </c>
      <c r="D209" s="62" t="str">
        <f ca="1">IFERROR(IF(LoanIsNotPaid*LoanIsGood,LoanValue,""), "")</f>
        <v/>
      </c>
      <c r="E209" s="62" t="str">
        <f ca="1">IFERROR(IF(LoanIsNotPaid*LoanIsGood,MonthlyPayment,""), "")</f>
        <v/>
      </c>
      <c r="F209" s="62" t="str">
        <f ca="1">IFERROR(IF(LoanIsNotPaid*LoanIsGood,Principal,""), "")</f>
        <v/>
      </c>
      <c r="G209" s="62" t="str">
        <f ca="1">IFERROR(IF(LoanIsNotPaid*LoanIsGood,InterestAmt,""), "")</f>
        <v/>
      </c>
      <c r="H209" s="62" t="str">
        <f ca="1">IFERROR(IF(LoanIsNotPaid*LoanIsGood,EndingBalance,""), "")</f>
        <v/>
      </c>
    </row>
    <row r="210" spans="2:8" ht="20.100000000000001" customHeight="1" x14ac:dyDescent="0.3">
      <c r="B210" s="17" t="str">
        <f ca="1">IFERROR(IF(LoanIsNotPaid*LoanIsGood,PaymentNumber,""), "")</f>
        <v/>
      </c>
      <c r="C210" s="18" t="str">
        <f ca="1">IFERROR(IF(LoanIsNotPaid*LoanIsGood,PaymentDate,""), "")</f>
        <v/>
      </c>
      <c r="D210" s="62" t="str">
        <f ca="1">IFERROR(IF(LoanIsNotPaid*LoanIsGood,LoanValue,""), "")</f>
        <v/>
      </c>
      <c r="E210" s="62" t="str">
        <f ca="1">IFERROR(IF(LoanIsNotPaid*LoanIsGood,MonthlyPayment,""), "")</f>
        <v/>
      </c>
      <c r="F210" s="62" t="str">
        <f ca="1">IFERROR(IF(LoanIsNotPaid*LoanIsGood,Principal,""), "")</f>
        <v/>
      </c>
      <c r="G210" s="62" t="str">
        <f ca="1">IFERROR(IF(LoanIsNotPaid*LoanIsGood,InterestAmt,""), "")</f>
        <v/>
      </c>
      <c r="H210" s="62" t="str">
        <f ca="1">IFERROR(IF(LoanIsNotPaid*LoanIsGood,EndingBalance,""), "")</f>
        <v/>
      </c>
    </row>
    <row r="211" spans="2:8" ht="20.100000000000001" customHeight="1" x14ac:dyDescent="0.3">
      <c r="B211" s="17" t="str">
        <f ca="1">IFERROR(IF(LoanIsNotPaid*LoanIsGood,PaymentNumber,""), "")</f>
        <v/>
      </c>
      <c r="C211" s="18" t="str">
        <f ca="1">IFERROR(IF(LoanIsNotPaid*LoanIsGood,PaymentDate,""), "")</f>
        <v/>
      </c>
      <c r="D211" s="62" t="str">
        <f ca="1">IFERROR(IF(LoanIsNotPaid*LoanIsGood,LoanValue,""), "")</f>
        <v/>
      </c>
      <c r="E211" s="62" t="str">
        <f ca="1">IFERROR(IF(LoanIsNotPaid*LoanIsGood,MonthlyPayment,""), "")</f>
        <v/>
      </c>
      <c r="F211" s="62" t="str">
        <f ca="1">IFERROR(IF(LoanIsNotPaid*LoanIsGood,Principal,""), "")</f>
        <v/>
      </c>
      <c r="G211" s="62" t="str">
        <f ca="1">IFERROR(IF(LoanIsNotPaid*LoanIsGood,InterestAmt,""), "")</f>
        <v/>
      </c>
      <c r="H211" s="62" t="str">
        <f ca="1">IFERROR(IF(LoanIsNotPaid*LoanIsGood,EndingBalance,""), "")</f>
        <v/>
      </c>
    </row>
    <row r="212" spans="2:8" ht="20.100000000000001" customHeight="1" x14ac:dyDescent="0.3">
      <c r="B212" s="17" t="str">
        <f ca="1">IFERROR(IF(LoanIsNotPaid*LoanIsGood,PaymentNumber,""), "")</f>
        <v/>
      </c>
      <c r="C212" s="18" t="str">
        <f ca="1">IFERROR(IF(LoanIsNotPaid*LoanIsGood,PaymentDate,""), "")</f>
        <v/>
      </c>
      <c r="D212" s="62" t="str">
        <f ca="1">IFERROR(IF(LoanIsNotPaid*LoanIsGood,LoanValue,""), "")</f>
        <v/>
      </c>
      <c r="E212" s="62" t="str">
        <f ca="1">IFERROR(IF(LoanIsNotPaid*LoanIsGood,MonthlyPayment,""), "")</f>
        <v/>
      </c>
      <c r="F212" s="62" t="str">
        <f ca="1">IFERROR(IF(LoanIsNotPaid*LoanIsGood,Principal,""), "")</f>
        <v/>
      </c>
      <c r="G212" s="62" t="str">
        <f ca="1">IFERROR(IF(LoanIsNotPaid*LoanIsGood,InterestAmt,""), "")</f>
        <v/>
      </c>
      <c r="H212" s="62" t="str">
        <f ca="1">IFERROR(IF(LoanIsNotPaid*LoanIsGood,EndingBalance,""), "")</f>
        <v/>
      </c>
    </row>
    <row r="213" spans="2:8" ht="20.100000000000001" customHeight="1" x14ac:dyDescent="0.3">
      <c r="B213" s="17" t="str">
        <f ca="1">IFERROR(IF(LoanIsNotPaid*LoanIsGood,PaymentNumber,""), "")</f>
        <v/>
      </c>
      <c r="C213" s="18" t="str">
        <f ca="1">IFERROR(IF(LoanIsNotPaid*LoanIsGood,PaymentDate,""), "")</f>
        <v/>
      </c>
      <c r="D213" s="62" t="str">
        <f ca="1">IFERROR(IF(LoanIsNotPaid*LoanIsGood,LoanValue,""), "")</f>
        <v/>
      </c>
      <c r="E213" s="62" t="str">
        <f ca="1">IFERROR(IF(LoanIsNotPaid*LoanIsGood,MonthlyPayment,""), "")</f>
        <v/>
      </c>
      <c r="F213" s="62" t="str">
        <f ca="1">IFERROR(IF(LoanIsNotPaid*LoanIsGood,Principal,""), "")</f>
        <v/>
      </c>
      <c r="G213" s="62" t="str">
        <f ca="1">IFERROR(IF(LoanIsNotPaid*LoanIsGood,InterestAmt,""), "")</f>
        <v/>
      </c>
      <c r="H213" s="62" t="str">
        <f ca="1">IFERROR(IF(LoanIsNotPaid*LoanIsGood,EndingBalance,""), "")</f>
        <v/>
      </c>
    </row>
    <row r="214" spans="2:8" ht="20.100000000000001" customHeight="1" x14ac:dyDescent="0.3">
      <c r="B214" s="17" t="str">
        <f ca="1">IFERROR(IF(LoanIsNotPaid*LoanIsGood,PaymentNumber,""), "")</f>
        <v/>
      </c>
      <c r="C214" s="18" t="str">
        <f ca="1">IFERROR(IF(LoanIsNotPaid*LoanIsGood,PaymentDate,""), "")</f>
        <v/>
      </c>
      <c r="D214" s="62" t="str">
        <f ca="1">IFERROR(IF(LoanIsNotPaid*LoanIsGood,LoanValue,""), "")</f>
        <v/>
      </c>
      <c r="E214" s="62" t="str">
        <f ca="1">IFERROR(IF(LoanIsNotPaid*LoanIsGood,MonthlyPayment,""), "")</f>
        <v/>
      </c>
      <c r="F214" s="62" t="str">
        <f ca="1">IFERROR(IF(LoanIsNotPaid*LoanIsGood,Principal,""), "")</f>
        <v/>
      </c>
      <c r="G214" s="62" t="str">
        <f ca="1">IFERROR(IF(LoanIsNotPaid*LoanIsGood,InterestAmt,""), "")</f>
        <v/>
      </c>
      <c r="H214" s="62" t="str">
        <f ca="1">IFERROR(IF(LoanIsNotPaid*LoanIsGood,EndingBalance,""), "")</f>
        <v/>
      </c>
    </row>
    <row r="215" spans="2:8" ht="20.100000000000001" customHeight="1" x14ac:dyDescent="0.3">
      <c r="B215" s="17" t="str">
        <f ca="1">IFERROR(IF(LoanIsNotPaid*LoanIsGood,PaymentNumber,""), "")</f>
        <v/>
      </c>
      <c r="C215" s="18" t="str">
        <f ca="1">IFERROR(IF(LoanIsNotPaid*LoanIsGood,PaymentDate,""), "")</f>
        <v/>
      </c>
      <c r="D215" s="62" t="str">
        <f ca="1">IFERROR(IF(LoanIsNotPaid*LoanIsGood,LoanValue,""), "")</f>
        <v/>
      </c>
      <c r="E215" s="62" t="str">
        <f ca="1">IFERROR(IF(LoanIsNotPaid*LoanIsGood,MonthlyPayment,""), "")</f>
        <v/>
      </c>
      <c r="F215" s="62" t="str">
        <f ca="1">IFERROR(IF(LoanIsNotPaid*LoanIsGood,Principal,""), "")</f>
        <v/>
      </c>
      <c r="G215" s="62" t="str">
        <f ca="1">IFERROR(IF(LoanIsNotPaid*LoanIsGood,InterestAmt,""), "")</f>
        <v/>
      </c>
      <c r="H215" s="62" t="str">
        <f ca="1">IFERROR(IF(LoanIsNotPaid*LoanIsGood,EndingBalance,""), "")</f>
        <v/>
      </c>
    </row>
    <row r="216" spans="2:8" ht="20.100000000000001" customHeight="1" x14ac:dyDescent="0.3">
      <c r="B216" s="17" t="str">
        <f ca="1">IFERROR(IF(LoanIsNotPaid*LoanIsGood,PaymentNumber,""), "")</f>
        <v/>
      </c>
      <c r="C216" s="18" t="str">
        <f ca="1">IFERROR(IF(LoanIsNotPaid*LoanIsGood,PaymentDate,""), "")</f>
        <v/>
      </c>
      <c r="D216" s="62" t="str">
        <f ca="1">IFERROR(IF(LoanIsNotPaid*LoanIsGood,LoanValue,""), "")</f>
        <v/>
      </c>
      <c r="E216" s="62" t="str">
        <f ca="1">IFERROR(IF(LoanIsNotPaid*LoanIsGood,MonthlyPayment,""), "")</f>
        <v/>
      </c>
      <c r="F216" s="62" t="str">
        <f ca="1">IFERROR(IF(LoanIsNotPaid*LoanIsGood,Principal,""), "")</f>
        <v/>
      </c>
      <c r="G216" s="62" t="str">
        <f ca="1">IFERROR(IF(LoanIsNotPaid*LoanIsGood,InterestAmt,""), "")</f>
        <v/>
      </c>
      <c r="H216" s="62" t="str">
        <f ca="1">IFERROR(IF(LoanIsNotPaid*LoanIsGood,EndingBalance,""), "")</f>
        <v/>
      </c>
    </row>
    <row r="217" spans="2:8" ht="20.100000000000001" customHeight="1" x14ac:dyDescent="0.3">
      <c r="B217" s="17" t="str">
        <f ca="1">IFERROR(IF(LoanIsNotPaid*LoanIsGood,PaymentNumber,""), "")</f>
        <v/>
      </c>
      <c r="C217" s="18" t="str">
        <f ca="1">IFERROR(IF(LoanIsNotPaid*LoanIsGood,PaymentDate,""), "")</f>
        <v/>
      </c>
      <c r="D217" s="62" t="str">
        <f ca="1">IFERROR(IF(LoanIsNotPaid*LoanIsGood,LoanValue,""), "")</f>
        <v/>
      </c>
      <c r="E217" s="62" t="str">
        <f ca="1">IFERROR(IF(LoanIsNotPaid*LoanIsGood,MonthlyPayment,""), "")</f>
        <v/>
      </c>
      <c r="F217" s="62" t="str">
        <f ca="1">IFERROR(IF(LoanIsNotPaid*LoanIsGood,Principal,""), "")</f>
        <v/>
      </c>
      <c r="G217" s="62" t="str">
        <f ca="1">IFERROR(IF(LoanIsNotPaid*LoanIsGood,InterestAmt,""), "")</f>
        <v/>
      </c>
      <c r="H217" s="62" t="str">
        <f ca="1">IFERROR(IF(LoanIsNotPaid*LoanIsGood,EndingBalance,""), "")</f>
        <v/>
      </c>
    </row>
    <row r="218" spans="2:8" ht="20.100000000000001" customHeight="1" x14ac:dyDescent="0.3">
      <c r="B218" s="17" t="str">
        <f ca="1">IFERROR(IF(LoanIsNotPaid*LoanIsGood,PaymentNumber,""), "")</f>
        <v/>
      </c>
      <c r="C218" s="18" t="str">
        <f ca="1">IFERROR(IF(LoanIsNotPaid*LoanIsGood,PaymentDate,""), "")</f>
        <v/>
      </c>
      <c r="D218" s="62" t="str">
        <f ca="1">IFERROR(IF(LoanIsNotPaid*LoanIsGood,LoanValue,""), "")</f>
        <v/>
      </c>
      <c r="E218" s="62" t="str">
        <f ca="1">IFERROR(IF(LoanIsNotPaid*LoanIsGood,MonthlyPayment,""), "")</f>
        <v/>
      </c>
      <c r="F218" s="62" t="str">
        <f ca="1">IFERROR(IF(LoanIsNotPaid*LoanIsGood,Principal,""), "")</f>
        <v/>
      </c>
      <c r="G218" s="62" t="str">
        <f ca="1">IFERROR(IF(LoanIsNotPaid*LoanIsGood,InterestAmt,""), "")</f>
        <v/>
      </c>
      <c r="H218" s="62" t="str">
        <f ca="1">IFERROR(IF(LoanIsNotPaid*LoanIsGood,EndingBalance,""), "")</f>
        <v/>
      </c>
    </row>
    <row r="219" spans="2:8" ht="20.100000000000001" customHeight="1" x14ac:dyDescent="0.3">
      <c r="B219" s="17" t="str">
        <f ca="1">IFERROR(IF(LoanIsNotPaid*LoanIsGood,PaymentNumber,""), "")</f>
        <v/>
      </c>
      <c r="C219" s="18" t="str">
        <f ca="1">IFERROR(IF(LoanIsNotPaid*LoanIsGood,PaymentDate,""), "")</f>
        <v/>
      </c>
      <c r="D219" s="62" t="str">
        <f ca="1">IFERROR(IF(LoanIsNotPaid*LoanIsGood,LoanValue,""), "")</f>
        <v/>
      </c>
      <c r="E219" s="62" t="str">
        <f ca="1">IFERROR(IF(LoanIsNotPaid*LoanIsGood,MonthlyPayment,""), "")</f>
        <v/>
      </c>
      <c r="F219" s="62" t="str">
        <f ca="1">IFERROR(IF(LoanIsNotPaid*LoanIsGood,Principal,""), "")</f>
        <v/>
      </c>
      <c r="G219" s="62" t="str">
        <f ca="1">IFERROR(IF(LoanIsNotPaid*LoanIsGood,InterestAmt,""), "")</f>
        <v/>
      </c>
      <c r="H219" s="62" t="str">
        <f ca="1">IFERROR(IF(LoanIsNotPaid*LoanIsGood,EndingBalance,""), "")</f>
        <v/>
      </c>
    </row>
    <row r="220" spans="2:8" ht="20.100000000000001" customHeight="1" x14ac:dyDescent="0.3">
      <c r="B220" s="17" t="str">
        <f ca="1">IFERROR(IF(LoanIsNotPaid*LoanIsGood,PaymentNumber,""), "")</f>
        <v/>
      </c>
      <c r="C220" s="18" t="str">
        <f ca="1">IFERROR(IF(LoanIsNotPaid*LoanIsGood,PaymentDate,""), "")</f>
        <v/>
      </c>
      <c r="D220" s="62" t="str">
        <f ca="1">IFERROR(IF(LoanIsNotPaid*LoanIsGood,LoanValue,""), "")</f>
        <v/>
      </c>
      <c r="E220" s="62" t="str">
        <f ca="1">IFERROR(IF(LoanIsNotPaid*LoanIsGood,MonthlyPayment,""), "")</f>
        <v/>
      </c>
      <c r="F220" s="62" t="str">
        <f ca="1">IFERROR(IF(LoanIsNotPaid*LoanIsGood,Principal,""), "")</f>
        <v/>
      </c>
      <c r="G220" s="62" t="str">
        <f ca="1">IFERROR(IF(LoanIsNotPaid*LoanIsGood,InterestAmt,""), "")</f>
        <v/>
      </c>
      <c r="H220" s="62" t="str">
        <f ca="1">IFERROR(IF(LoanIsNotPaid*LoanIsGood,EndingBalance,""), "")</f>
        <v/>
      </c>
    </row>
    <row r="221" spans="2:8" ht="20.100000000000001" customHeight="1" x14ac:dyDescent="0.3">
      <c r="B221" s="17" t="str">
        <f ca="1">IFERROR(IF(LoanIsNotPaid*LoanIsGood,PaymentNumber,""), "")</f>
        <v/>
      </c>
      <c r="C221" s="18" t="str">
        <f ca="1">IFERROR(IF(LoanIsNotPaid*LoanIsGood,PaymentDate,""), "")</f>
        <v/>
      </c>
      <c r="D221" s="62" t="str">
        <f ca="1">IFERROR(IF(LoanIsNotPaid*LoanIsGood,LoanValue,""), "")</f>
        <v/>
      </c>
      <c r="E221" s="62" t="str">
        <f ca="1">IFERROR(IF(LoanIsNotPaid*LoanIsGood,MonthlyPayment,""), "")</f>
        <v/>
      </c>
      <c r="F221" s="62" t="str">
        <f ca="1">IFERROR(IF(LoanIsNotPaid*LoanIsGood,Principal,""), "")</f>
        <v/>
      </c>
      <c r="G221" s="62" t="str">
        <f ca="1">IFERROR(IF(LoanIsNotPaid*LoanIsGood,InterestAmt,""), "")</f>
        <v/>
      </c>
      <c r="H221" s="62" t="str">
        <f ca="1">IFERROR(IF(LoanIsNotPaid*LoanIsGood,EndingBalance,""), "")</f>
        <v/>
      </c>
    </row>
    <row r="222" spans="2:8" ht="20.100000000000001" customHeight="1" x14ac:dyDescent="0.3">
      <c r="B222" s="17" t="str">
        <f ca="1">IFERROR(IF(LoanIsNotPaid*LoanIsGood,PaymentNumber,""), "")</f>
        <v/>
      </c>
      <c r="C222" s="18" t="str">
        <f ca="1">IFERROR(IF(LoanIsNotPaid*LoanIsGood,PaymentDate,""), "")</f>
        <v/>
      </c>
      <c r="D222" s="62" t="str">
        <f ca="1">IFERROR(IF(LoanIsNotPaid*LoanIsGood,LoanValue,""), "")</f>
        <v/>
      </c>
      <c r="E222" s="62" t="str">
        <f ca="1">IFERROR(IF(LoanIsNotPaid*LoanIsGood,MonthlyPayment,""), "")</f>
        <v/>
      </c>
      <c r="F222" s="62" t="str">
        <f ca="1">IFERROR(IF(LoanIsNotPaid*LoanIsGood,Principal,""), "")</f>
        <v/>
      </c>
      <c r="G222" s="62" t="str">
        <f ca="1">IFERROR(IF(LoanIsNotPaid*LoanIsGood,InterestAmt,""), "")</f>
        <v/>
      </c>
      <c r="H222" s="62" t="str">
        <f ca="1">IFERROR(IF(LoanIsNotPaid*LoanIsGood,EndingBalance,""), "")</f>
        <v/>
      </c>
    </row>
    <row r="223" spans="2:8" ht="20.100000000000001" customHeight="1" x14ac:dyDescent="0.3">
      <c r="B223" s="17" t="str">
        <f ca="1">IFERROR(IF(LoanIsNotPaid*LoanIsGood,PaymentNumber,""), "")</f>
        <v/>
      </c>
      <c r="C223" s="18" t="str">
        <f ca="1">IFERROR(IF(LoanIsNotPaid*LoanIsGood,PaymentDate,""), "")</f>
        <v/>
      </c>
      <c r="D223" s="62" t="str">
        <f ca="1">IFERROR(IF(LoanIsNotPaid*LoanIsGood,LoanValue,""), "")</f>
        <v/>
      </c>
      <c r="E223" s="62" t="str">
        <f ca="1">IFERROR(IF(LoanIsNotPaid*LoanIsGood,MonthlyPayment,""), "")</f>
        <v/>
      </c>
      <c r="F223" s="62" t="str">
        <f ca="1">IFERROR(IF(LoanIsNotPaid*LoanIsGood,Principal,""), "")</f>
        <v/>
      </c>
      <c r="G223" s="62" t="str">
        <f ca="1">IFERROR(IF(LoanIsNotPaid*LoanIsGood,InterestAmt,""), "")</f>
        <v/>
      </c>
      <c r="H223" s="62" t="str">
        <f ca="1">IFERROR(IF(LoanIsNotPaid*LoanIsGood,EndingBalance,""), "")</f>
        <v/>
      </c>
    </row>
    <row r="224" spans="2:8" ht="20.100000000000001" customHeight="1" x14ac:dyDescent="0.3">
      <c r="B224" s="17" t="str">
        <f ca="1">IFERROR(IF(LoanIsNotPaid*LoanIsGood,PaymentNumber,""), "")</f>
        <v/>
      </c>
      <c r="C224" s="18" t="str">
        <f ca="1">IFERROR(IF(LoanIsNotPaid*LoanIsGood,PaymentDate,""), "")</f>
        <v/>
      </c>
      <c r="D224" s="62" t="str">
        <f ca="1">IFERROR(IF(LoanIsNotPaid*LoanIsGood,LoanValue,""), "")</f>
        <v/>
      </c>
      <c r="E224" s="62" t="str">
        <f ca="1">IFERROR(IF(LoanIsNotPaid*LoanIsGood,MonthlyPayment,""), "")</f>
        <v/>
      </c>
      <c r="F224" s="62" t="str">
        <f ca="1">IFERROR(IF(LoanIsNotPaid*LoanIsGood,Principal,""), "")</f>
        <v/>
      </c>
      <c r="G224" s="62" t="str">
        <f ca="1">IFERROR(IF(LoanIsNotPaid*LoanIsGood,InterestAmt,""), "")</f>
        <v/>
      </c>
      <c r="H224" s="62" t="str">
        <f ca="1">IFERROR(IF(LoanIsNotPaid*LoanIsGood,EndingBalance,""), "")</f>
        <v/>
      </c>
    </row>
    <row r="225" spans="2:8" ht="20.100000000000001" customHeight="1" x14ac:dyDescent="0.3">
      <c r="B225" s="17" t="str">
        <f ca="1">IFERROR(IF(LoanIsNotPaid*LoanIsGood,PaymentNumber,""), "")</f>
        <v/>
      </c>
      <c r="C225" s="18" t="str">
        <f ca="1">IFERROR(IF(LoanIsNotPaid*LoanIsGood,PaymentDate,""), "")</f>
        <v/>
      </c>
      <c r="D225" s="62" t="str">
        <f ca="1">IFERROR(IF(LoanIsNotPaid*LoanIsGood,LoanValue,""), "")</f>
        <v/>
      </c>
      <c r="E225" s="62" t="str">
        <f ca="1">IFERROR(IF(LoanIsNotPaid*LoanIsGood,MonthlyPayment,""), "")</f>
        <v/>
      </c>
      <c r="F225" s="62" t="str">
        <f ca="1">IFERROR(IF(LoanIsNotPaid*LoanIsGood,Principal,""), "")</f>
        <v/>
      </c>
      <c r="G225" s="62" t="str">
        <f ca="1">IFERROR(IF(LoanIsNotPaid*LoanIsGood,InterestAmt,""), "")</f>
        <v/>
      </c>
      <c r="H225" s="62" t="str">
        <f ca="1">IFERROR(IF(LoanIsNotPaid*LoanIsGood,EndingBalance,""), "")</f>
        <v/>
      </c>
    </row>
    <row r="226" spans="2:8" ht="20.100000000000001" customHeight="1" x14ac:dyDescent="0.3">
      <c r="B226" s="17" t="str">
        <f ca="1">IFERROR(IF(LoanIsNotPaid*LoanIsGood,PaymentNumber,""), "")</f>
        <v/>
      </c>
      <c r="C226" s="18" t="str">
        <f ca="1">IFERROR(IF(LoanIsNotPaid*LoanIsGood,PaymentDate,""), "")</f>
        <v/>
      </c>
      <c r="D226" s="62" t="str">
        <f ca="1">IFERROR(IF(LoanIsNotPaid*LoanIsGood,LoanValue,""), "")</f>
        <v/>
      </c>
      <c r="E226" s="62" t="str">
        <f ca="1">IFERROR(IF(LoanIsNotPaid*LoanIsGood,MonthlyPayment,""), "")</f>
        <v/>
      </c>
      <c r="F226" s="62" t="str">
        <f ca="1">IFERROR(IF(LoanIsNotPaid*LoanIsGood,Principal,""), "")</f>
        <v/>
      </c>
      <c r="G226" s="62" t="str">
        <f ca="1">IFERROR(IF(LoanIsNotPaid*LoanIsGood,InterestAmt,""), "")</f>
        <v/>
      </c>
      <c r="H226" s="62" t="str">
        <f ca="1">IFERROR(IF(LoanIsNotPaid*LoanIsGood,EndingBalance,""), "")</f>
        <v/>
      </c>
    </row>
    <row r="227" spans="2:8" ht="20.100000000000001" customHeight="1" x14ac:dyDescent="0.3">
      <c r="B227" s="17" t="str">
        <f ca="1">IFERROR(IF(LoanIsNotPaid*LoanIsGood,PaymentNumber,""), "")</f>
        <v/>
      </c>
      <c r="C227" s="18" t="str">
        <f ca="1">IFERROR(IF(LoanIsNotPaid*LoanIsGood,PaymentDate,""), "")</f>
        <v/>
      </c>
      <c r="D227" s="62" t="str">
        <f ca="1">IFERROR(IF(LoanIsNotPaid*LoanIsGood,LoanValue,""), "")</f>
        <v/>
      </c>
      <c r="E227" s="62" t="str">
        <f ca="1">IFERROR(IF(LoanIsNotPaid*LoanIsGood,MonthlyPayment,""), "")</f>
        <v/>
      </c>
      <c r="F227" s="62" t="str">
        <f ca="1">IFERROR(IF(LoanIsNotPaid*LoanIsGood,Principal,""), "")</f>
        <v/>
      </c>
      <c r="G227" s="62" t="str">
        <f ca="1">IFERROR(IF(LoanIsNotPaid*LoanIsGood,InterestAmt,""), "")</f>
        <v/>
      </c>
      <c r="H227" s="62" t="str">
        <f ca="1">IFERROR(IF(LoanIsNotPaid*LoanIsGood,EndingBalance,""), "")</f>
        <v/>
      </c>
    </row>
    <row r="228" spans="2:8" ht="20.100000000000001" customHeight="1" x14ac:dyDescent="0.3">
      <c r="B228" s="17" t="str">
        <f ca="1">IFERROR(IF(LoanIsNotPaid*LoanIsGood,PaymentNumber,""), "")</f>
        <v/>
      </c>
      <c r="C228" s="18" t="str">
        <f ca="1">IFERROR(IF(LoanIsNotPaid*LoanIsGood,PaymentDate,""), "")</f>
        <v/>
      </c>
      <c r="D228" s="62" t="str">
        <f ca="1">IFERROR(IF(LoanIsNotPaid*LoanIsGood,LoanValue,""), "")</f>
        <v/>
      </c>
      <c r="E228" s="62" t="str">
        <f ca="1">IFERROR(IF(LoanIsNotPaid*LoanIsGood,MonthlyPayment,""), "")</f>
        <v/>
      </c>
      <c r="F228" s="62" t="str">
        <f ca="1">IFERROR(IF(LoanIsNotPaid*LoanIsGood,Principal,""), "")</f>
        <v/>
      </c>
      <c r="G228" s="62" t="str">
        <f ca="1">IFERROR(IF(LoanIsNotPaid*LoanIsGood,InterestAmt,""), "")</f>
        <v/>
      </c>
      <c r="H228" s="62" t="str">
        <f ca="1">IFERROR(IF(LoanIsNotPaid*LoanIsGood,EndingBalance,""), "")</f>
        <v/>
      </c>
    </row>
    <row r="229" spans="2:8" ht="20.100000000000001" customHeight="1" x14ac:dyDescent="0.3">
      <c r="B229" s="17" t="str">
        <f ca="1">IFERROR(IF(LoanIsNotPaid*LoanIsGood,PaymentNumber,""), "")</f>
        <v/>
      </c>
      <c r="C229" s="18" t="str">
        <f ca="1">IFERROR(IF(LoanIsNotPaid*LoanIsGood,PaymentDate,""), "")</f>
        <v/>
      </c>
      <c r="D229" s="62" t="str">
        <f ca="1">IFERROR(IF(LoanIsNotPaid*LoanIsGood,LoanValue,""), "")</f>
        <v/>
      </c>
      <c r="E229" s="62" t="str">
        <f ca="1">IFERROR(IF(LoanIsNotPaid*LoanIsGood,MonthlyPayment,""), "")</f>
        <v/>
      </c>
      <c r="F229" s="62" t="str">
        <f ca="1">IFERROR(IF(LoanIsNotPaid*LoanIsGood,Principal,""), "")</f>
        <v/>
      </c>
      <c r="G229" s="62" t="str">
        <f ca="1">IFERROR(IF(LoanIsNotPaid*LoanIsGood,InterestAmt,""), "")</f>
        <v/>
      </c>
      <c r="H229" s="62" t="str">
        <f ca="1">IFERROR(IF(LoanIsNotPaid*LoanIsGood,EndingBalance,""), "")</f>
        <v/>
      </c>
    </row>
    <row r="230" spans="2:8" ht="20.100000000000001" customHeight="1" x14ac:dyDescent="0.3">
      <c r="B230" s="17" t="str">
        <f ca="1">IFERROR(IF(LoanIsNotPaid*LoanIsGood,PaymentNumber,""), "")</f>
        <v/>
      </c>
      <c r="C230" s="18" t="str">
        <f ca="1">IFERROR(IF(LoanIsNotPaid*LoanIsGood,PaymentDate,""), "")</f>
        <v/>
      </c>
      <c r="D230" s="62" t="str">
        <f ca="1">IFERROR(IF(LoanIsNotPaid*LoanIsGood,LoanValue,""), "")</f>
        <v/>
      </c>
      <c r="E230" s="62" t="str">
        <f ca="1">IFERROR(IF(LoanIsNotPaid*LoanIsGood,MonthlyPayment,""), "")</f>
        <v/>
      </c>
      <c r="F230" s="62" t="str">
        <f ca="1">IFERROR(IF(LoanIsNotPaid*LoanIsGood,Principal,""), "")</f>
        <v/>
      </c>
      <c r="G230" s="62" t="str">
        <f ca="1">IFERROR(IF(LoanIsNotPaid*LoanIsGood,InterestAmt,""), "")</f>
        <v/>
      </c>
      <c r="H230" s="62" t="str">
        <f ca="1">IFERROR(IF(LoanIsNotPaid*LoanIsGood,EndingBalance,""), "")</f>
        <v/>
      </c>
    </row>
    <row r="231" spans="2:8" ht="20.100000000000001" customHeight="1" x14ac:dyDescent="0.3">
      <c r="B231" s="17" t="str">
        <f ca="1">IFERROR(IF(LoanIsNotPaid*LoanIsGood,PaymentNumber,""), "")</f>
        <v/>
      </c>
      <c r="C231" s="18" t="str">
        <f ca="1">IFERROR(IF(LoanIsNotPaid*LoanIsGood,PaymentDate,""), "")</f>
        <v/>
      </c>
      <c r="D231" s="62" t="str">
        <f ca="1">IFERROR(IF(LoanIsNotPaid*LoanIsGood,LoanValue,""), "")</f>
        <v/>
      </c>
      <c r="E231" s="62" t="str">
        <f ca="1">IFERROR(IF(LoanIsNotPaid*LoanIsGood,MonthlyPayment,""), "")</f>
        <v/>
      </c>
      <c r="F231" s="62" t="str">
        <f ca="1">IFERROR(IF(LoanIsNotPaid*LoanIsGood,Principal,""), "")</f>
        <v/>
      </c>
      <c r="G231" s="62" t="str">
        <f ca="1">IFERROR(IF(LoanIsNotPaid*LoanIsGood,InterestAmt,""), "")</f>
        <v/>
      </c>
      <c r="H231" s="62" t="str">
        <f ca="1">IFERROR(IF(LoanIsNotPaid*LoanIsGood,EndingBalance,""), "")</f>
        <v/>
      </c>
    </row>
    <row r="232" spans="2:8" ht="20.100000000000001" customHeight="1" x14ac:dyDescent="0.3">
      <c r="B232" s="17" t="str">
        <f ca="1">IFERROR(IF(LoanIsNotPaid*LoanIsGood,PaymentNumber,""), "")</f>
        <v/>
      </c>
      <c r="C232" s="18" t="str">
        <f ca="1">IFERROR(IF(LoanIsNotPaid*LoanIsGood,PaymentDate,""), "")</f>
        <v/>
      </c>
      <c r="D232" s="62" t="str">
        <f ca="1">IFERROR(IF(LoanIsNotPaid*LoanIsGood,LoanValue,""), "")</f>
        <v/>
      </c>
      <c r="E232" s="62" t="str">
        <f ca="1">IFERROR(IF(LoanIsNotPaid*LoanIsGood,MonthlyPayment,""), "")</f>
        <v/>
      </c>
      <c r="F232" s="62" t="str">
        <f ca="1">IFERROR(IF(LoanIsNotPaid*LoanIsGood,Principal,""), "")</f>
        <v/>
      </c>
      <c r="G232" s="62" t="str">
        <f ca="1">IFERROR(IF(LoanIsNotPaid*LoanIsGood,InterestAmt,""), "")</f>
        <v/>
      </c>
      <c r="H232" s="62" t="str">
        <f ca="1">IFERROR(IF(LoanIsNotPaid*LoanIsGood,EndingBalance,""), "")</f>
        <v/>
      </c>
    </row>
    <row r="233" spans="2:8" ht="20.100000000000001" customHeight="1" x14ac:dyDescent="0.3">
      <c r="B233" s="17" t="str">
        <f ca="1">IFERROR(IF(LoanIsNotPaid*LoanIsGood,PaymentNumber,""), "")</f>
        <v/>
      </c>
      <c r="C233" s="18" t="str">
        <f ca="1">IFERROR(IF(LoanIsNotPaid*LoanIsGood,PaymentDate,""), "")</f>
        <v/>
      </c>
      <c r="D233" s="62" t="str">
        <f ca="1">IFERROR(IF(LoanIsNotPaid*LoanIsGood,LoanValue,""), "")</f>
        <v/>
      </c>
      <c r="E233" s="62" t="str">
        <f ca="1">IFERROR(IF(LoanIsNotPaid*LoanIsGood,MonthlyPayment,""), "")</f>
        <v/>
      </c>
      <c r="F233" s="62" t="str">
        <f ca="1">IFERROR(IF(LoanIsNotPaid*LoanIsGood,Principal,""), "")</f>
        <v/>
      </c>
      <c r="G233" s="62" t="str">
        <f ca="1">IFERROR(IF(LoanIsNotPaid*LoanIsGood,InterestAmt,""), "")</f>
        <v/>
      </c>
      <c r="H233" s="62" t="str">
        <f ca="1">IFERROR(IF(LoanIsNotPaid*LoanIsGood,EndingBalance,""), "")</f>
        <v/>
      </c>
    </row>
    <row r="234" spans="2:8" ht="20.100000000000001" customHeight="1" x14ac:dyDescent="0.3">
      <c r="B234" s="17" t="str">
        <f ca="1">IFERROR(IF(LoanIsNotPaid*LoanIsGood,PaymentNumber,""), "")</f>
        <v/>
      </c>
      <c r="C234" s="18" t="str">
        <f ca="1">IFERROR(IF(LoanIsNotPaid*LoanIsGood,PaymentDate,""), "")</f>
        <v/>
      </c>
      <c r="D234" s="62" t="str">
        <f ca="1">IFERROR(IF(LoanIsNotPaid*LoanIsGood,LoanValue,""), "")</f>
        <v/>
      </c>
      <c r="E234" s="62" t="str">
        <f ca="1">IFERROR(IF(LoanIsNotPaid*LoanIsGood,MonthlyPayment,""), "")</f>
        <v/>
      </c>
      <c r="F234" s="62" t="str">
        <f ca="1">IFERROR(IF(LoanIsNotPaid*LoanIsGood,Principal,""), "")</f>
        <v/>
      </c>
      <c r="G234" s="62" t="str">
        <f ca="1">IFERROR(IF(LoanIsNotPaid*LoanIsGood,InterestAmt,""), "")</f>
        <v/>
      </c>
      <c r="H234" s="62" t="str">
        <f ca="1">IFERROR(IF(LoanIsNotPaid*LoanIsGood,EndingBalance,""), "")</f>
        <v/>
      </c>
    </row>
    <row r="235" spans="2:8" ht="20.100000000000001" customHeight="1" x14ac:dyDescent="0.3">
      <c r="B235" s="17" t="str">
        <f ca="1">IFERROR(IF(LoanIsNotPaid*LoanIsGood,PaymentNumber,""), "")</f>
        <v/>
      </c>
      <c r="C235" s="18" t="str">
        <f ca="1">IFERROR(IF(LoanIsNotPaid*LoanIsGood,PaymentDate,""), "")</f>
        <v/>
      </c>
      <c r="D235" s="62" t="str">
        <f ca="1">IFERROR(IF(LoanIsNotPaid*LoanIsGood,LoanValue,""), "")</f>
        <v/>
      </c>
      <c r="E235" s="62" t="str">
        <f ca="1">IFERROR(IF(LoanIsNotPaid*LoanIsGood,MonthlyPayment,""), "")</f>
        <v/>
      </c>
      <c r="F235" s="62" t="str">
        <f ca="1">IFERROR(IF(LoanIsNotPaid*LoanIsGood,Principal,""), "")</f>
        <v/>
      </c>
      <c r="G235" s="62" t="str">
        <f ca="1">IFERROR(IF(LoanIsNotPaid*LoanIsGood,InterestAmt,""), "")</f>
        <v/>
      </c>
      <c r="H235" s="62" t="str">
        <f ca="1">IFERROR(IF(LoanIsNotPaid*LoanIsGood,EndingBalance,""), "")</f>
        <v/>
      </c>
    </row>
    <row r="236" spans="2:8" ht="20.100000000000001" customHeight="1" x14ac:dyDescent="0.3">
      <c r="B236" s="17" t="str">
        <f ca="1">IFERROR(IF(LoanIsNotPaid*LoanIsGood,PaymentNumber,""), "")</f>
        <v/>
      </c>
      <c r="C236" s="18" t="str">
        <f ca="1">IFERROR(IF(LoanIsNotPaid*LoanIsGood,PaymentDate,""), "")</f>
        <v/>
      </c>
      <c r="D236" s="62" t="str">
        <f ca="1">IFERROR(IF(LoanIsNotPaid*LoanIsGood,LoanValue,""), "")</f>
        <v/>
      </c>
      <c r="E236" s="62" t="str">
        <f ca="1">IFERROR(IF(LoanIsNotPaid*LoanIsGood,MonthlyPayment,""), "")</f>
        <v/>
      </c>
      <c r="F236" s="62" t="str">
        <f ca="1">IFERROR(IF(LoanIsNotPaid*LoanIsGood,Principal,""), "")</f>
        <v/>
      </c>
      <c r="G236" s="62" t="str">
        <f ca="1">IFERROR(IF(LoanIsNotPaid*LoanIsGood,InterestAmt,""), "")</f>
        <v/>
      </c>
      <c r="H236" s="62" t="str">
        <f ca="1">IFERROR(IF(LoanIsNotPaid*LoanIsGood,EndingBalance,""), "")</f>
        <v/>
      </c>
    </row>
    <row r="237" spans="2:8" ht="20.100000000000001" customHeight="1" x14ac:dyDescent="0.3">
      <c r="B237" s="17" t="str">
        <f ca="1">IFERROR(IF(LoanIsNotPaid*LoanIsGood,PaymentNumber,""), "")</f>
        <v/>
      </c>
      <c r="C237" s="18" t="str">
        <f ca="1">IFERROR(IF(LoanIsNotPaid*LoanIsGood,PaymentDate,""), "")</f>
        <v/>
      </c>
      <c r="D237" s="62" t="str">
        <f ca="1">IFERROR(IF(LoanIsNotPaid*LoanIsGood,LoanValue,""), "")</f>
        <v/>
      </c>
      <c r="E237" s="62" t="str">
        <f ca="1">IFERROR(IF(LoanIsNotPaid*LoanIsGood,MonthlyPayment,""), "")</f>
        <v/>
      </c>
      <c r="F237" s="62" t="str">
        <f ca="1">IFERROR(IF(LoanIsNotPaid*LoanIsGood,Principal,""), "")</f>
        <v/>
      </c>
      <c r="G237" s="62" t="str">
        <f ca="1">IFERROR(IF(LoanIsNotPaid*LoanIsGood,InterestAmt,""), "")</f>
        <v/>
      </c>
      <c r="H237" s="62" t="str">
        <f ca="1">IFERROR(IF(LoanIsNotPaid*LoanIsGood,EndingBalance,""), "")</f>
        <v/>
      </c>
    </row>
    <row r="238" spans="2:8" ht="20.100000000000001" customHeight="1" x14ac:dyDescent="0.3">
      <c r="B238" s="17" t="str">
        <f ca="1">IFERROR(IF(LoanIsNotPaid*LoanIsGood,PaymentNumber,""), "")</f>
        <v/>
      </c>
      <c r="C238" s="18" t="str">
        <f ca="1">IFERROR(IF(LoanIsNotPaid*LoanIsGood,PaymentDate,""), "")</f>
        <v/>
      </c>
      <c r="D238" s="62" t="str">
        <f ca="1">IFERROR(IF(LoanIsNotPaid*LoanIsGood,LoanValue,""), "")</f>
        <v/>
      </c>
      <c r="E238" s="62" t="str">
        <f ca="1">IFERROR(IF(LoanIsNotPaid*LoanIsGood,MonthlyPayment,""), "")</f>
        <v/>
      </c>
      <c r="F238" s="62" t="str">
        <f ca="1">IFERROR(IF(LoanIsNotPaid*LoanIsGood,Principal,""), "")</f>
        <v/>
      </c>
      <c r="G238" s="62" t="str">
        <f ca="1">IFERROR(IF(LoanIsNotPaid*LoanIsGood,InterestAmt,""), "")</f>
        <v/>
      </c>
      <c r="H238" s="62" t="str">
        <f ca="1">IFERROR(IF(LoanIsNotPaid*LoanIsGood,EndingBalance,""), "")</f>
        <v/>
      </c>
    </row>
    <row r="239" spans="2:8" ht="20.100000000000001" customHeight="1" x14ac:dyDescent="0.3">
      <c r="B239" s="17" t="str">
        <f ca="1">IFERROR(IF(LoanIsNotPaid*LoanIsGood,PaymentNumber,""), "")</f>
        <v/>
      </c>
      <c r="C239" s="18" t="str">
        <f ca="1">IFERROR(IF(LoanIsNotPaid*LoanIsGood,PaymentDate,""), "")</f>
        <v/>
      </c>
      <c r="D239" s="62" t="str">
        <f ca="1">IFERROR(IF(LoanIsNotPaid*LoanIsGood,LoanValue,""), "")</f>
        <v/>
      </c>
      <c r="E239" s="62" t="str">
        <f ca="1">IFERROR(IF(LoanIsNotPaid*LoanIsGood,MonthlyPayment,""), "")</f>
        <v/>
      </c>
      <c r="F239" s="62" t="str">
        <f ca="1">IFERROR(IF(LoanIsNotPaid*LoanIsGood,Principal,""), "")</f>
        <v/>
      </c>
      <c r="G239" s="62" t="str">
        <f ca="1">IFERROR(IF(LoanIsNotPaid*LoanIsGood,InterestAmt,""), "")</f>
        <v/>
      </c>
      <c r="H239" s="62" t="str">
        <f ca="1">IFERROR(IF(LoanIsNotPaid*LoanIsGood,EndingBalance,""), "")</f>
        <v/>
      </c>
    </row>
    <row r="240" spans="2:8" ht="20.100000000000001" customHeight="1" x14ac:dyDescent="0.3">
      <c r="B240" s="17" t="str">
        <f ca="1">IFERROR(IF(LoanIsNotPaid*LoanIsGood,PaymentNumber,""), "")</f>
        <v/>
      </c>
      <c r="C240" s="18" t="str">
        <f ca="1">IFERROR(IF(LoanIsNotPaid*LoanIsGood,PaymentDate,""), "")</f>
        <v/>
      </c>
      <c r="D240" s="62" t="str">
        <f ca="1">IFERROR(IF(LoanIsNotPaid*LoanIsGood,LoanValue,""), "")</f>
        <v/>
      </c>
      <c r="E240" s="62" t="str">
        <f ca="1">IFERROR(IF(LoanIsNotPaid*LoanIsGood,MonthlyPayment,""), "")</f>
        <v/>
      </c>
      <c r="F240" s="62" t="str">
        <f ca="1">IFERROR(IF(LoanIsNotPaid*LoanIsGood,Principal,""), "")</f>
        <v/>
      </c>
      <c r="G240" s="62" t="str">
        <f ca="1">IFERROR(IF(LoanIsNotPaid*LoanIsGood,InterestAmt,""), "")</f>
        <v/>
      </c>
      <c r="H240" s="62" t="str">
        <f ca="1">IFERROR(IF(LoanIsNotPaid*LoanIsGood,EndingBalance,""), "")</f>
        <v/>
      </c>
    </row>
    <row r="241" spans="2:8" ht="20.100000000000001" customHeight="1" x14ac:dyDescent="0.3">
      <c r="B241" s="17" t="str">
        <f ca="1">IFERROR(IF(LoanIsNotPaid*LoanIsGood,PaymentNumber,""), "")</f>
        <v/>
      </c>
      <c r="C241" s="18" t="str">
        <f ca="1">IFERROR(IF(LoanIsNotPaid*LoanIsGood,PaymentDate,""), "")</f>
        <v/>
      </c>
      <c r="D241" s="62" t="str">
        <f ca="1">IFERROR(IF(LoanIsNotPaid*LoanIsGood,LoanValue,""), "")</f>
        <v/>
      </c>
      <c r="E241" s="62" t="str">
        <f ca="1">IFERROR(IF(LoanIsNotPaid*LoanIsGood,MonthlyPayment,""), "")</f>
        <v/>
      </c>
      <c r="F241" s="62" t="str">
        <f ca="1">IFERROR(IF(LoanIsNotPaid*LoanIsGood,Principal,""), "")</f>
        <v/>
      </c>
      <c r="G241" s="62" t="str">
        <f ca="1">IFERROR(IF(LoanIsNotPaid*LoanIsGood,InterestAmt,""), "")</f>
        <v/>
      </c>
      <c r="H241" s="62" t="str">
        <f ca="1">IFERROR(IF(LoanIsNotPaid*LoanIsGood,EndingBalance,""), "")</f>
        <v/>
      </c>
    </row>
    <row r="242" spans="2:8" ht="20.100000000000001" customHeight="1" x14ac:dyDescent="0.3">
      <c r="B242" s="17" t="str">
        <f ca="1">IFERROR(IF(LoanIsNotPaid*LoanIsGood,PaymentNumber,""), "")</f>
        <v/>
      </c>
      <c r="C242" s="18" t="str">
        <f ca="1">IFERROR(IF(LoanIsNotPaid*LoanIsGood,PaymentDate,""), "")</f>
        <v/>
      </c>
      <c r="D242" s="62" t="str">
        <f ca="1">IFERROR(IF(LoanIsNotPaid*LoanIsGood,LoanValue,""), "")</f>
        <v/>
      </c>
      <c r="E242" s="62" t="str">
        <f ca="1">IFERROR(IF(LoanIsNotPaid*LoanIsGood,MonthlyPayment,""), "")</f>
        <v/>
      </c>
      <c r="F242" s="62" t="str">
        <f ca="1">IFERROR(IF(LoanIsNotPaid*LoanIsGood,Principal,""), "")</f>
        <v/>
      </c>
      <c r="G242" s="62" t="str">
        <f ca="1">IFERROR(IF(LoanIsNotPaid*LoanIsGood,InterestAmt,""), "")</f>
        <v/>
      </c>
      <c r="H242" s="62" t="str">
        <f ca="1">IFERROR(IF(LoanIsNotPaid*LoanIsGood,EndingBalance,""), "")</f>
        <v/>
      </c>
    </row>
    <row r="243" spans="2:8" ht="20.100000000000001" customHeight="1" x14ac:dyDescent="0.3">
      <c r="B243" s="17" t="str">
        <f ca="1">IFERROR(IF(LoanIsNotPaid*LoanIsGood,PaymentNumber,""), "")</f>
        <v/>
      </c>
      <c r="C243" s="18" t="str">
        <f ca="1">IFERROR(IF(LoanIsNotPaid*LoanIsGood,PaymentDate,""), "")</f>
        <v/>
      </c>
      <c r="D243" s="62" t="str">
        <f ca="1">IFERROR(IF(LoanIsNotPaid*LoanIsGood,LoanValue,""), "")</f>
        <v/>
      </c>
      <c r="E243" s="62" t="str">
        <f ca="1">IFERROR(IF(LoanIsNotPaid*LoanIsGood,MonthlyPayment,""), "")</f>
        <v/>
      </c>
      <c r="F243" s="62" t="str">
        <f ca="1">IFERROR(IF(LoanIsNotPaid*LoanIsGood,Principal,""), "")</f>
        <v/>
      </c>
      <c r="G243" s="62" t="str">
        <f ca="1">IFERROR(IF(LoanIsNotPaid*LoanIsGood,InterestAmt,""), "")</f>
        <v/>
      </c>
      <c r="H243" s="62" t="str">
        <f ca="1">IFERROR(IF(LoanIsNotPaid*LoanIsGood,EndingBalance,""), "")</f>
        <v/>
      </c>
    </row>
    <row r="244" spans="2:8" ht="20.100000000000001" customHeight="1" x14ac:dyDescent="0.3">
      <c r="B244" s="17" t="str">
        <f ca="1">IFERROR(IF(LoanIsNotPaid*LoanIsGood,PaymentNumber,""), "")</f>
        <v/>
      </c>
      <c r="C244" s="18" t="str">
        <f ca="1">IFERROR(IF(LoanIsNotPaid*LoanIsGood,PaymentDate,""), "")</f>
        <v/>
      </c>
      <c r="D244" s="62" t="str">
        <f ca="1">IFERROR(IF(LoanIsNotPaid*LoanIsGood,LoanValue,""), "")</f>
        <v/>
      </c>
      <c r="E244" s="62" t="str">
        <f ca="1">IFERROR(IF(LoanIsNotPaid*LoanIsGood,MonthlyPayment,""), "")</f>
        <v/>
      </c>
      <c r="F244" s="62" t="str">
        <f ca="1">IFERROR(IF(LoanIsNotPaid*LoanIsGood,Principal,""), "")</f>
        <v/>
      </c>
      <c r="G244" s="62" t="str">
        <f ca="1">IFERROR(IF(LoanIsNotPaid*LoanIsGood,InterestAmt,""), "")</f>
        <v/>
      </c>
      <c r="H244" s="62" t="str">
        <f ca="1">IFERROR(IF(LoanIsNotPaid*LoanIsGood,EndingBalance,""), "")</f>
        <v/>
      </c>
    </row>
    <row r="245" spans="2:8" ht="20.100000000000001" customHeight="1" x14ac:dyDescent="0.3">
      <c r="B245" s="17" t="str">
        <f ca="1">IFERROR(IF(LoanIsNotPaid*LoanIsGood,PaymentNumber,""), "")</f>
        <v/>
      </c>
      <c r="C245" s="18" t="str">
        <f ca="1">IFERROR(IF(LoanIsNotPaid*LoanIsGood,PaymentDate,""), "")</f>
        <v/>
      </c>
      <c r="D245" s="62" t="str">
        <f ca="1">IFERROR(IF(LoanIsNotPaid*LoanIsGood,LoanValue,""), "")</f>
        <v/>
      </c>
      <c r="E245" s="62" t="str">
        <f ca="1">IFERROR(IF(LoanIsNotPaid*LoanIsGood,MonthlyPayment,""), "")</f>
        <v/>
      </c>
      <c r="F245" s="62" t="str">
        <f ca="1">IFERROR(IF(LoanIsNotPaid*LoanIsGood,Principal,""), "")</f>
        <v/>
      </c>
      <c r="G245" s="62" t="str">
        <f ca="1">IFERROR(IF(LoanIsNotPaid*LoanIsGood,InterestAmt,""), "")</f>
        <v/>
      </c>
      <c r="H245" s="62" t="str">
        <f ca="1">IFERROR(IF(LoanIsNotPaid*LoanIsGood,EndingBalance,""), "")</f>
        <v/>
      </c>
    </row>
    <row r="246" spans="2:8" ht="20.100000000000001" customHeight="1" x14ac:dyDescent="0.3">
      <c r="B246" s="17" t="str">
        <f ca="1">IFERROR(IF(LoanIsNotPaid*LoanIsGood,PaymentNumber,""), "")</f>
        <v/>
      </c>
      <c r="C246" s="18" t="str">
        <f ca="1">IFERROR(IF(LoanIsNotPaid*LoanIsGood,PaymentDate,""), "")</f>
        <v/>
      </c>
      <c r="D246" s="62" t="str">
        <f ca="1">IFERROR(IF(LoanIsNotPaid*LoanIsGood,LoanValue,""), "")</f>
        <v/>
      </c>
      <c r="E246" s="62" t="str">
        <f ca="1">IFERROR(IF(LoanIsNotPaid*LoanIsGood,MonthlyPayment,""), "")</f>
        <v/>
      </c>
      <c r="F246" s="62" t="str">
        <f ca="1">IFERROR(IF(LoanIsNotPaid*LoanIsGood,Principal,""), "")</f>
        <v/>
      </c>
      <c r="G246" s="62" t="str">
        <f ca="1">IFERROR(IF(LoanIsNotPaid*LoanIsGood,InterestAmt,""), "")</f>
        <v/>
      </c>
      <c r="H246" s="62" t="str">
        <f ca="1">IFERROR(IF(LoanIsNotPaid*LoanIsGood,EndingBalance,""), "")</f>
        <v/>
      </c>
    </row>
    <row r="247" spans="2:8" ht="20.100000000000001" customHeight="1" x14ac:dyDescent="0.3">
      <c r="B247" s="17" t="str">
        <f ca="1">IFERROR(IF(LoanIsNotPaid*LoanIsGood,PaymentNumber,""), "")</f>
        <v/>
      </c>
      <c r="C247" s="18" t="str">
        <f ca="1">IFERROR(IF(LoanIsNotPaid*LoanIsGood,PaymentDate,""), "")</f>
        <v/>
      </c>
      <c r="D247" s="62" t="str">
        <f ca="1">IFERROR(IF(LoanIsNotPaid*LoanIsGood,LoanValue,""), "")</f>
        <v/>
      </c>
      <c r="E247" s="62" t="str">
        <f ca="1">IFERROR(IF(LoanIsNotPaid*LoanIsGood,MonthlyPayment,""), "")</f>
        <v/>
      </c>
      <c r="F247" s="62" t="str">
        <f ca="1">IFERROR(IF(LoanIsNotPaid*LoanIsGood,Principal,""), "")</f>
        <v/>
      </c>
      <c r="G247" s="62" t="str">
        <f ca="1">IFERROR(IF(LoanIsNotPaid*LoanIsGood,InterestAmt,""), "")</f>
        <v/>
      </c>
      <c r="H247" s="62" t="str">
        <f ca="1">IFERROR(IF(LoanIsNotPaid*LoanIsGood,EndingBalance,""), "")</f>
        <v/>
      </c>
    </row>
    <row r="248" spans="2:8" ht="20.100000000000001" customHeight="1" x14ac:dyDescent="0.3">
      <c r="B248" s="17" t="str">
        <f ca="1">IFERROR(IF(LoanIsNotPaid*LoanIsGood,PaymentNumber,""), "")</f>
        <v/>
      </c>
      <c r="C248" s="18" t="str">
        <f ca="1">IFERROR(IF(LoanIsNotPaid*LoanIsGood,PaymentDate,""), "")</f>
        <v/>
      </c>
      <c r="D248" s="62" t="str">
        <f ca="1">IFERROR(IF(LoanIsNotPaid*LoanIsGood,LoanValue,""), "")</f>
        <v/>
      </c>
      <c r="E248" s="62" t="str">
        <f ca="1">IFERROR(IF(LoanIsNotPaid*LoanIsGood,MonthlyPayment,""), "")</f>
        <v/>
      </c>
      <c r="F248" s="62" t="str">
        <f ca="1">IFERROR(IF(LoanIsNotPaid*LoanIsGood,Principal,""), "")</f>
        <v/>
      </c>
      <c r="G248" s="62" t="str">
        <f ca="1">IFERROR(IF(LoanIsNotPaid*LoanIsGood,InterestAmt,""), "")</f>
        <v/>
      </c>
      <c r="H248" s="62" t="str">
        <f ca="1">IFERROR(IF(LoanIsNotPaid*LoanIsGood,EndingBalance,""), "")</f>
        <v/>
      </c>
    </row>
    <row r="249" spans="2:8" ht="20.100000000000001" customHeight="1" x14ac:dyDescent="0.3">
      <c r="B249" s="17" t="str">
        <f ca="1">IFERROR(IF(LoanIsNotPaid*LoanIsGood,PaymentNumber,""), "")</f>
        <v/>
      </c>
      <c r="C249" s="18" t="str">
        <f ca="1">IFERROR(IF(LoanIsNotPaid*LoanIsGood,PaymentDate,""), "")</f>
        <v/>
      </c>
      <c r="D249" s="62" t="str">
        <f ca="1">IFERROR(IF(LoanIsNotPaid*LoanIsGood,LoanValue,""), "")</f>
        <v/>
      </c>
      <c r="E249" s="62" t="str">
        <f ca="1">IFERROR(IF(LoanIsNotPaid*LoanIsGood,MonthlyPayment,""), "")</f>
        <v/>
      </c>
      <c r="F249" s="62" t="str">
        <f ca="1">IFERROR(IF(LoanIsNotPaid*LoanIsGood,Principal,""), "")</f>
        <v/>
      </c>
      <c r="G249" s="62" t="str">
        <f ca="1">IFERROR(IF(LoanIsNotPaid*LoanIsGood,InterestAmt,""), "")</f>
        <v/>
      </c>
      <c r="H249" s="62" t="str">
        <f ca="1">IFERROR(IF(LoanIsNotPaid*LoanIsGood,EndingBalance,""), "")</f>
        <v/>
      </c>
    </row>
    <row r="250" spans="2:8" ht="20.100000000000001" customHeight="1" x14ac:dyDescent="0.3">
      <c r="B250" s="17" t="str">
        <f ca="1">IFERROR(IF(LoanIsNotPaid*LoanIsGood,PaymentNumber,""), "")</f>
        <v/>
      </c>
      <c r="C250" s="18" t="str">
        <f ca="1">IFERROR(IF(LoanIsNotPaid*LoanIsGood,PaymentDate,""), "")</f>
        <v/>
      </c>
      <c r="D250" s="62" t="str">
        <f ca="1">IFERROR(IF(LoanIsNotPaid*LoanIsGood,LoanValue,""), "")</f>
        <v/>
      </c>
      <c r="E250" s="62" t="str">
        <f ca="1">IFERROR(IF(LoanIsNotPaid*LoanIsGood,MonthlyPayment,""), "")</f>
        <v/>
      </c>
      <c r="F250" s="62" t="str">
        <f ca="1">IFERROR(IF(LoanIsNotPaid*LoanIsGood,Principal,""), "")</f>
        <v/>
      </c>
      <c r="G250" s="62" t="str">
        <f ca="1">IFERROR(IF(LoanIsNotPaid*LoanIsGood,InterestAmt,""), "")</f>
        <v/>
      </c>
      <c r="H250" s="62" t="str">
        <f ca="1">IFERROR(IF(LoanIsNotPaid*LoanIsGood,EndingBalance,""), "")</f>
        <v/>
      </c>
    </row>
    <row r="251" spans="2:8" ht="20.100000000000001" customHeight="1" x14ac:dyDescent="0.3">
      <c r="B251" s="17" t="str">
        <f ca="1">IFERROR(IF(LoanIsNotPaid*LoanIsGood,PaymentNumber,""), "")</f>
        <v/>
      </c>
      <c r="C251" s="18" t="str">
        <f ca="1">IFERROR(IF(LoanIsNotPaid*LoanIsGood,PaymentDate,""), "")</f>
        <v/>
      </c>
      <c r="D251" s="62" t="str">
        <f ca="1">IFERROR(IF(LoanIsNotPaid*LoanIsGood,LoanValue,""), "")</f>
        <v/>
      </c>
      <c r="E251" s="62" t="str">
        <f ca="1">IFERROR(IF(LoanIsNotPaid*LoanIsGood,MonthlyPayment,""), "")</f>
        <v/>
      </c>
      <c r="F251" s="62" t="str">
        <f ca="1">IFERROR(IF(LoanIsNotPaid*LoanIsGood,Principal,""), "")</f>
        <v/>
      </c>
      <c r="G251" s="62" t="str">
        <f ca="1">IFERROR(IF(LoanIsNotPaid*LoanIsGood,InterestAmt,""), "")</f>
        <v/>
      </c>
      <c r="H251" s="62" t="str">
        <f ca="1">IFERROR(IF(LoanIsNotPaid*LoanIsGood,EndingBalance,""), "")</f>
        <v/>
      </c>
    </row>
    <row r="252" spans="2:8" ht="20.100000000000001" customHeight="1" x14ac:dyDescent="0.3">
      <c r="B252" s="17" t="str">
        <f ca="1">IFERROR(IF(LoanIsNotPaid*LoanIsGood,PaymentNumber,""), "")</f>
        <v/>
      </c>
      <c r="C252" s="18" t="str">
        <f ca="1">IFERROR(IF(LoanIsNotPaid*LoanIsGood,PaymentDate,""), "")</f>
        <v/>
      </c>
      <c r="D252" s="62" t="str">
        <f ca="1">IFERROR(IF(LoanIsNotPaid*LoanIsGood,LoanValue,""), "")</f>
        <v/>
      </c>
      <c r="E252" s="62" t="str">
        <f ca="1">IFERROR(IF(LoanIsNotPaid*LoanIsGood,MonthlyPayment,""), "")</f>
        <v/>
      </c>
      <c r="F252" s="62" t="str">
        <f ca="1">IFERROR(IF(LoanIsNotPaid*LoanIsGood,Principal,""), "")</f>
        <v/>
      </c>
      <c r="G252" s="62" t="str">
        <f ca="1">IFERROR(IF(LoanIsNotPaid*LoanIsGood,InterestAmt,""), "")</f>
        <v/>
      </c>
      <c r="H252" s="62" t="str">
        <f ca="1">IFERROR(IF(LoanIsNotPaid*LoanIsGood,EndingBalance,""), "")</f>
        <v/>
      </c>
    </row>
    <row r="253" spans="2:8" ht="20.100000000000001" customHeight="1" x14ac:dyDescent="0.3">
      <c r="B253" s="17" t="str">
        <f ca="1">IFERROR(IF(LoanIsNotPaid*LoanIsGood,PaymentNumber,""), "")</f>
        <v/>
      </c>
      <c r="C253" s="18" t="str">
        <f ca="1">IFERROR(IF(LoanIsNotPaid*LoanIsGood,PaymentDate,""), "")</f>
        <v/>
      </c>
      <c r="D253" s="62" t="str">
        <f ca="1">IFERROR(IF(LoanIsNotPaid*LoanIsGood,LoanValue,""), "")</f>
        <v/>
      </c>
      <c r="E253" s="62" t="str">
        <f ca="1">IFERROR(IF(LoanIsNotPaid*LoanIsGood,MonthlyPayment,""), "")</f>
        <v/>
      </c>
      <c r="F253" s="62" t="str">
        <f ca="1">IFERROR(IF(LoanIsNotPaid*LoanIsGood,Principal,""), "")</f>
        <v/>
      </c>
      <c r="G253" s="62" t="str">
        <f ca="1">IFERROR(IF(LoanIsNotPaid*LoanIsGood,InterestAmt,""), "")</f>
        <v/>
      </c>
      <c r="H253" s="62" t="str">
        <f ca="1">IFERROR(IF(LoanIsNotPaid*LoanIsGood,EndingBalance,""), "")</f>
        <v/>
      </c>
    </row>
    <row r="254" spans="2:8" ht="20.100000000000001" customHeight="1" x14ac:dyDescent="0.3">
      <c r="B254" s="17" t="str">
        <f ca="1">IFERROR(IF(LoanIsNotPaid*LoanIsGood,PaymentNumber,""), "")</f>
        <v/>
      </c>
      <c r="C254" s="18" t="str">
        <f ca="1">IFERROR(IF(LoanIsNotPaid*LoanIsGood,PaymentDate,""), "")</f>
        <v/>
      </c>
      <c r="D254" s="62" t="str">
        <f ca="1">IFERROR(IF(LoanIsNotPaid*LoanIsGood,LoanValue,""), "")</f>
        <v/>
      </c>
      <c r="E254" s="62" t="str">
        <f ca="1">IFERROR(IF(LoanIsNotPaid*LoanIsGood,MonthlyPayment,""), "")</f>
        <v/>
      </c>
      <c r="F254" s="62" t="str">
        <f ca="1">IFERROR(IF(LoanIsNotPaid*LoanIsGood,Principal,""), "")</f>
        <v/>
      </c>
      <c r="G254" s="62" t="str">
        <f ca="1">IFERROR(IF(LoanIsNotPaid*LoanIsGood,InterestAmt,""), "")</f>
        <v/>
      </c>
      <c r="H254" s="62" t="str">
        <f ca="1">IFERROR(IF(LoanIsNotPaid*LoanIsGood,EndingBalance,""), "")</f>
        <v/>
      </c>
    </row>
    <row r="255" spans="2:8" ht="20.100000000000001" customHeight="1" x14ac:dyDescent="0.3">
      <c r="B255" s="17" t="str">
        <f ca="1">IFERROR(IF(LoanIsNotPaid*LoanIsGood,PaymentNumber,""), "")</f>
        <v/>
      </c>
      <c r="C255" s="18" t="str">
        <f ca="1">IFERROR(IF(LoanIsNotPaid*LoanIsGood,PaymentDate,""), "")</f>
        <v/>
      </c>
      <c r="D255" s="62" t="str">
        <f ca="1">IFERROR(IF(LoanIsNotPaid*LoanIsGood,LoanValue,""), "")</f>
        <v/>
      </c>
      <c r="E255" s="62" t="str">
        <f ca="1">IFERROR(IF(LoanIsNotPaid*LoanIsGood,MonthlyPayment,""), "")</f>
        <v/>
      </c>
      <c r="F255" s="62" t="str">
        <f ca="1">IFERROR(IF(LoanIsNotPaid*LoanIsGood,Principal,""), "")</f>
        <v/>
      </c>
      <c r="G255" s="62" t="str">
        <f ca="1">IFERROR(IF(LoanIsNotPaid*LoanIsGood,InterestAmt,""), "")</f>
        <v/>
      </c>
      <c r="H255" s="62" t="str">
        <f ca="1">IFERROR(IF(LoanIsNotPaid*LoanIsGood,EndingBalance,""), "")</f>
        <v/>
      </c>
    </row>
    <row r="256" spans="2:8" ht="20.100000000000001" customHeight="1" x14ac:dyDescent="0.3">
      <c r="B256" s="17" t="str">
        <f ca="1">IFERROR(IF(LoanIsNotPaid*LoanIsGood,PaymentNumber,""), "")</f>
        <v/>
      </c>
      <c r="C256" s="18" t="str">
        <f ca="1">IFERROR(IF(LoanIsNotPaid*LoanIsGood,PaymentDate,""), "")</f>
        <v/>
      </c>
      <c r="D256" s="62" t="str">
        <f ca="1">IFERROR(IF(LoanIsNotPaid*LoanIsGood,LoanValue,""), "")</f>
        <v/>
      </c>
      <c r="E256" s="62" t="str">
        <f ca="1">IFERROR(IF(LoanIsNotPaid*LoanIsGood,MonthlyPayment,""), "")</f>
        <v/>
      </c>
      <c r="F256" s="62" t="str">
        <f ca="1">IFERROR(IF(LoanIsNotPaid*LoanIsGood,Principal,""), "")</f>
        <v/>
      </c>
      <c r="G256" s="62" t="str">
        <f ca="1">IFERROR(IF(LoanIsNotPaid*LoanIsGood,InterestAmt,""), "")</f>
        <v/>
      </c>
      <c r="H256" s="62" t="str">
        <f ca="1">IFERROR(IF(LoanIsNotPaid*LoanIsGood,EndingBalance,""), "")</f>
        <v/>
      </c>
    </row>
    <row r="257" spans="2:8" ht="20.100000000000001" customHeight="1" x14ac:dyDescent="0.3">
      <c r="B257" s="17" t="str">
        <f ca="1">IFERROR(IF(LoanIsNotPaid*LoanIsGood,PaymentNumber,""), "")</f>
        <v/>
      </c>
      <c r="C257" s="18" t="str">
        <f ca="1">IFERROR(IF(LoanIsNotPaid*LoanIsGood,PaymentDate,""), "")</f>
        <v/>
      </c>
      <c r="D257" s="62" t="str">
        <f ca="1">IFERROR(IF(LoanIsNotPaid*LoanIsGood,LoanValue,""), "")</f>
        <v/>
      </c>
      <c r="E257" s="62" t="str">
        <f ca="1">IFERROR(IF(LoanIsNotPaid*LoanIsGood,MonthlyPayment,""), "")</f>
        <v/>
      </c>
      <c r="F257" s="62" t="str">
        <f ca="1">IFERROR(IF(LoanIsNotPaid*LoanIsGood,Principal,""), "")</f>
        <v/>
      </c>
      <c r="G257" s="62" t="str">
        <f ca="1">IFERROR(IF(LoanIsNotPaid*LoanIsGood,InterestAmt,""), "")</f>
        <v/>
      </c>
      <c r="H257" s="62" t="str">
        <f ca="1">IFERROR(IF(LoanIsNotPaid*LoanIsGood,EndingBalance,""), "")</f>
        <v/>
      </c>
    </row>
    <row r="258" spans="2:8" ht="20.100000000000001" customHeight="1" x14ac:dyDescent="0.3">
      <c r="B258" s="17" t="str">
        <f ca="1">IFERROR(IF(LoanIsNotPaid*LoanIsGood,PaymentNumber,""), "")</f>
        <v/>
      </c>
      <c r="C258" s="18" t="str">
        <f ca="1">IFERROR(IF(LoanIsNotPaid*LoanIsGood,PaymentDate,""), "")</f>
        <v/>
      </c>
      <c r="D258" s="62" t="str">
        <f ca="1">IFERROR(IF(LoanIsNotPaid*LoanIsGood,LoanValue,""), "")</f>
        <v/>
      </c>
      <c r="E258" s="62" t="str">
        <f ca="1">IFERROR(IF(LoanIsNotPaid*LoanIsGood,MonthlyPayment,""), "")</f>
        <v/>
      </c>
      <c r="F258" s="62" t="str">
        <f ca="1">IFERROR(IF(LoanIsNotPaid*LoanIsGood,Principal,""), "")</f>
        <v/>
      </c>
      <c r="G258" s="62" t="str">
        <f ca="1">IFERROR(IF(LoanIsNotPaid*LoanIsGood,InterestAmt,""), "")</f>
        <v/>
      </c>
      <c r="H258" s="62" t="str">
        <f ca="1">IFERROR(IF(LoanIsNotPaid*LoanIsGood,EndingBalance,""), "")</f>
        <v/>
      </c>
    </row>
    <row r="259" spans="2:8" ht="20.100000000000001" customHeight="1" x14ac:dyDescent="0.3">
      <c r="B259" s="17" t="str">
        <f ca="1">IFERROR(IF(LoanIsNotPaid*LoanIsGood,PaymentNumber,""), "")</f>
        <v/>
      </c>
      <c r="C259" s="18" t="str">
        <f ca="1">IFERROR(IF(LoanIsNotPaid*LoanIsGood,PaymentDate,""), "")</f>
        <v/>
      </c>
      <c r="D259" s="62" t="str">
        <f ca="1">IFERROR(IF(LoanIsNotPaid*LoanIsGood,LoanValue,""), "")</f>
        <v/>
      </c>
      <c r="E259" s="62" t="str">
        <f ca="1">IFERROR(IF(LoanIsNotPaid*LoanIsGood,MonthlyPayment,""), "")</f>
        <v/>
      </c>
      <c r="F259" s="62" t="str">
        <f ca="1">IFERROR(IF(LoanIsNotPaid*LoanIsGood,Principal,""), "")</f>
        <v/>
      </c>
      <c r="G259" s="62" t="str">
        <f ca="1">IFERROR(IF(LoanIsNotPaid*LoanIsGood,InterestAmt,""), "")</f>
        <v/>
      </c>
      <c r="H259" s="62" t="str">
        <f ca="1">IFERROR(IF(LoanIsNotPaid*LoanIsGood,EndingBalance,""), "")</f>
        <v/>
      </c>
    </row>
    <row r="260" spans="2:8" ht="20.100000000000001" customHeight="1" x14ac:dyDescent="0.3">
      <c r="B260" s="17" t="str">
        <f ca="1">IFERROR(IF(LoanIsNotPaid*LoanIsGood,PaymentNumber,""), "")</f>
        <v/>
      </c>
      <c r="C260" s="18" t="str">
        <f ca="1">IFERROR(IF(LoanIsNotPaid*LoanIsGood,PaymentDate,""), "")</f>
        <v/>
      </c>
      <c r="D260" s="62" t="str">
        <f ca="1">IFERROR(IF(LoanIsNotPaid*LoanIsGood,LoanValue,""), "")</f>
        <v/>
      </c>
      <c r="E260" s="62" t="str">
        <f ca="1">IFERROR(IF(LoanIsNotPaid*LoanIsGood,MonthlyPayment,""), "")</f>
        <v/>
      </c>
      <c r="F260" s="62" t="str">
        <f ca="1">IFERROR(IF(LoanIsNotPaid*LoanIsGood,Principal,""), "")</f>
        <v/>
      </c>
      <c r="G260" s="62" t="str">
        <f ca="1">IFERROR(IF(LoanIsNotPaid*LoanIsGood,InterestAmt,""), "")</f>
        <v/>
      </c>
      <c r="H260" s="62" t="str">
        <f ca="1">IFERROR(IF(LoanIsNotPaid*LoanIsGood,EndingBalance,""), "")</f>
        <v/>
      </c>
    </row>
    <row r="261" spans="2:8" ht="20.100000000000001" customHeight="1" x14ac:dyDescent="0.3">
      <c r="B261" s="17" t="str">
        <f ca="1">IFERROR(IF(LoanIsNotPaid*LoanIsGood,PaymentNumber,""), "")</f>
        <v/>
      </c>
      <c r="C261" s="18" t="str">
        <f ca="1">IFERROR(IF(LoanIsNotPaid*LoanIsGood,PaymentDate,""), "")</f>
        <v/>
      </c>
      <c r="D261" s="62" t="str">
        <f ca="1">IFERROR(IF(LoanIsNotPaid*LoanIsGood,LoanValue,""), "")</f>
        <v/>
      </c>
      <c r="E261" s="62" t="str">
        <f ca="1">IFERROR(IF(LoanIsNotPaid*LoanIsGood,MonthlyPayment,""), "")</f>
        <v/>
      </c>
      <c r="F261" s="62" t="str">
        <f ca="1">IFERROR(IF(LoanIsNotPaid*LoanIsGood,Principal,""), "")</f>
        <v/>
      </c>
      <c r="G261" s="62" t="str">
        <f ca="1">IFERROR(IF(LoanIsNotPaid*LoanIsGood,InterestAmt,""), "")</f>
        <v/>
      </c>
      <c r="H261" s="62" t="str">
        <f ca="1">IFERROR(IF(LoanIsNotPaid*LoanIsGood,EndingBalance,""), "")</f>
        <v/>
      </c>
    </row>
    <row r="262" spans="2:8" ht="20.100000000000001" customHeight="1" x14ac:dyDescent="0.3">
      <c r="B262" s="17" t="str">
        <f ca="1">IFERROR(IF(LoanIsNotPaid*LoanIsGood,PaymentNumber,""), "")</f>
        <v/>
      </c>
      <c r="C262" s="18" t="str">
        <f ca="1">IFERROR(IF(LoanIsNotPaid*LoanIsGood,PaymentDate,""), "")</f>
        <v/>
      </c>
      <c r="D262" s="62" t="str">
        <f ca="1">IFERROR(IF(LoanIsNotPaid*LoanIsGood,LoanValue,""), "")</f>
        <v/>
      </c>
      <c r="E262" s="62" t="str">
        <f ca="1">IFERROR(IF(LoanIsNotPaid*LoanIsGood,MonthlyPayment,""), "")</f>
        <v/>
      </c>
      <c r="F262" s="62" t="str">
        <f ca="1">IFERROR(IF(LoanIsNotPaid*LoanIsGood,Principal,""), "")</f>
        <v/>
      </c>
      <c r="G262" s="62" t="str">
        <f ca="1">IFERROR(IF(LoanIsNotPaid*LoanIsGood,InterestAmt,""), "")</f>
        <v/>
      </c>
      <c r="H262" s="62" t="str">
        <f ca="1">IFERROR(IF(LoanIsNotPaid*LoanIsGood,EndingBalance,""), "")</f>
        <v/>
      </c>
    </row>
    <row r="263" spans="2:8" ht="20.100000000000001" customHeight="1" x14ac:dyDescent="0.3">
      <c r="B263" s="17" t="str">
        <f ca="1">IFERROR(IF(LoanIsNotPaid*LoanIsGood,PaymentNumber,""), "")</f>
        <v/>
      </c>
      <c r="C263" s="18" t="str">
        <f ca="1">IFERROR(IF(LoanIsNotPaid*LoanIsGood,PaymentDate,""), "")</f>
        <v/>
      </c>
      <c r="D263" s="62" t="str">
        <f ca="1">IFERROR(IF(LoanIsNotPaid*LoanIsGood,LoanValue,""), "")</f>
        <v/>
      </c>
      <c r="E263" s="62" t="str">
        <f ca="1">IFERROR(IF(LoanIsNotPaid*LoanIsGood,MonthlyPayment,""), "")</f>
        <v/>
      </c>
      <c r="F263" s="62" t="str">
        <f ca="1">IFERROR(IF(LoanIsNotPaid*LoanIsGood,Principal,""), "")</f>
        <v/>
      </c>
      <c r="G263" s="62" t="str">
        <f ca="1">IFERROR(IF(LoanIsNotPaid*LoanIsGood,InterestAmt,""), "")</f>
        <v/>
      </c>
      <c r="H263" s="62" t="str">
        <f ca="1">IFERROR(IF(LoanIsNotPaid*LoanIsGood,EndingBalance,""), "")</f>
        <v/>
      </c>
    </row>
    <row r="264" spans="2:8" ht="20.100000000000001" customHeight="1" x14ac:dyDescent="0.3">
      <c r="B264" s="17" t="str">
        <f ca="1">IFERROR(IF(LoanIsNotPaid*LoanIsGood,PaymentNumber,""), "")</f>
        <v/>
      </c>
      <c r="C264" s="18" t="str">
        <f ca="1">IFERROR(IF(LoanIsNotPaid*LoanIsGood,PaymentDate,""), "")</f>
        <v/>
      </c>
      <c r="D264" s="62" t="str">
        <f ca="1">IFERROR(IF(LoanIsNotPaid*LoanIsGood,LoanValue,""), "")</f>
        <v/>
      </c>
      <c r="E264" s="62" t="str">
        <f ca="1">IFERROR(IF(LoanIsNotPaid*LoanIsGood,MonthlyPayment,""), "")</f>
        <v/>
      </c>
      <c r="F264" s="62" t="str">
        <f ca="1">IFERROR(IF(LoanIsNotPaid*LoanIsGood,Principal,""), "")</f>
        <v/>
      </c>
      <c r="G264" s="62" t="str">
        <f ca="1">IFERROR(IF(LoanIsNotPaid*LoanIsGood,InterestAmt,""), "")</f>
        <v/>
      </c>
      <c r="H264" s="62" t="str">
        <f ca="1">IFERROR(IF(LoanIsNotPaid*LoanIsGood,EndingBalance,""), "")</f>
        <v/>
      </c>
    </row>
    <row r="265" spans="2:8" ht="20.100000000000001" customHeight="1" x14ac:dyDescent="0.3">
      <c r="B265" s="17" t="str">
        <f ca="1">IFERROR(IF(LoanIsNotPaid*LoanIsGood,PaymentNumber,""), "")</f>
        <v/>
      </c>
      <c r="C265" s="18" t="str">
        <f ca="1">IFERROR(IF(LoanIsNotPaid*LoanIsGood,PaymentDate,""), "")</f>
        <v/>
      </c>
      <c r="D265" s="62" t="str">
        <f ca="1">IFERROR(IF(LoanIsNotPaid*LoanIsGood,LoanValue,""), "")</f>
        <v/>
      </c>
      <c r="E265" s="62" t="str">
        <f ca="1">IFERROR(IF(LoanIsNotPaid*LoanIsGood,MonthlyPayment,""), "")</f>
        <v/>
      </c>
      <c r="F265" s="62" t="str">
        <f ca="1">IFERROR(IF(LoanIsNotPaid*LoanIsGood,Principal,""), "")</f>
        <v/>
      </c>
      <c r="G265" s="62" t="str">
        <f ca="1">IFERROR(IF(LoanIsNotPaid*LoanIsGood,InterestAmt,""), "")</f>
        <v/>
      </c>
      <c r="H265" s="62" t="str">
        <f ca="1">IFERROR(IF(LoanIsNotPaid*LoanIsGood,EndingBalance,""), "")</f>
        <v/>
      </c>
    </row>
    <row r="266" spans="2:8" ht="20.100000000000001" customHeight="1" x14ac:dyDescent="0.3">
      <c r="B266" s="17" t="str">
        <f ca="1">IFERROR(IF(LoanIsNotPaid*LoanIsGood,PaymentNumber,""), "")</f>
        <v/>
      </c>
      <c r="C266" s="18" t="str">
        <f ca="1">IFERROR(IF(LoanIsNotPaid*LoanIsGood,PaymentDate,""), "")</f>
        <v/>
      </c>
      <c r="D266" s="62" t="str">
        <f ca="1">IFERROR(IF(LoanIsNotPaid*LoanIsGood,LoanValue,""), "")</f>
        <v/>
      </c>
      <c r="E266" s="62" t="str">
        <f ca="1">IFERROR(IF(LoanIsNotPaid*LoanIsGood,MonthlyPayment,""), "")</f>
        <v/>
      </c>
      <c r="F266" s="62" t="str">
        <f ca="1">IFERROR(IF(LoanIsNotPaid*LoanIsGood,Principal,""), "")</f>
        <v/>
      </c>
      <c r="G266" s="62" t="str">
        <f ca="1">IFERROR(IF(LoanIsNotPaid*LoanIsGood,InterestAmt,""), "")</f>
        <v/>
      </c>
      <c r="H266" s="62" t="str">
        <f ca="1">IFERROR(IF(LoanIsNotPaid*LoanIsGood,EndingBalance,""), "")</f>
        <v/>
      </c>
    </row>
    <row r="267" spans="2:8" ht="20.100000000000001" customHeight="1" x14ac:dyDescent="0.3">
      <c r="B267" s="17" t="str">
        <f ca="1">IFERROR(IF(LoanIsNotPaid*LoanIsGood,PaymentNumber,""), "")</f>
        <v/>
      </c>
      <c r="C267" s="18" t="str">
        <f ca="1">IFERROR(IF(LoanIsNotPaid*LoanIsGood,PaymentDate,""), "")</f>
        <v/>
      </c>
      <c r="D267" s="62" t="str">
        <f ca="1">IFERROR(IF(LoanIsNotPaid*LoanIsGood,LoanValue,""), "")</f>
        <v/>
      </c>
      <c r="E267" s="62" t="str">
        <f ca="1">IFERROR(IF(LoanIsNotPaid*LoanIsGood,MonthlyPayment,""), "")</f>
        <v/>
      </c>
      <c r="F267" s="62" t="str">
        <f ca="1">IFERROR(IF(LoanIsNotPaid*LoanIsGood,Principal,""), "")</f>
        <v/>
      </c>
      <c r="G267" s="62" t="str">
        <f ca="1">IFERROR(IF(LoanIsNotPaid*LoanIsGood,InterestAmt,""), "")</f>
        <v/>
      </c>
      <c r="H267" s="62" t="str">
        <f ca="1">IFERROR(IF(LoanIsNotPaid*LoanIsGood,EndingBalance,""), "")</f>
        <v/>
      </c>
    </row>
    <row r="268" spans="2:8" ht="20.100000000000001" customHeight="1" x14ac:dyDescent="0.3">
      <c r="B268" s="17" t="str">
        <f ca="1">IFERROR(IF(LoanIsNotPaid*LoanIsGood,PaymentNumber,""), "")</f>
        <v/>
      </c>
      <c r="C268" s="18" t="str">
        <f ca="1">IFERROR(IF(LoanIsNotPaid*LoanIsGood,PaymentDate,""), "")</f>
        <v/>
      </c>
      <c r="D268" s="62" t="str">
        <f ca="1">IFERROR(IF(LoanIsNotPaid*LoanIsGood,LoanValue,""), "")</f>
        <v/>
      </c>
      <c r="E268" s="62" t="str">
        <f ca="1">IFERROR(IF(LoanIsNotPaid*LoanIsGood,MonthlyPayment,""), "")</f>
        <v/>
      </c>
      <c r="F268" s="62" t="str">
        <f ca="1">IFERROR(IF(LoanIsNotPaid*LoanIsGood,Principal,""), "")</f>
        <v/>
      </c>
      <c r="G268" s="62" t="str">
        <f ca="1">IFERROR(IF(LoanIsNotPaid*LoanIsGood,InterestAmt,""), "")</f>
        <v/>
      </c>
      <c r="H268" s="62" t="str">
        <f ca="1">IFERROR(IF(LoanIsNotPaid*LoanIsGood,EndingBalance,""), "")</f>
        <v/>
      </c>
    </row>
    <row r="269" spans="2:8" ht="20.100000000000001" customHeight="1" x14ac:dyDescent="0.3">
      <c r="B269" s="17" t="str">
        <f ca="1">IFERROR(IF(LoanIsNotPaid*LoanIsGood,PaymentNumber,""), "")</f>
        <v/>
      </c>
      <c r="C269" s="18" t="str">
        <f ca="1">IFERROR(IF(LoanIsNotPaid*LoanIsGood,PaymentDate,""), "")</f>
        <v/>
      </c>
      <c r="D269" s="62" t="str">
        <f ca="1">IFERROR(IF(LoanIsNotPaid*LoanIsGood,LoanValue,""), "")</f>
        <v/>
      </c>
      <c r="E269" s="62" t="str">
        <f ca="1">IFERROR(IF(LoanIsNotPaid*LoanIsGood,MonthlyPayment,""), "")</f>
        <v/>
      </c>
      <c r="F269" s="62" t="str">
        <f ca="1">IFERROR(IF(LoanIsNotPaid*LoanIsGood,Principal,""), "")</f>
        <v/>
      </c>
      <c r="G269" s="62" t="str">
        <f ca="1">IFERROR(IF(LoanIsNotPaid*LoanIsGood,InterestAmt,""), "")</f>
        <v/>
      </c>
      <c r="H269" s="62" t="str">
        <f ca="1">IFERROR(IF(LoanIsNotPaid*LoanIsGood,EndingBalance,""), "")</f>
        <v/>
      </c>
    </row>
    <row r="270" spans="2:8" ht="20.100000000000001" customHeight="1" x14ac:dyDescent="0.3">
      <c r="B270" s="17" t="str">
        <f ca="1">IFERROR(IF(LoanIsNotPaid*LoanIsGood,PaymentNumber,""), "")</f>
        <v/>
      </c>
      <c r="C270" s="18" t="str">
        <f ca="1">IFERROR(IF(LoanIsNotPaid*LoanIsGood,PaymentDate,""), "")</f>
        <v/>
      </c>
      <c r="D270" s="62" t="str">
        <f ca="1">IFERROR(IF(LoanIsNotPaid*LoanIsGood,LoanValue,""), "")</f>
        <v/>
      </c>
      <c r="E270" s="62" t="str">
        <f ca="1">IFERROR(IF(LoanIsNotPaid*LoanIsGood,MonthlyPayment,""), "")</f>
        <v/>
      </c>
      <c r="F270" s="62" t="str">
        <f ca="1">IFERROR(IF(LoanIsNotPaid*LoanIsGood,Principal,""), "")</f>
        <v/>
      </c>
      <c r="G270" s="62" t="str">
        <f ca="1">IFERROR(IF(LoanIsNotPaid*LoanIsGood,InterestAmt,""), "")</f>
        <v/>
      </c>
      <c r="H270" s="62" t="str">
        <f ca="1">IFERROR(IF(LoanIsNotPaid*LoanIsGood,EndingBalance,""), "")</f>
        <v/>
      </c>
    </row>
    <row r="271" spans="2:8" ht="20.100000000000001" customHeight="1" x14ac:dyDescent="0.3">
      <c r="B271" s="17" t="str">
        <f ca="1">IFERROR(IF(LoanIsNotPaid*LoanIsGood,PaymentNumber,""), "")</f>
        <v/>
      </c>
      <c r="C271" s="18" t="str">
        <f ca="1">IFERROR(IF(LoanIsNotPaid*LoanIsGood,PaymentDate,""), "")</f>
        <v/>
      </c>
      <c r="D271" s="62" t="str">
        <f ca="1">IFERROR(IF(LoanIsNotPaid*LoanIsGood,LoanValue,""), "")</f>
        <v/>
      </c>
      <c r="E271" s="62" t="str">
        <f ca="1">IFERROR(IF(LoanIsNotPaid*LoanIsGood,MonthlyPayment,""), "")</f>
        <v/>
      </c>
      <c r="F271" s="62" t="str">
        <f ca="1">IFERROR(IF(LoanIsNotPaid*LoanIsGood,Principal,""), "")</f>
        <v/>
      </c>
      <c r="G271" s="62" t="str">
        <f ca="1">IFERROR(IF(LoanIsNotPaid*LoanIsGood,InterestAmt,""), "")</f>
        <v/>
      </c>
      <c r="H271" s="62" t="str">
        <f ca="1">IFERROR(IF(LoanIsNotPaid*LoanIsGood,EndingBalance,""), "")</f>
        <v/>
      </c>
    </row>
    <row r="272" spans="2:8" ht="20.100000000000001" customHeight="1" x14ac:dyDescent="0.3">
      <c r="B272" s="17" t="str">
        <f ca="1">IFERROR(IF(LoanIsNotPaid*LoanIsGood,PaymentNumber,""), "")</f>
        <v/>
      </c>
      <c r="C272" s="18" t="str">
        <f ca="1">IFERROR(IF(LoanIsNotPaid*LoanIsGood,PaymentDate,""), "")</f>
        <v/>
      </c>
      <c r="D272" s="62" t="str">
        <f ca="1">IFERROR(IF(LoanIsNotPaid*LoanIsGood,LoanValue,""), "")</f>
        <v/>
      </c>
      <c r="E272" s="62" t="str">
        <f ca="1">IFERROR(IF(LoanIsNotPaid*LoanIsGood,MonthlyPayment,""), "")</f>
        <v/>
      </c>
      <c r="F272" s="62" t="str">
        <f ca="1">IFERROR(IF(LoanIsNotPaid*LoanIsGood,Principal,""), "")</f>
        <v/>
      </c>
      <c r="G272" s="62" t="str">
        <f ca="1">IFERROR(IF(LoanIsNotPaid*LoanIsGood,InterestAmt,""), "")</f>
        <v/>
      </c>
      <c r="H272" s="62" t="str">
        <f ca="1">IFERROR(IF(LoanIsNotPaid*LoanIsGood,EndingBalance,""), "")</f>
        <v/>
      </c>
    </row>
    <row r="273" spans="2:8" ht="20.100000000000001" customHeight="1" x14ac:dyDescent="0.3">
      <c r="B273" s="17" t="str">
        <f ca="1">IFERROR(IF(LoanIsNotPaid*LoanIsGood,PaymentNumber,""), "")</f>
        <v/>
      </c>
      <c r="C273" s="18" t="str">
        <f ca="1">IFERROR(IF(LoanIsNotPaid*LoanIsGood,PaymentDate,""), "")</f>
        <v/>
      </c>
      <c r="D273" s="62" t="str">
        <f ca="1">IFERROR(IF(LoanIsNotPaid*LoanIsGood,LoanValue,""), "")</f>
        <v/>
      </c>
      <c r="E273" s="62" t="str">
        <f ca="1">IFERROR(IF(LoanIsNotPaid*LoanIsGood,MonthlyPayment,""), "")</f>
        <v/>
      </c>
      <c r="F273" s="62" t="str">
        <f ca="1">IFERROR(IF(LoanIsNotPaid*LoanIsGood,Principal,""), "")</f>
        <v/>
      </c>
      <c r="G273" s="62" t="str">
        <f ca="1">IFERROR(IF(LoanIsNotPaid*LoanIsGood,InterestAmt,""), "")</f>
        <v/>
      </c>
      <c r="H273" s="62" t="str">
        <f ca="1">IFERROR(IF(LoanIsNotPaid*LoanIsGood,EndingBalance,""), "")</f>
        <v/>
      </c>
    </row>
    <row r="274" spans="2:8" ht="20.100000000000001" customHeight="1" x14ac:dyDescent="0.3">
      <c r="B274" s="17" t="str">
        <f ca="1">IFERROR(IF(LoanIsNotPaid*LoanIsGood,PaymentNumber,""), "")</f>
        <v/>
      </c>
      <c r="C274" s="18" t="str">
        <f ca="1">IFERROR(IF(LoanIsNotPaid*LoanIsGood,PaymentDate,""), "")</f>
        <v/>
      </c>
      <c r="D274" s="62" t="str">
        <f ca="1">IFERROR(IF(LoanIsNotPaid*LoanIsGood,LoanValue,""), "")</f>
        <v/>
      </c>
      <c r="E274" s="62" t="str">
        <f ca="1">IFERROR(IF(LoanIsNotPaid*LoanIsGood,MonthlyPayment,""), "")</f>
        <v/>
      </c>
      <c r="F274" s="62" t="str">
        <f ca="1">IFERROR(IF(LoanIsNotPaid*LoanIsGood,Principal,""), "")</f>
        <v/>
      </c>
      <c r="G274" s="62" t="str">
        <f ca="1">IFERROR(IF(LoanIsNotPaid*LoanIsGood,InterestAmt,""), "")</f>
        <v/>
      </c>
      <c r="H274" s="62" t="str">
        <f ca="1">IFERROR(IF(LoanIsNotPaid*LoanIsGood,EndingBalance,""), "")</f>
        <v/>
      </c>
    </row>
    <row r="275" spans="2:8" ht="20.100000000000001" customHeight="1" x14ac:dyDescent="0.3">
      <c r="B275" s="17" t="str">
        <f ca="1">IFERROR(IF(LoanIsNotPaid*LoanIsGood,PaymentNumber,""), "")</f>
        <v/>
      </c>
      <c r="C275" s="18" t="str">
        <f ca="1">IFERROR(IF(LoanIsNotPaid*LoanIsGood,PaymentDate,""), "")</f>
        <v/>
      </c>
      <c r="D275" s="62" t="str">
        <f ca="1">IFERROR(IF(LoanIsNotPaid*LoanIsGood,LoanValue,""), "")</f>
        <v/>
      </c>
      <c r="E275" s="62" t="str">
        <f ca="1">IFERROR(IF(LoanIsNotPaid*LoanIsGood,MonthlyPayment,""), "")</f>
        <v/>
      </c>
      <c r="F275" s="62" t="str">
        <f ca="1">IFERROR(IF(LoanIsNotPaid*LoanIsGood,Principal,""), "")</f>
        <v/>
      </c>
      <c r="G275" s="62" t="str">
        <f ca="1">IFERROR(IF(LoanIsNotPaid*LoanIsGood,InterestAmt,""), "")</f>
        <v/>
      </c>
      <c r="H275" s="62" t="str">
        <f ca="1">IFERROR(IF(LoanIsNotPaid*LoanIsGood,EndingBalance,""), "")</f>
        <v/>
      </c>
    </row>
    <row r="276" spans="2:8" ht="20.100000000000001" customHeight="1" x14ac:dyDescent="0.3">
      <c r="B276" s="17" t="str">
        <f ca="1">IFERROR(IF(LoanIsNotPaid*LoanIsGood,PaymentNumber,""), "")</f>
        <v/>
      </c>
      <c r="C276" s="18" t="str">
        <f ca="1">IFERROR(IF(LoanIsNotPaid*LoanIsGood,PaymentDate,""), "")</f>
        <v/>
      </c>
      <c r="D276" s="62" t="str">
        <f ca="1">IFERROR(IF(LoanIsNotPaid*LoanIsGood,LoanValue,""), "")</f>
        <v/>
      </c>
      <c r="E276" s="62" t="str">
        <f ca="1">IFERROR(IF(LoanIsNotPaid*LoanIsGood,MonthlyPayment,""), "")</f>
        <v/>
      </c>
      <c r="F276" s="62" t="str">
        <f ca="1">IFERROR(IF(LoanIsNotPaid*LoanIsGood,Principal,""), "")</f>
        <v/>
      </c>
      <c r="G276" s="62" t="str">
        <f ca="1">IFERROR(IF(LoanIsNotPaid*LoanIsGood,InterestAmt,""), "")</f>
        <v/>
      </c>
      <c r="H276" s="62" t="str">
        <f ca="1">IFERROR(IF(LoanIsNotPaid*LoanIsGood,EndingBalance,""), "")</f>
        <v/>
      </c>
    </row>
    <row r="277" spans="2:8" ht="20.100000000000001" customHeight="1" x14ac:dyDescent="0.3">
      <c r="B277" s="17" t="str">
        <f ca="1">IFERROR(IF(LoanIsNotPaid*LoanIsGood,PaymentNumber,""), "")</f>
        <v/>
      </c>
      <c r="C277" s="18" t="str">
        <f ca="1">IFERROR(IF(LoanIsNotPaid*LoanIsGood,PaymentDate,""), "")</f>
        <v/>
      </c>
      <c r="D277" s="62" t="str">
        <f ca="1">IFERROR(IF(LoanIsNotPaid*LoanIsGood,LoanValue,""), "")</f>
        <v/>
      </c>
      <c r="E277" s="62" t="str">
        <f ca="1">IFERROR(IF(LoanIsNotPaid*LoanIsGood,MonthlyPayment,""), "")</f>
        <v/>
      </c>
      <c r="F277" s="62" t="str">
        <f ca="1">IFERROR(IF(LoanIsNotPaid*LoanIsGood,Principal,""), "")</f>
        <v/>
      </c>
      <c r="G277" s="62" t="str">
        <f ca="1">IFERROR(IF(LoanIsNotPaid*LoanIsGood,InterestAmt,""), "")</f>
        <v/>
      </c>
      <c r="H277" s="62" t="str">
        <f ca="1">IFERROR(IF(LoanIsNotPaid*LoanIsGood,EndingBalance,""), "")</f>
        <v/>
      </c>
    </row>
    <row r="278" spans="2:8" ht="20.100000000000001" customHeight="1" x14ac:dyDescent="0.3">
      <c r="B278" s="17" t="str">
        <f ca="1">IFERROR(IF(LoanIsNotPaid*LoanIsGood,PaymentNumber,""), "")</f>
        <v/>
      </c>
      <c r="C278" s="18" t="str">
        <f ca="1">IFERROR(IF(LoanIsNotPaid*LoanIsGood,PaymentDate,""), "")</f>
        <v/>
      </c>
      <c r="D278" s="62" t="str">
        <f ca="1">IFERROR(IF(LoanIsNotPaid*LoanIsGood,LoanValue,""), "")</f>
        <v/>
      </c>
      <c r="E278" s="62" t="str">
        <f ca="1">IFERROR(IF(LoanIsNotPaid*LoanIsGood,MonthlyPayment,""), "")</f>
        <v/>
      </c>
      <c r="F278" s="62" t="str">
        <f ca="1">IFERROR(IF(LoanIsNotPaid*LoanIsGood,Principal,""), "")</f>
        <v/>
      </c>
      <c r="G278" s="62" t="str">
        <f ca="1">IFERROR(IF(LoanIsNotPaid*LoanIsGood,InterestAmt,""), "")</f>
        <v/>
      </c>
      <c r="H278" s="62" t="str">
        <f ca="1">IFERROR(IF(LoanIsNotPaid*LoanIsGood,EndingBalance,""), "")</f>
        <v/>
      </c>
    </row>
    <row r="279" spans="2:8" ht="20.100000000000001" customHeight="1" x14ac:dyDescent="0.3">
      <c r="B279" s="17" t="str">
        <f ca="1">IFERROR(IF(LoanIsNotPaid*LoanIsGood,PaymentNumber,""), "")</f>
        <v/>
      </c>
      <c r="C279" s="18" t="str">
        <f ca="1">IFERROR(IF(LoanIsNotPaid*LoanIsGood,PaymentDate,""), "")</f>
        <v/>
      </c>
      <c r="D279" s="62" t="str">
        <f ca="1">IFERROR(IF(LoanIsNotPaid*LoanIsGood,LoanValue,""), "")</f>
        <v/>
      </c>
      <c r="E279" s="62" t="str">
        <f ca="1">IFERROR(IF(LoanIsNotPaid*LoanIsGood,MonthlyPayment,""), "")</f>
        <v/>
      </c>
      <c r="F279" s="62" t="str">
        <f ca="1">IFERROR(IF(LoanIsNotPaid*LoanIsGood,Principal,""), "")</f>
        <v/>
      </c>
      <c r="G279" s="62" t="str">
        <f ca="1">IFERROR(IF(LoanIsNotPaid*LoanIsGood,InterestAmt,""), "")</f>
        <v/>
      </c>
      <c r="H279" s="62" t="str">
        <f ca="1">IFERROR(IF(LoanIsNotPaid*LoanIsGood,EndingBalance,""), "")</f>
        <v/>
      </c>
    </row>
    <row r="280" spans="2:8" ht="20.100000000000001" customHeight="1" x14ac:dyDescent="0.3">
      <c r="B280" s="17" t="str">
        <f ca="1">IFERROR(IF(LoanIsNotPaid*LoanIsGood,PaymentNumber,""), "")</f>
        <v/>
      </c>
      <c r="C280" s="18" t="str">
        <f ca="1">IFERROR(IF(LoanIsNotPaid*LoanIsGood,PaymentDate,""), "")</f>
        <v/>
      </c>
      <c r="D280" s="62" t="str">
        <f ca="1">IFERROR(IF(LoanIsNotPaid*LoanIsGood,LoanValue,""), "")</f>
        <v/>
      </c>
      <c r="E280" s="62" t="str">
        <f ca="1">IFERROR(IF(LoanIsNotPaid*LoanIsGood,MonthlyPayment,""), "")</f>
        <v/>
      </c>
      <c r="F280" s="62" t="str">
        <f ca="1">IFERROR(IF(LoanIsNotPaid*LoanIsGood,Principal,""), "")</f>
        <v/>
      </c>
      <c r="G280" s="62" t="str">
        <f ca="1">IFERROR(IF(LoanIsNotPaid*LoanIsGood,InterestAmt,""), "")</f>
        <v/>
      </c>
      <c r="H280" s="62" t="str">
        <f ca="1">IFERROR(IF(LoanIsNotPaid*LoanIsGood,EndingBalance,""), "")</f>
        <v/>
      </c>
    </row>
    <row r="281" spans="2:8" ht="20.100000000000001" customHeight="1" x14ac:dyDescent="0.3">
      <c r="B281" s="17" t="str">
        <f ca="1">IFERROR(IF(LoanIsNotPaid*LoanIsGood,PaymentNumber,""), "")</f>
        <v/>
      </c>
      <c r="C281" s="18" t="str">
        <f ca="1">IFERROR(IF(LoanIsNotPaid*LoanIsGood,PaymentDate,""), "")</f>
        <v/>
      </c>
      <c r="D281" s="62" t="str">
        <f ca="1">IFERROR(IF(LoanIsNotPaid*LoanIsGood,LoanValue,""), "")</f>
        <v/>
      </c>
      <c r="E281" s="62" t="str">
        <f ca="1">IFERROR(IF(LoanIsNotPaid*LoanIsGood,MonthlyPayment,""), "")</f>
        <v/>
      </c>
      <c r="F281" s="62" t="str">
        <f ca="1">IFERROR(IF(LoanIsNotPaid*LoanIsGood,Principal,""), "")</f>
        <v/>
      </c>
      <c r="G281" s="62" t="str">
        <f ca="1">IFERROR(IF(LoanIsNotPaid*LoanIsGood,InterestAmt,""), "")</f>
        <v/>
      </c>
      <c r="H281" s="62" t="str">
        <f ca="1">IFERROR(IF(LoanIsNotPaid*LoanIsGood,EndingBalance,""), "")</f>
        <v/>
      </c>
    </row>
    <row r="282" spans="2:8" ht="20.100000000000001" customHeight="1" x14ac:dyDescent="0.3">
      <c r="B282" s="17" t="str">
        <f ca="1">IFERROR(IF(LoanIsNotPaid*LoanIsGood,PaymentNumber,""), "")</f>
        <v/>
      </c>
      <c r="C282" s="18" t="str">
        <f ca="1">IFERROR(IF(LoanIsNotPaid*LoanIsGood,PaymentDate,""), "")</f>
        <v/>
      </c>
      <c r="D282" s="62" t="str">
        <f ca="1">IFERROR(IF(LoanIsNotPaid*LoanIsGood,LoanValue,""), "")</f>
        <v/>
      </c>
      <c r="E282" s="62" t="str">
        <f ca="1">IFERROR(IF(LoanIsNotPaid*LoanIsGood,MonthlyPayment,""), "")</f>
        <v/>
      </c>
      <c r="F282" s="62" t="str">
        <f ca="1">IFERROR(IF(LoanIsNotPaid*LoanIsGood,Principal,""), "")</f>
        <v/>
      </c>
      <c r="G282" s="62" t="str">
        <f ca="1">IFERROR(IF(LoanIsNotPaid*LoanIsGood,InterestAmt,""), "")</f>
        <v/>
      </c>
      <c r="H282" s="62" t="str">
        <f ca="1">IFERROR(IF(LoanIsNotPaid*LoanIsGood,EndingBalance,""), "")</f>
        <v/>
      </c>
    </row>
    <row r="283" spans="2:8" ht="20.100000000000001" customHeight="1" x14ac:dyDescent="0.3">
      <c r="B283" s="17" t="str">
        <f ca="1">IFERROR(IF(LoanIsNotPaid*LoanIsGood,PaymentNumber,""), "")</f>
        <v/>
      </c>
      <c r="C283" s="18" t="str">
        <f ca="1">IFERROR(IF(LoanIsNotPaid*LoanIsGood,PaymentDate,""), "")</f>
        <v/>
      </c>
      <c r="D283" s="62" t="str">
        <f ca="1">IFERROR(IF(LoanIsNotPaid*LoanIsGood,LoanValue,""), "")</f>
        <v/>
      </c>
      <c r="E283" s="62" t="str">
        <f ca="1">IFERROR(IF(LoanIsNotPaid*LoanIsGood,MonthlyPayment,""), "")</f>
        <v/>
      </c>
      <c r="F283" s="62" t="str">
        <f ca="1">IFERROR(IF(LoanIsNotPaid*LoanIsGood,Principal,""), "")</f>
        <v/>
      </c>
      <c r="G283" s="62" t="str">
        <f ca="1">IFERROR(IF(LoanIsNotPaid*LoanIsGood,InterestAmt,""), "")</f>
        <v/>
      </c>
      <c r="H283" s="62" t="str">
        <f ca="1">IFERROR(IF(LoanIsNotPaid*LoanIsGood,EndingBalance,""), "")</f>
        <v/>
      </c>
    </row>
    <row r="284" spans="2:8" ht="20.100000000000001" customHeight="1" x14ac:dyDescent="0.3">
      <c r="B284" s="17" t="str">
        <f ca="1">IFERROR(IF(LoanIsNotPaid*LoanIsGood,PaymentNumber,""), "")</f>
        <v/>
      </c>
      <c r="C284" s="18" t="str">
        <f ca="1">IFERROR(IF(LoanIsNotPaid*LoanIsGood,PaymentDate,""), "")</f>
        <v/>
      </c>
      <c r="D284" s="62" t="str">
        <f ca="1">IFERROR(IF(LoanIsNotPaid*LoanIsGood,LoanValue,""), "")</f>
        <v/>
      </c>
      <c r="E284" s="62" t="str">
        <f ca="1">IFERROR(IF(LoanIsNotPaid*LoanIsGood,MonthlyPayment,""), "")</f>
        <v/>
      </c>
      <c r="F284" s="62" t="str">
        <f ca="1">IFERROR(IF(LoanIsNotPaid*LoanIsGood,Principal,""), "")</f>
        <v/>
      </c>
      <c r="G284" s="62" t="str">
        <f ca="1">IFERROR(IF(LoanIsNotPaid*LoanIsGood,InterestAmt,""), "")</f>
        <v/>
      </c>
      <c r="H284" s="62" t="str">
        <f ca="1">IFERROR(IF(LoanIsNotPaid*LoanIsGood,EndingBalance,""), "")</f>
        <v/>
      </c>
    </row>
    <row r="285" spans="2:8" ht="20.100000000000001" customHeight="1" x14ac:dyDescent="0.3">
      <c r="B285" s="17" t="str">
        <f ca="1">IFERROR(IF(LoanIsNotPaid*LoanIsGood,PaymentNumber,""), "")</f>
        <v/>
      </c>
      <c r="C285" s="18" t="str">
        <f ca="1">IFERROR(IF(LoanIsNotPaid*LoanIsGood,PaymentDate,""), "")</f>
        <v/>
      </c>
      <c r="D285" s="62" t="str">
        <f ca="1">IFERROR(IF(LoanIsNotPaid*LoanIsGood,LoanValue,""), "")</f>
        <v/>
      </c>
      <c r="E285" s="62" t="str">
        <f ca="1">IFERROR(IF(LoanIsNotPaid*LoanIsGood,MonthlyPayment,""), "")</f>
        <v/>
      </c>
      <c r="F285" s="62" t="str">
        <f ca="1">IFERROR(IF(LoanIsNotPaid*LoanIsGood,Principal,""), "")</f>
        <v/>
      </c>
      <c r="G285" s="62" t="str">
        <f ca="1">IFERROR(IF(LoanIsNotPaid*LoanIsGood,InterestAmt,""), "")</f>
        <v/>
      </c>
      <c r="H285" s="62" t="str">
        <f ca="1">IFERROR(IF(LoanIsNotPaid*LoanIsGood,EndingBalance,""), "")</f>
        <v/>
      </c>
    </row>
    <row r="286" spans="2:8" ht="20.100000000000001" customHeight="1" x14ac:dyDescent="0.3">
      <c r="B286" s="17" t="str">
        <f ca="1">IFERROR(IF(LoanIsNotPaid*LoanIsGood,PaymentNumber,""), "")</f>
        <v/>
      </c>
      <c r="C286" s="18" t="str">
        <f ca="1">IFERROR(IF(LoanIsNotPaid*LoanIsGood,PaymentDate,""), "")</f>
        <v/>
      </c>
      <c r="D286" s="62" t="str">
        <f ca="1">IFERROR(IF(LoanIsNotPaid*LoanIsGood,LoanValue,""), "")</f>
        <v/>
      </c>
      <c r="E286" s="62" t="str">
        <f ca="1">IFERROR(IF(LoanIsNotPaid*LoanIsGood,MonthlyPayment,""), "")</f>
        <v/>
      </c>
      <c r="F286" s="62" t="str">
        <f ca="1">IFERROR(IF(LoanIsNotPaid*LoanIsGood,Principal,""), "")</f>
        <v/>
      </c>
      <c r="G286" s="62" t="str">
        <f ca="1">IFERROR(IF(LoanIsNotPaid*LoanIsGood,InterestAmt,""), "")</f>
        <v/>
      </c>
      <c r="H286" s="62" t="str">
        <f ca="1">IFERROR(IF(LoanIsNotPaid*LoanIsGood,EndingBalance,""), "")</f>
        <v/>
      </c>
    </row>
    <row r="287" spans="2:8" ht="20.100000000000001" customHeight="1" x14ac:dyDescent="0.3">
      <c r="B287" s="17" t="str">
        <f ca="1">IFERROR(IF(LoanIsNotPaid*LoanIsGood,PaymentNumber,""), "")</f>
        <v/>
      </c>
      <c r="C287" s="18" t="str">
        <f ca="1">IFERROR(IF(LoanIsNotPaid*LoanIsGood,PaymentDate,""), "")</f>
        <v/>
      </c>
      <c r="D287" s="62" t="str">
        <f ca="1">IFERROR(IF(LoanIsNotPaid*LoanIsGood,LoanValue,""), "")</f>
        <v/>
      </c>
      <c r="E287" s="62" t="str">
        <f ca="1">IFERROR(IF(LoanIsNotPaid*LoanIsGood,MonthlyPayment,""), "")</f>
        <v/>
      </c>
      <c r="F287" s="62" t="str">
        <f ca="1">IFERROR(IF(LoanIsNotPaid*LoanIsGood,Principal,""), "")</f>
        <v/>
      </c>
      <c r="G287" s="62" t="str">
        <f ca="1">IFERROR(IF(LoanIsNotPaid*LoanIsGood,InterestAmt,""), "")</f>
        <v/>
      </c>
      <c r="H287" s="62" t="str">
        <f ca="1">IFERROR(IF(LoanIsNotPaid*LoanIsGood,EndingBalance,""), "")</f>
        <v/>
      </c>
    </row>
    <row r="288" spans="2:8" ht="20.100000000000001" customHeight="1" x14ac:dyDescent="0.3">
      <c r="B288" s="17" t="str">
        <f ca="1">IFERROR(IF(LoanIsNotPaid*LoanIsGood,PaymentNumber,""), "")</f>
        <v/>
      </c>
      <c r="C288" s="18" t="str">
        <f ca="1">IFERROR(IF(LoanIsNotPaid*LoanIsGood,PaymentDate,""), "")</f>
        <v/>
      </c>
      <c r="D288" s="62" t="str">
        <f ca="1">IFERROR(IF(LoanIsNotPaid*LoanIsGood,LoanValue,""), "")</f>
        <v/>
      </c>
      <c r="E288" s="62" t="str">
        <f ca="1">IFERROR(IF(LoanIsNotPaid*LoanIsGood,MonthlyPayment,""), "")</f>
        <v/>
      </c>
      <c r="F288" s="62" t="str">
        <f ca="1">IFERROR(IF(LoanIsNotPaid*LoanIsGood,Principal,""), "")</f>
        <v/>
      </c>
      <c r="G288" s="62" t="str">
        <f ca="1">IFERROR(IF(LoanIsNotPaid*LoanIsGood,InterestAmt,""), "")</f>
        <v/>
      </c>
      <c r="H288" s="62" t="str">
        <f ca="1">IFERROR(IF(LoanIsNotPaid*LoanIsGood,EndingBalance,""), "")</f>
        <v/>
      </c>
    </row>
    <row r="289" spans="2:8" ht="20.100000000000001" customHeight="1" x14ac:dyDescent="0.3">
      <c r="B289" s="17" t="str">
        <f ca="1">IFERROR(IF(LoanIsNotPaid*LoanIsGood,PaymentNumber,""), "")</f>
        <v/>
      </c>
      <c r="C289" s="18" t="str">
        <f ca="1">IFERROR(IF(LoanIsNotPaid*LoanIsGood,PaymentDate,""), "")</f>
        <v/>
      </c>
      <c r="D289" s="62" t="str">
        <f ca="1">IFERROR(IF(LoanIsNotPaid*LoanIsGood,LoanValue,""), "")</f>
        <v/>
      </c>
      <c r="E289" s="62" t="str">
        <f ca="1">IFERROR(IF(LoanIsNotPaid*LoanIsGood,MonthlyPayment,""), "")</f>
        <v/>
      </c>
      <c r="F289" s="62" t="str">
        <f ca="1">IFERROR(IF(LoanIsNotPaid*LoanIsGood,Principal,""), "")</f>
        <v/>
      </c>
      <c r="G289" s="62" t="str">
        <f ca="1">IFERROR(IF(LoanIsNotPaid*LoanIsGood,InterestAmt,""), "")</f>
        <v/>
      </c>
      <c r="H289" s="62" t="str">
        <f ca="1">IFERROR(IF(LoanIsNotPaid*LoanIsGood,EndingBalance,""), "")</f>
        <v/>
      </c>
    </row>
    <row r="290" spans="2:8" ht="20.100000000000001" customHeight="1" x14ac:dyDescent="0.3">
      <c r="B290" s="17" t="str">
        <f ca="1">IFERROR(IF(LoanIsNotPaid*LoanIsGood,PaymentNumber,""), "")</f>
        <v/>
      </c>
      <c r="C290" s="18" t="str">
        <f ca="1">IFERROR(IF(LoanIsNotPaid*LoanIsGood,PaymentDate,""), "")</f>
        <v/>
      </c>
      <c r="D290" s="62" t="str">
        <f ca="1">IFERROR(IF(LoanIsNotPaid*LoanIsGood,LoanValue,""), "")</f>
        <v/>
      </c>
      <c r="E290" s="62" t="str">
        <f ca="1">IFERROR(IF(LoanIsNotPaid*LoanIsGood,MonthlyPayment,""), "")</f>
        <v/>
      </c>
      <c r="F290" s="62" t="str">
        <f ca="1">IFERROR(IF(LoanIsNotPaid*LoanIsGood,Principal,""), "")</f>
        <v/>
      </c>
      <c r="G290" s="62" t="str">
        <f ca="1">IFERROR(IF(LoanIsNotPaid*LoanIsGood,InterestAmt,""), "")</f>
        <v/>
      </c>
      <c r="H290" s="62" t="str">
        <f ca="1">IFERROR(IF(LoanIsNotPaid*LoanIsGood,EndingBalance,""), "")</f>
        <v/>
      </c>
    </row>
    <row r="291" spans="2:8" ht="20.100000000000001" customHeight="1" x14ac:dyDescent="0.3">
      <c r="B291" s="17" t="str">
        <f ca="1">IFERROR(IF(LoanIsNotPaid*LoanIsGood,PaymentNumber,""), "")</f>
        <v/>
      </c>
      <c r="C291" s="18" t="str">
        <f ca="1">IFERROR(IF(LoanIsNotPaid*LoanIsGood,PaymentDate,""), "")</f>
        <v/>
      </c>
      <c r="D291" s="62" t="str">
        <f ca="1">IFERROR(IF(LoanIsNotPaid*LoanIsGood,LoanValue,""), "")</f>
        <v/>
      </c>
      <c r="E291" s="62" t="str">
        <f ca="1">IFERROR(IF(LoanIsNotPaid*LoanIsGood,MonthlyPayment,""), "")</f>
        <v/>
      </c>
      <c r="F291" s="62" t="str">
        <f ca="1">IFERROR(IF(LoanIsNotPaid*LoanIsGood,Principal,""), "")</f>
        <v/>
      </c>
      <c r="G291" s="62" t="str">
        <f ca="1">IFERROR(IF(LoanIsNotPaid*LoanIsGood,InterestAmt,""), "")</f>
        <v/>
      </c>
      <c r="H291" s="62" t="str">
        <f ca="1">IFERROR(IF(LoanIsNotPaid*LoanIsGood,EndingBalance,""), "")</f>
        <v/>
      </c>
    </row>
    <row r="292" spans="2:8" ht="20.100000000000001" customHeight="1" x14ac:dyDescent="0.3">
      <c r="B292" s="17" t="str">
        <f ca="1">IFERROR(IF(LoanIsNotPaid*LoanIsGood,PaymentNumber,""), "")</f>
        <v/>
      </c>
      <c r="C292" s="18" t="str">
        <f ca="1">IFERROR(IF(LoanIsNotPaid*LoanIsGood,PaymentDate,""), "")</f>
        <v/>
      </c>
      <c r="D292" s="62" t="str">
        <f ca="1">IFERROR(IF(LoanIsNotPaid*LoanIsGood,LoanValue,""), "")</f>
        <v/>
      </c>
      <c r="E292" s="62" t="str">
        <f ca="1">IFERROR(IF(LoanIsNotPaid*LoanIsGood,MonthlyPayment,""), "")</f>
        <v/>
      </c>
      <c r="F292" s="62" t="str">
        <f ca="1">IFERROR(IF(LoanIsNotPaid*LoanIsGood,Principal,""), "")</f>
        <v/>
      </c>
      <c r="G292" s="62" t="str">
        <f ca="1">IFERROR(IF(LoanIsNotPaid*LoanIsGood,InterestAmt,""), "")</f>
        <v/>
      </c>
      <c r="H292" s="62" t="str">
        <f ca="1">IFERROR(IF(LoanIsNotPaid*LoanIsGood,EndingBalance,""), "")</f>
        <v/>
      </c>
    </row>
    <row r="293" spans="2:8" ht="20.100000000000001" customHeight="1" x14ac:dyDescent="0.3">
      <c r="B293" s="17" t="str">
        <f ca="1">IFERROR(IF(LoanIsNotPaid*LoanIsGood,PaymentNumber,""), "")</f>
        <v/>
      </c>
      <c r="C293" s="18" t="str">
        <f ca="1">IFERROR(IF(LoanIsNotPaid*LoanIsGood,PaymentDate,""), "")</f>
        <v/>
      </c>
      <c r="D293" s="62" t="str">
        <f ca="1">IFERROR(IF(LoanIsNotPaid*LoanIsGood,LoanValue,""), "")</f>
        <v/>
      </c>
      <c r="E293" s="62" t="str">
        <f ca="1">IFERROR(IF(LoanIsNotPaid*LoanIsGood,MonthlyPayment,""), "")</f>
        <v/>
      </c>
      <c r="F293" s="62" t="str">
        <f ca="1">IFERROR(IF(LoanIsNotPaid*LoanIsGood,Principal,""), "")</f>
        <v/>
      </c>
      <c r="G293" s="62" t="str">
        <f ca="1">IFERROR(IF(LoanIsNotPaid*LoanIsGood,InterestAmt,""), "")</f>
        <v/>
      </c>
      <c r="H293" s="62" t="str">
        <f ca="1">IFERROR(IF(LoanIsNotPaid*LoanIsGood,EndingBalance,""), "")</f>
        <v/>
      </c>
    </row>
    <row r="294" spans="2:8" ht="20.100000000000001" customHeight="1" x14ac:dyDescent="0.3">
      <c r="B294" s="17" t="str">
        <f ca="1">IFERROR(IF(LoanIsNotPaid*LoanIsGood,PaymentNumber,""), "")</f>
        <v/>
      </c>
      <c r="C294" s="18" t="str">
        <f ca="1">IFERROR(IF(LoanIsNotPaid*LoanIsGood,PaymentDate,""), "")</f>
        <v/>
      </c>
      <c r="D294" s="62" t="str">
        <f ca="1">IFERROR(IF(LoanIsNotPaid*LoanIsGood,LoanValue,""), "")</f>
        <v/>
      </c>
      <c r="E294" s="62" t="str">
        <f ca="1">IFERROR(IF(LoanIsNotPaid*LoanIsGood,MonthlyPayment,""), "")</f>
        <v/>
      </c>
      <c r="F294" s="62" t="str">
        <f ca="1">IFERROR(IF(LoanIsNotPaid*LoanIsGood,Principal,""), "")</f>
        <v/>
      </c>
      <c r="G294" s="62" t="str">
        <f ca="1">IFERROR(IF(LoanIsNotPaid*LoanIsGood,InterestAmt,""), "")</f>
        <v/>
      </c>
      <c r="H294" s="62" t="str">
        <f ca="1">IFERROR(IF(LoanIsNotPaid*LoanIsGood,EndingBalance,""), "")</f>
        <v/>
      </c>
    </row>
    <row r="295" spans="2:8" ht="20.100000000000001" customHeight="1" x14ac:dyDescent="0.3">
      <c r="B295" s="17" t="str">
        <f ca="1">IFERROR(IF(LoanIsNotPaid*LoanIsGood,PaymentNumber,""), "")</f>
        <v/>
      </c>
      <c r="C295" s="18" t="str">
        <f ca="1">IFERROR(IF(LoanIsNotPaid*LoanIsGood,PaymentDate,""), "")</f>
        <v/>
      </c>
      <c r="D295" s="62" t="str">
        <f ca="1">IFERROR(IF(LoanIsNotPaid*LoanIsGood,LoanValue,""), "")</f>
        <v/>
      </c>
      <c r="E295" s="62" t="str">
        <f ca="1">IFERROR(IF(LoanIsNotPaid*LoanIsGood,MonthlyPayment,""), "")</f>
        <v/>
      </c>
      <c r="F295" s="62" t="str">
        <f ca="1">IFERROR(IF(LoanIsNotPaid*LoanIsGood,Principal,""), "")</f>
        <v/>
      </c>
      <c r="G295" s="62" t="str">
        <f ca="1">IFERROR(IF(LoanIsNotPaid*LoanIsGood,InterestAmt,""), "")</f>
        <v/>
      </c>
      <c r="H295" s="62" t="str">
        <f ca="1">IFERROR(IF(LoanIsNotPaid*LoanIsGood,EndingBalance,""), "")</f>
        <v/>
      </c>
    </row>
    <row r="296" spans="2:8" ht="20.100000000000001" customHeight="1" x14ac:dyDescent="0.3">
      <c r="B296" s="17" t="str">
        <f ca="1">IFERROR(IF(LoanIsNotPaid*LoanIsGood,PaymentNumber,""), "")</f>
        <v/>
      </c>
      <c r="C296" s="18" t="str">
        <f ca="1">IFERROR(IF(LoanIsNotPaid*LoanIsGood,PaymentDate,""), "")</f>
        <v/>
      </c>
      <c r="D296" s="62" t="str">
        <f ca="1">IFERROR(IF(LoanIsNotPaid*LoanIsGood,LoanValue,""), "")</f>
        <v/>
      </c>
      <c r="E296" s="62" t="str">
        <f ca="1">IFERROR(IF(LoanIsNotPaid*LoanIsGood,MonthlyPayment,""), "")</f>
        <v/>
      </c>
      <c r="F296" s="62" t="str">
        <f ca="1">IFERROR(IF(LoanIsNotPaid*LoanIsGood,Principal,""), "")</f>
        <v/>
      </c>
      <c r="G296" s="62" t="str">
        <f ca="1">IFERROR(IF(LoanIsNotPaid*LoanIsGood,InterestAmt,""), "")</f>
        <v/>
      </c>
      <c r="H296" s="62" t="str">
        <f ca="1">IFERROR(IF(LoanIsNotPaid*LoanIsGood,EndingBalance,""), "")</f>
        <v/>
      </c>
    </row>
    <row r="297" spans="2:8" ht="20.100000000000001" customHeight="1" x14ac:dyDescent="0.3">
      <c r="B297" s="17" t="str">
        <f ca="1">IFERROR(IF(LoanIsNotPaid*LoanIsGood,PaymentNumber,""), "")</f>
        <v/>
      </c>
      <c r="C297" s="18" t="str">
        <f ca="1">IFERROR(IF(LoanIsNotPaid*LoanIsGood,PaymentDate,""), "")</f>
        <v/>
      </c>
      <c r="D297" s="62" t="str">
        <f ca="1">IFERROR(IF(LoanIsNotPaid*LoanIsGood,LoanValue,""), "")</f>
        <v/>
      </c>
      <c r="E297" s="62" t="str">
        <f ca="1">IFERROR(IF(LoanIsNotPaid*LoanIsGood,MonthlyPayment,""), "")</f>
        <v/>
      </c>
      <c r="F297" s="62" t="str">
        <f ca="1">IFERROR(IF(LoanIsNotPaid*LoanIsGood,Principal,""), "")</f>
        <v/>
      </c>
      <c r="G297" s="62" t="str">
        <f ca="1">IFERROR(IF(LoanIsNotPaid*LoanIsGood,InterestAmt,""), "")</f>
        <v/>
      </c>
      <c r="H297" s="62" t="str">
        <f ca="1">IFERROR(IF(LoanIsNotPaid*LoanIsGood,EndingBalance,""), "")</f>
        <v/>
      </c>
    </row>
    <row r="298" spans="2:8" ht="20.100000000000001" customHeight="1" x14ac:dyDescent="0.3">
      <c r="B298" s="17" t="str">
        <f ca="1">IFERROR(IF(LoanIsNotPaid*LoanIsGood,PaymentNumber,""), "")</f>
        <v/>
      </c>
      <c r="C298" s="18" t="str">
        <f ca="1">IFERROR(IF(LoanIsNotPaid*LoanIsGood,PaymentDate,""), "")</f>
        <v/>
      </c>
      <c r="D298" s="62" t="str">
        <f ca="1">IFERROR(IF(LoanIsNotPaid*LoanIsGood,LoanValue,""), "")</f>
        <v/>
      </c>
      <c r="E298" s="62" t="str">
        <f ca="1">IFERROR(IF(LoanIsNotPaid*LoanIsGood,MonthlyPayment,""), "")</f>
        <v/>
      </c>
      <c r="F298" s="62" t="str">
        <f ca="1">IFERROR(IF(LoanIsNotPaid*LoanIsGood,Principal,""), "")</f>
        <v/>
      </c>
      <c r="G298" s="62" t="str">
        <f ca="1">IFERROR(IF(LoanIsNotPaid*LoanIsGood,InterestAmt,""), "")</f>
        <v/>
      </c>
      <c r="H298" s="62" t="str">
        <f ca="1">IFERROR(IF(LoanIsNotPaid*LoanIsGood,EndingBalance,""), "")</f>
        <v/>
      </c>
    </row>
    <row r="299" spans="2:8" ht="20.100000000000001" customHeight="1" x14ac:dyDescent="0.3">
      <c r="B299" s="17" t="str">
        <f ca="1">IFERROR(IF(LoanIsNotPaid*LoanIsGood,PaymentNumber,""), "")</f>
        <v/>
      </c>
      <c r="C299" s="18" t="str">
        <f ca="1">IFERROR(IF(LoanIsNotPaid*LoanIsGood,PaymentDate,""), "")</f>
        <v/>
      </c>
      <c r="D299" s="62" t="str">
        <f ca="1">IFERROR(IF(LoanIsNotPaid*LoanIsGood,LoanValue,""), "")</f>
        <v/>
      </c>
      <c r="E299" s="62" t="str">
        <f ca="1">IFERROR(IF(LoanIsNotPaid*LoanIsGood,MonthlyPayment,""), "")</f>
        <v/>
      </c>
      <c r="F299" s="62" t="str">
        <f ca="1">IFERROR(IF(LoanIsNotPaid*LoanIsGood,Principal,""), "")</f>
        <v/>
      </c>
      <c r="G299" s="62" t="str">
        <f ca="1">IFERROR(IF(LoanIsNotPaid*LoanIsGood,InterestAmt,""), "")</f>
        <v/>
      </c>
      <c r="H299" s="62" t="str">
        <f ca="1">IFERROR(IF(LoanIsNotPaid*LoanIsGood,EndingBalance,""), "")</f>
        <v/>
      </c>
    </row>
    <row r="300" spans="2:8" ht="20.100000000000001" customHeight="1" x14ac:dyDescent="0.3">
      <c r="B300" s="17" t="str">
        <f ca="1">IFERROR(IF(LoanIsNotPaid*LoanIsGood,PaymentNumber,""), "")</f>
        <v/>
      </c>
      <c r="C300" s="18" t="str">
        <f ca="1">IFERROR(IF(LoanIsNotPaid*LoanIsGood,PaymentDate,""), "")</f>
        <v/>
      </c>
      <c r="D300" s="62" t="str">
        <f ca="1">IFERROR(IF(LoanIsNotPaid*LoanIsGood,LoanValue,""), "")</f>
        <v/>
      </c>
      <c r="E300" s="62" t="str">
        <f ca="1">IFERROR(IF(LoanIsNotPaid*LoanIsGood,MonthlyPayment,""), "")</f>
        <v/>
      </c>
      <c r="F300" s="62" t="str">
        <f ca="1">IFERROR(IF(LoanIsNotPaid*LoanIsGood,Principal,""), "")</f>
        <v/>
      </c>
      <c r="G300" s="62" t="str">
        <f ca="1">IFERROR(IF(LoanIsNotPaid*LoanIsGood,InterestAmt,""), "")</f>
        <v/>
      </c>
      <c r="H300" s="62" t="str">
        <f ca="1">IFERROR(IF(LoanIsNotPaid*LoanIsGood,EndingBalance,""), "")</f>
        <v/>
      </c>
    </row>
    <row r="301" spans="2:8" ht="20.100000000000001" customHeight="1" x14ac:dyDescent="0.3">
      <c r="B301" s="17" t="str">
        <f ca="1">IFERROR(IF(LoanIsNotPaid*LoanIsGood,PaymentNumber,""), "")</f>
        <v/>
      </c>
      <c r="C301" s="18" t="str">
        <f ca="1">IFERROR(IF(LoanIsNotPaid*LoanIsGood,PaymentDate,""), "")</f>
        <v/>
      </c>
      <c r="D301" s="62" t="str">
        <f ca="1">IFERROR(IF(LoanIsNotPaid*LoanIsGood,LoanValue,""), "")</f>
        <v/>
      </c>
      <c r="E301" s="62" t="str">
        <f ca="1">IFERROR(IF(LoanIsNotPaid*LoanIsGood,MonthlyPayment,""), "")</f>
        <v/>
      </c>
      <c r="F301" s="62" t="str">
        <f ca="1">IFERROR(IF(LoanIsNotPaid*LoanIsGood,Principal,""), "")</f>
        <v/>
      </c>
      <c r="G301" s="62" t="str">
        <f ca="1">IFERROR(IF(LoanIsNotPaid*LoanIsGood,InterestAmt,""), "")</f>
        <v/>
      </c>
      <c r="H301" s="62" t="str">
        <f ca="1">IFERROR(IF(LoanIsNotPaid*LoanIsGood,EndingBalance,""), "")</f>
        <v/>
      </c>
    </row>
    <row r="302" spans="2:8" ht="20.100000000000001" customHeight="1" x14ac:dyDescent="0.3">
      <c r="B302" s="17" t="str">
        <f ca="1">IFERROR(IF(LoanIsNotPaid*LoanIsGood,PaymentNumber,""), "")</f>
        <v/>
      </c>
      <c r="C302" s="18" t="str">
        <f ca="1">IFERROR(IF(LoanIsNotPaid*LoanIsGood,PaymentDate,""), "")</f>
        <v/>
      </c>
      <c r="D302" s="62" t="str">
        <f ca="1">IFERROR(IF(LoanIsNotPaid*LoanIsGood,LoanValue,""), "")</f>
        <v/>
      </c>
      <c r="E302" s="62" t="str">
        <f ca="1">IFERROR(IF(LoanIsNotPaid*LoanIsGood,MonthlyPayment,""), "")</f>
        <v/>
      </c>
      <c r="F302" s="62" t="str">
        <f ca="1">IFERROR(IF(LoanIsNotPaid*LoanIsGood,Principal,""), "")</f>
        <v/>
      </c>
      <c r="G302" s="62" t="str">
        <f ca="1">IFERROR(IF(LoanIsNotPaid*LoanIsGood,InterestAmt,""), "")</f>
        <v/>
      </c>
      <c r="H302" s="62" t="str">
        <f ca="1">IFERROR(IF(LoanIsNotPaid*LoanIsGood,EndingBalance,""), "")</f>
        <v/>
      </c>
    </row>
    <row r="303" spans="2:8" ht="20.100000000000001" customHeight="1" x14ac:dyDescent="0.3">
      <c r="B303" s="17" t="str">
        <f ca="1">IFERROR(IF(LoanIsNotPaid*LoanIsGood,PaymentNumber,""), "")</f>
        <v/>
      </c>
      <c r="C303" s="18" t="str">
        <f ca="1">IFERROR(IF(LoanIsNotPaid*LoanIsGood,PaymentDate,""), "")</f>
        <v/>
      </c>
      <c r="D303" s="62" t="str">
        <f ca="1">IFERROR(IF(LoanIsNotPaid*LoanIsGood,LoanValue,""), "")</f>
        <v/>
      </c>
      <c r="E303" s="62" t="str">
        <f ca="1">IFERROR(IF(LoanIsNotPaid*LoanIsGood,MonthlyPayment,""), "")</f>
        <v/>
      </c>
      <c r="F303" s="62" t="str">
        <f ca="1">IFERROR(IF(LoanIsNotPaid*LoanIsGood,Principal,""), "")</f>
        <v/>
      </c>
      <c r="G303" s="62" t="str">
        <f ca="1">IFERROR(IF(LoanIsNotPaid*LoanIsGood,InterestAmt,""), "")</f>
        <v/>
      </c>
      <c r="H303" s="62" t="str">
        <f ca="1">IFERROR(IF(LoanIsNotPaid*LoanIsGood,EndingBalance,""), "")</f>
        <v/>
      </c>
    </row>
    <row r="304" spans="2:8" ht="20.100000000000001" customHeight="1" x14ac:dyDescent="0.3">
      <c r="B304" s="17" t="str">
        <f ca="1">IFERROR(IF(LoanIsNotPaid*LoanIsGood,PaymentNumber,""), "")</f>
        <v/>
      </c>
      <c r="C304" s="18" t="str">
        <f ca="1">IFERROR(IF(LoanIsNotPaid*LoanIsGood,PaymentDate,""), "")</f>
        <v/>
      </c>
      <c r="D304" s="62" t="str">
        <f ca="1">IFERROR(IF(LoanIsNotPaid*LoanIsGood,LoanValue,""), "")</f>
        <v/>
      </c>
      <c r="E304" s="62" t="str">
        <f ca="1">IFERROR(IF(LoanIsNotPaid*LoanIsGood,MonthlyPayment,""), "")</f>
        <v/>
      </c>
      <c r="F304" s="62" t="str">
        <f ca="1">IFERROR(IF(LoanIsNotPaid*LoanIsGood,Principal,""), "")</f>
        <v/>
      </c>
      <c r="G304" s="62" t="str">
        <f ca="1">IFERROR(IF(LoanIsNotPaid*LoanIsGood,InterestAmt,""), "")</f>
        <v/>
      </c>
      <c r="H304" s="62" t="str">
        <f ca="1">IFERROR(IF(LoanIsNotPaid*LoanIsGood,EndingBalance,""), "")</f>
        <v/>
      </c>
    </row>
    <row r="305" spans="2:8" ht="20.100000000000001" customHeight="1" x14ac:dyDescent="0.3">
      <c r="B305" s="17" t="str">
        <f ca="1">IFERROR(IF(LoanIsNotPaid*LoanIsGood,PaymentNumber,""), "")</f>
        <v/>
      </c>
      <c r="C305" s="18" t="str">
        <f ca="1">IFERROR(IF(LoanIsNotPaid*LoanIsGood,PaymentDate,""), "")</f>
        <v/>
      </c>
      <c r="D305" s="62" t="str">
        <f ca="1">IFERROR(IF(LoanIsNotPaid*LoanIsGood,LoanValue,""), "")</f>
        <v/>
      </c>
      <c r="E305" s="62" t="str">
        <f ca="1">IFERROR(IF(LoanIsNotPaid*LoanIsGood,MonthlyPayment,""), "")</f>
        <v/>
      </c>
      <c r="F305" s="62" t="str">
        <f ca="1">IFERROR(IF(LoanIsNotPaid*LoanIsGood,Principal,""), "")</f>
        <v/>
      </c>
      <c r="G305" s="62" t="str">
        <f ca="1">IFERROR(IF(LoanIsNotPaid*LoanIsGood,InterestAmt,""), "")</f>
        <v/>
      </c>
      <c r="H305" s="62" t="str">
        <f ca="1">IFERROR(IF(LoanIsNotPaid*LoanIsGood,EndingBalance,""), "")</f>
        <v/>
      </c>
    </row>
    <row r="306" spans="2:8" ht="20.100000000000001" customHeight="1" x14ac:dyDescent="0.3">
      <c r="B306" s="17" t="str">
        <f ca="1">IFERROR(IF(LoanIsNotPaid*LoanIsGood,PaymentNumber,""), "")</f>
        <v/>
      </c>
      <c r="C306" s="18" t="str">
        <f ca="1">IFERROR(IF(LoanIsNotPaid*LoanIsGood,PaymentDate,""), "")</f>
        <v/>
      </c>
      <c r="D306" s="62" t="str">
        <f ca="1">IFERROR(IF(LoanIsNotPaid*LoanIsGood,LoanValue,""), "")</f>
        <v/>
      </c>
      <c r="E306" s="62" t="str">
        <f ca="1">IFERROR(IF(LoanIsNotPaid*LoanIsGood,MonthlyPayment,""), "")</f>
        <v/>
      </c>
      <c r="F306" s="62" t="str">
        <f ca="1">IFERROR(IF(LoanIsNotPaid*LoanIsGood,Principal,""), "")</f>
        <v/>
      </c>
      <c r="G306" s="62" t="str">
        <f ca="1">IFERROR(IF(LoanIsNotPaid*LoanIsGood,InterestAmt,""), "")</f>
        <v/>
      </c>
      <c r="H306" s="62" t="str">
        <f ca="1">IFERROR(IF(LoanIsNotPaid*LoanIsGood,EndingBalance,""), "")</f>
        <v/>
      </c>
    </row>
    <row r="307" spans="2:8" ht="20.100000000000001" customHeight="1" x14ac:dyDescent="0.3">
      <c r="B307" s="17" t="str">
        <f ca="1">IFERROR(IF(LoanIsNotPaid*LoanIsGood,PaymentNumber,""), "")</f>
        <v/>
      </c>
      <c r="C307" s="18" t="str">
        <f ca="1">IFERROR(IF(LoanIsNotPaid*LoanIsGood,PaymentDate,""), "")</f>
        <v/>
      </c>
      <c r="D307" s="62" t="str">
        <f ca="1">IFERROR(IF(LoanIsNotPaid*LoanIsGood,LoanValue,""), "")</f>
        <v/>
      </c>
      <c r="E307" s="62" t="str">
        <f ca="1">IFERROR(IF(LoanIsNotPaid*LoanIsGood,MonthlyPayment,""), "")</f>
        <v/>
      </c>
      <c r="F307" s="62" t="str">
        <f ca="1">IFERROR(IF(LoanIsNotPaid*LoanIsGood,Principal,""), "")</f>
        <v/>
      </c>
      <c r="G307" s="62" t="str">
        <f ca="1">IFERROR(IF(LoanIsNotPaid*LoanIsGood,InterestAmt,""), "")</f>
        <v/>
      </c>
      <c r="H307" s="62" t="str">
        <f ca="1">IFERROR(IF(LoanIsNotPaid*LoanIsGood,EndingBalance,""), "")</f>
        <v/>
      </c>
    </row>
    <row r="308" spans="2:8" ht="20.100000000000001" customHeight="1" x14ac:dyDescent="0.3">
      <c r="B308" s="17" t="str">
        <f ca="1">IFERROR(IF(LoanIsNotPaid*LoanIsGood,PaymentNumber,""), "")</f>
        <v/>
      </c>
      <c r="C308" s="18" t="str">
        <f ca="1">IFERROR(IF(LoanIsNotPaid*LoanIsGood,PaymentDate,""), "")</f>
        <v/>
      </c>
      <c r="D308" s="62" t="str">
        <f ca="1">IFERROR(IF(LoanIsNotPaid*LoanIsGood,LoanValue,""), "")</f>
        <v/>
      </c>
      <c r="E308" s="62" t="str">
        <f ca="1">IFERROR(IF(LoanIsNotPaid*LoanIsGood,MonthlyPayment,""), "")</f>
        <v/>
      </c>
      <c r="F308" s="62" t="str">
        <f ca="1">IFERROR(IF(LoanIsNotPaid*LoanIsGood,Principal,""), "")</f>
        <v/>
      </c>
      <c r="G308" s="62" t="str">
        <f ca="1">IFERROR(IF(LoanIsNotPaid*LoanIsGood,InterestAmt,""), "")</f>
        <v/>
      </c>
      <c r="H308" s="62" t="str">
        <f ca="1">IFERROR(IF(LoanIsNotPaid*LoanIsGood,EndingBalance,""), "")</f>
        <v/>
      </c>
    </row>
    <row r="309" spans="2:8" ht="20.100000000000001" customHeight="1" x14ac:dyDescent="0.3">
      <c r="B309" s="17" t="str">
        <f ca="1">IFERROR(IF(LoanIsNotPaid*LoanIsGood,PaymentNumber,""), "")</f>
        <v/>
      </c>
      <c r="C309" s="18" t="str">
        <f ca="1">IFERROR(IF(LoanIsNotPaid*LoanIsGood,PaymentDate,""), "")</f>
        <v/>
      </c>
      <c r="D309" s="62" t="str">
        <f ca="1">IFERROR(IF(LoanIsNotPaid*LoanIsGood,LoanValue,""), "")</f>
        <v/>
      </c>
      <c r="E309" s="62" t="str">
        <f ca="1">IFERROR(IF(LoanIsNotPaid*LoanIsGood,MonthlyPayment,""), "")</f>
        <v/>
      </c>
      <c r="F309" s="62" t="str">
        <f ca="1">IFERROR(IF(LoanIsNotPaid*LoanIsGood,Principal,""), "")</f>
        <v/>
      </c>
      <c r="G309" s="62" t="str">
        <f ca="1">IFERROR(IF(LoanIsNotPaid*LoanIsGood,InterestAmt,""), "")</f>
        <v/>
      </c>
      <c r="H309" s="62" t="str">
        <f ca="1">IFERROR(IF(LoanIsNotPaid*LoanIsGood,EndingBalance,""), "")</f>
        <v/>
      </c>
    </row>
    <row r="310" spans="2:8" ht="20.100000000000001" customHeight="1" x14ac:dyDescent="0.3">
      <c r="B310" s="17" t="str">
        <f ca="1">IFERROR(IF(LoanIsNotPaid*LoanIsGood,PaymentNumber,""), "")</f>
        <v/>
      </c>
      <c r="C310" s="18" t="str">
        <f ca="1">IFERROR(IF(LoanIsNotPaid*LoanIsGood,PaymentDate,""), "")</f>
        <v/>
      </c>
      <c r="D310" s="62" t="str">
        <f ca="1">IFERROR(IF(LoanIsNotPaid*LoanIsGood,LoanValue,""), "")</f>
        <v/>
      </c>
      <c r="E310" s="62" t="str">
        <f ca="1">IFERROR(IF(LoanIsNotPaid*LoanIsGood,MonthlyPayment,""), "")</f>
        <v/>
      </c>
      <c r="F310" s="62" t="str">
        <f ca="1">IFERROR(IF(LoanIsNotPaid*LoanIsGood,Principal,""), "")</f>
        <v/>
      </c>
      <c r="G310" s="62" t="str">
        <f ca="1">IFERROR(IF(LoanIsNotPaid*LoanIsGood,InterestAmt,""), "")</f>
        <v/>
      </c>
      <c r="H310" s="62" t="str">
        <f ca="1">IFERROR(IF(LoanIsNotPaid*LoanIsGood,EndingBalance,""), "")</f>
        <v/>
      </c>
    </row>
    <row r="311" spans="2:8" ht="20.100000000000001" customHeight="1" x14ac:dyDescent="0.3">
      <c r="B311" s="17" t="str">
        <f ca="1">IFERROR(IF(LoanIsNotPaid*LoanIsGood,PaymentNumber,""), "")</f>
        <v/>
      </c>
      <c r="C311" s="18" t="str">
        <f ca="1">IFERROR(IF(LoanIsNotPaid*LoanIsGood,PaymentDate,""), "")</f>
        <v/>
      </c>
      <c r="D311" s="62" t="str">
        <f ca="1">IFERROR(IF(LoanIsNotPaid*LoanIsGood,LoanValue,""), "")</f>
        <v/>
      </c>
      <c r="E311" s="62" t="str">
        <f ca="1">IFERROR(IF(LoanIsNotPaid*LoanIsGood,MonthlyPayment,""), "")</f>
        <v/>
      </c>
      <c r="F311" s="62" t="str">
        <f ca="1">IFERROR(IF(LoanIsNotPaid*LoanIsGood,Principal,""), "")</f>
        <v/>
      </c>
      <c r="G311" s="62" t="str">
        <f ca="1">IFERROR(IF(LoanIsNotPaid*LoanIsGood,InterestAmt,""), "")</f>
        <v/>
      </c>
      <c r="H311" s="62" t="str">
        <f ca="1">IFERROR(IF(LoanIsNotPaid*LoanIsGood,EndingBalance,""), "")</f>
        <v/>
      </c>
    </row>
    <row r="312" spans="2:8" ht="20.100000000000001" customHeight="1" x14ac:dyDescent="0.3">
      <c r="B312" s="17" t="str">
        <f ca="1">IFERROR(IF(LoanIsNotPaid*LoanIsGood,PaymentNumber,""), "")</f>
        <v/>
      </c>
      <c r="C312" s="18" t="str">
        <f ca="1">IFERROR(IF(LoanIsNotPaid*LoanIsGood,PaymentDate,""), "")</f>
        <v/>
      </c>
      <c r="D312" s="62" t="str">
        <f ca="1">IFERROR(IF(LoanIsNotPaid*LoanIsGood,LoanValue,""), "")</f>
        <v/>
      </c>
      <c r="E312" s="62" t="str">
        <f ca="1">IFERROR(IF(LoanIsNotPaid*LoanIsGood,MonthlyPayment,""), "")</f>
        <v/>
      </c>
      <c r="F312" s="62" t="str">
        <f ca="1">IFERROR(IF(LoanIsNotPaid*LoanIsGood,Principal,""), "")</f>
        <v/>
      </c>
      <c r="G312" s="62" t="str">
        <f ca="1">IFERROR(IF(LoanIsNotPaid*LoanIsGood,InterestAmt,""), "")</f>
        <v/>
      </c>
      <c r="H312" s="62" t="str">
        <f ca="1">IFERROR(IF(LoanIsNotPaid*LoanIsGood,EndingBalance,""), "")</f>
        <v/>
      </c>
    </row>
    <row r="313" spans="2:8" ht="20.100000000000001" customHeight="1" x14ac:dyDescent="0.3">
      <c r="B313" s="17" t="str">
        <f ca="1">IFERROR(IF(LoanIsNotPaid*LoanIsGood,PaymentNumber,""), "")</f>
        <v/>
      </c>
      <c r="C313" s="18" t="str">
        <f ca="1">IFERROR(IF(LoanIsNotPaid*LoanIsGood,PaymentDate,""), "")</f>
        <v/>
      </c>
      <c r="D313" s="62" t="str">
        <f ca="1">IFERROR(IF(LoanIsNotPaid*LoanIsGood,LoanValue,""), "")</f>
        <v/>
      </c>
      <c r="E313" s="62" t="str">
        <f ca="1">IFERROR(IF(LoanIsNotPaid*LoanIsGood,MonthlyPayment,""), "")</f>
        <v/>
      </c>
      <c r="F313" s="62" t="str">
        <f ca="1">IFERROR(IF(LoanIsNotPaid*LoanIsGood,Principal,""), "")</f>
        <v/>
      </c>
      <c r="G313" s="62" t="str">
        <f ca="1">IFERROR(IF(LoanIsNotPaid*LoanIsGood,InterestAmt,""), "")</f>
        <v/>
      </c>
      <c r="H313" s="62" t="str">
        <f ca="1">IFERROR(IF(LoanIsNotPaid*LoanIsGood,EndingBalance,""), "")</f>
        <v/>
      </c>
    </row>
    <row r="314" spans="2:8" ht="20.100000000000001" customHeight="1" x14ac:dyDescent="0.3">
      <c r="B314" s="17" t="str">
        <f ca="1">IFERROR(IF(LoanIsNotPaid*LoanIsGood,PaymentNumber,""), "")</f>
        <v/>
      </c>
      <c r="C314" s="18" t="str">
        <f ca="1">IFERROR(IF(LoanIsNotPaid*LoanIsGood,PaymentDate,""), "")</f>
        <v/>
      </c>
      <c r="D314" s="62" t="str">
        <f ca="1">IFERROR(IF(LoanIsNotPaid*LoanIsGood,LoanValue,""), "")</f>
        <v/>
      </c>
      <c r="E314" s="62" t="str">
        <f ca="1">IFERROR(IF(LoanIsNotPaid*LoanIsGood,MonthlyPayment,""), "")</f>
        <v/>
      </c>
      <c r="F314" s="62" t="str">
        <f ca="1">IFERROR(IF(LoanIsNotPaid*LoanIsGood,Principal,""), "")</f>
        <v/>
      </c>
      <c r="G314" s="62" t="str">
        <f ca="1">IFERROR(IF(LoanIsNotPaid*LoanIsGood,InterestAmt,""), "")</f>
        <v/>
      </c>
      <c r="H314" s="62" t="str">
        <f ca="1">IFERROR(IF(LoanIsNotPaid*LoanIsGood,EndingBalance,""), "")</f>
        <v/>
      </c>
    </row>
    <row r="315" spans="2:8" ht="20.100000000000001" customHeight="1" x14ac:dyDescent="0.3">
      <c r="B315" s="17" t="str">
        <f ca="1">IFERROR(IF(LoanIsNotPaid*LoanIsGood,PaymentNumber,""), "")</f>
        <v/>
      </c>
      <c r="C315" s="18" t="str">
        <f ca="1">IFERROR(IF(LoanIsNotPaid*LoanIsGood,PaymentDate,""), "")</f>
        <v/>
      </c>
      <c r="D315" s="62" t="str">
        <f ca="1">IFERROR(IF(LoanIsNotPaid*LoanIsGood,LoanValue,""), "")</f>
        <v/>
      </c>
      <c r="E315" s="62" t="str">
        <f ca="1">IFERROR(IF(LoanIsNotPaid*LoanIsGood,MonthlyPayment,""), "")</f>
        <v/>
      </c>
      <c r="F315" s="62" t="str">
        <f ca="1">IFERROR(IF(LoanIsNotPaid*LoanIsGood,Principal,""), "")</f>
        <v/>
      </c>
      <c r="G315" s="62" t="str">
        <f ca="1">IFERROR(IF(LoanIsNotPaid*LoanIsGood,InterestAmt,""), "")</f>
        <v/>
      </c>
      <c r="H315" s="62" t="str">
        <f ca="1">IFERROR(IF(LoanIsNotPaid*LoanIsGood,EndingBalance,""), "")</f>
        <v/>
      </c>
    </row>
    <row r="316" spans="2:8" ht="20.100000000000001" customHeight="1" x14ac:dyDescent="0.3">
      <c r="B316" s="17" t="str">
        <f ca="1">IFERROR(IF(LoanIsNotPaid*LoanIsGood,PaymentNumber,""), "")</f>
        <v/>
      </c>
      <c r="C316" s="18" t="str">
        <f ca="1">IFERROR(IF(LoanIsNotPaid*LoanIsGood,PaymentDate,""), "")</f>
        <v/>
      </c>
      <c r="D316" s="62" t="str">
        <f ca="1">IFERROR(IF(LoanIsNotPaid*LoanIsGood,LoanValue,""), "")</f>
        <v/>
      </c>
      <c r="E316" s="62" t="str">
        <f ca="1">IFERROR(IF(LoanIsNotPaid*LoanIsGood,MonthlyPayment,""), "")</f>
        <v/>
      </c>
      <c r="F316" s="62" t="str">
        <f ca="1">IFERROR(IF(LoanIsNotPaid*LoanIsGood,Principal,""), "")</f>
        <v/>
      </c>
      <c r="G316" s="62" t="str">
        <f ca="1">IFERROR(IF(LoanIsNotPaid*LoanIsGood,InterestAmt,""), "")</f>
        <v/>
      </c>
      <c r="H316" s="62" t="str">
        <f ca="1">IFERROR(IF(LoanIsNotPaid*LoanIsGood,EndingBalance,""), "")</f>
        <v/>
      </c>
    </row>
    <row r="317" spans="2:8" ht="20.100000000000001" customHeight="1" x14ac:dyDescent="0.3">
      <c r="B317" s="17" t="str">
        <f ca="1">IFERROR(IF(LoanIsNotPaid*LoanIsGood,PaymentNumber,""), "")</f>
        <v/>
      </c>
      <c r="C317" s="18" t="str">
        <f ca="1">IFERROR(IF(LoanIsNotPaid*LoanIsGood,PaymentDate,""), "")</f>
        <v/>
      </c>
      <c r="D317" s="62" t="str">
        <f ca="1">IFERROR(IF(LoanIsNotPaid*LoanIsGood,LoanValue,""), "")</f>
        <v/>
      </c>
      <c r="E317" s="62" t="str">
        <f ca="1">IFERROR(IF(LoanIsNotPaid*LoanIsGood,MonthlyPayment,""), "")</f>
        <v/>
      </c>
      <c r="F317" s="62" t="str">
        <f ca="1">IFERROR(IF(LoanIsNotPaid*LoanIsGood,Principal,""), "")</f>
        <v/>
      </c>
      <c r="G317" s="62" t="str">
        <f ca="1">IFERROR(IF(LoanIsNotPaid*LoanIsGood,InterestAmt,""), "")</f>
        <v/>
      </c>
      <c r="H317" s="62" t="str">
        <f ca="1">IFERROR(IF(LoanIsNotPaid*LoanIsGood,EndingBalance,""), "")</f>
        <v/>
      </c>
    </row>
    <row r="318" spans="2:8" ht="20.100000000000001" customHeight="1" x14ac:dyDescent="0.3">
      <c r="B318" s="17" t="str">
        <f ca="1">IFERROR(IF(LoanIsNotPaid*LoanIsGood,PaymentNumber,""), "")</f>
        <v/>
      </c>
      <c r="C318" s="18" t="str">
        <f ca="1">IFERROR(IF(LoanIsNotPaid*LoanIsGood,PaymentDate,""), "")</f>
        <v/>
      </c>
      <c r="D318" s="62" t="str">
        <f ca="1">IFERROR(IF(LoanIsNotPaid*LoanIsGood,LoanValue,""), "")</f>
        <v/>
      </c>
      <c r="E318" s="62" t="str">
        <f ca="1">IFERROR(IF(LoanIsNotPaid*LoanIsGood,MonthlyPayment,""), "")</f>
        <v/>
      </c>
      <c r="F318" s="62" t="str">
        <f ca="1">IFERROR(IF(LoanIsNotPaid*LoanIsGood,Principal,""), "")</f>
        <v/>
      </c>
      <c r="G318" s="62" t="str">
        <f ca="1">IFERROR(IF(LoanIsNotPaid*LoanIsGood,InterestAmt,""), "")</f>
        <v/>
      </c>
      <c r="H318" s="62" t="str">
        <f ca="1">IFERROR(IF(LoanIsNotPaid*LoanIsGood,EndingBalance,""), "")</f>
        <v/>
      </c>
    </row>
    <row r="319" spans="2:8" ht="20.100000000000001" customHeight="1" x14ac:dyDescent="0.3">
      <c r="B319" s="17" t="str">
        <f ca="1">IFERROR(IF(LoanIsNotPaid*LoanIsGood,PaymentNumber,""), "")</f>
        <v/>
      </c>
      <c r="C319" s="18" t="str">
        <f ca="1">IFERROR(IF(LoanIsNotPaid*LoanIsGood,PaymentDate,""), "")</f>
        <v/>
      </c>
      <c r="D319" s="62" t="str">
        <f ca="1">IFERROR(IF(LoanIsNotPaid*LoanIsGood,LoanValue,""), "")</f>
        <v/>
      </c>
      <c r="E319" s="62" t="str">
        <f ca="1">IFERROR(IF(LoanIsNotPaid*LoanIsGood,MonthlyPayment,""), "")</f>
        <v/>
      </c>
      <c r="F319" s="62" t="str">
        <f ca="1">IFERROR(IF(LoanIsNotPaid*LoanIsGood,Principal,""), "")</f>
        <v/>
      </c>
      <c r="G319" s="62" t="str">
        <f ca="1">IFERROR(IF(LoanIsNotPaid*LoanIsGood,InterestAmt,""), "")</f>
        <v/>
      </c>
      <c r="H319" s="62" t="str">
        <f ca="1">IFERROR(IF(LoanIsNotPaid*LoanIsGood,EndingBalance,""), "")</f>
        <v/>
      </c>
    </row>
    <row r="320" spans="2:8" ht="20.100000000000001" customHeight="1" x14ac:dyDescent="0.3">
      <c r="B320" s="17" t="str">
        <f ca="1">IFERROR(IF(LoanIsNotPaid*LoanIsGood,PaymentNumber,""), "")</f>
        <v/>
      </c>
      <c r="C320" s="18" t="str">
        <f ca="1">IFERROR(IF(LoanIsNotPaid*LoanIsGood,PaymentDate,""), "")</f>
        <v/>
      </c>
      <c r="D320" s="62" t="str">
        <f ca="1">IFERROR(IF(LoanIsNotPaid*LoanIsGood,LoanValue,""), "")</f>
        <v/>
      </c>
      <c r="E320" s="62" t="str">
        <f ca="1">IFERROR(IF(LoanIsNotPaid*LoanIsGood,MonthlyPayment,""), "")</f>
        <v/>
      </c>
      <c r="F320" s="62" t="str">
        <f ca="1">IFERROR(IF(LoanIsNotPaid*LoanIsGood,Principal,""), "")</f>
        <v/>
      </c>
      <c r="G320" s="62" t="str">
        <f ca="1">IFERROR(IF(LoanIsNotPaid*LoanIsGood,InterestAmt,""), "")</f>
        <v/>
      </c>
      <c r="H320" s="62" t="str">
        <f ca="1">IFERROR(IF(LoanIsNotPaid*LoanIsGood,EndingBalance,""), "")</f>
        <v/>
      </c>
    </row>
    <row r="321" spans="2:8" ht="20.100000000000001" customHeight="1" x14ac:dyDescent="0.3">
      <c r="B321" s="17" t="str">
        <f ca="1">IFERROR(IF(LoanIsNotPaid*LoanIsGood,PaymentNumber,""), "")</f>
        <v/>
      </c>
      <c r="C321" s="18" t="str">
        <f ca="1">IFERROR(IF(LoanIsNotPaid*LoanIsGood,PaymentDate,""), "")</f>
        <v/>
      </c>
      <c r="D321" s="62" t="str">
        <f ca="1">IFERROR(IF(LoanIsNotPaid*LoanIsGood,LoanValue,""), "")</f>
        <v/>
      </c>
      <c r="E321" s="62" t="str">
        <f ca="1">IFERROR(IF(LoanIsNotPaid*LoanIsGood,MonthlyPayment,""), "")</f>
        <v/>
      </c>
      <c r="F321" s="62" t="str">
        <f ca="1">IFERROR(IF(LoanIsNotPaid*LoanIsGood,Principal,""), "")</f>
        <v/>
      </c>
      <c r="G321" s="62" t="str">
        <f ca="1">IFERROR(IF(LoanIsNotPaid*LoanIsGood,InterestAmt,""), "")</f>
        <v/>
      </c>
      <c r="H321" s="62" t="str">
        <f ca="1">IFERROR(IF(LoanIsNotPaid*LoanIsGood,EndingBalance,""), "")</f>
        <v/>
      </c>
    </row>
    <row r="322" spans="2:8" ht="20.100000000000001" customHeight="1" x14ac:dyDescent="0.3">
      <c r="B322" s="17" t="str">
        <f ca="1">IFERROR(IF(LoanIsNotPaid*LoanIsGood,PaymentNumber,""), "")</f>
        <v/>
      </c>
      <c r="C322" s="18" t="str">
        <f ca="1">IFERROR(IF(LoanIsNotPaid*LoanIsGood,PaymentDate,""), "")</f>
        <v/>
      </c>
      <c r="D322" s="62" t="str">
        <f ca="1">IFERROR(IF(LoanIsNotPaid*LoanIsGood,LoanValue,""), "")</f>
        <v/>
      </c>
      <c r="E322" s="62" t="str">
        <f ca="1">IFERROR(IF(LoanIsNotPaid*LoanIsGood,MonthlyPayment,""), "")</f>
        <v/>
      </c>
      <c r="F322" s="62" t="str">
        <f ca="1">IFERROR(IF(LoanIsNotPaid*LoanIsGood,Principal,""), "")</f>
        <v/>
      </c>
      <c r="G322" s="62" t="str">
        <f ca="1">IFERROR(IF(LoanIsNotPaid*LoanIsGood,InterestAmt,""), "")</f>
        <v/>
      </c>
      <c r="H322" s="62" t="str">
        <f ca="1">IFERROR(IF(LoanIsNotPaid*LoanIsGood,EndingBalance,""), "")</f>
        <v/>
      </c>
    </row>
    <row r="323" spans="2:8" ht="20.100000000000001" customHeight="1" x14ac:dyDescent="0.3">
      <c r="B323" s="17" t="str">
        <f ca="1">IFERROR(IF(LoanIsNotPaid*LoanIsGood,PaymentNumber,""), "")</f>
        <v/>
      </c>
      <c r="C323" s="18" t="str">
        <f ca="1">IFERROR(IF(LoanIsNotPaid*LoanIsGood,PaymentDate,""), "")</f>
        <v/>
      </c>
      <c r="D323" s="62" t="str">
        <f ca="1">IFERROR(IF(LoanIsNotPaid*LoanIsGood,LoanValue,""), "")</f>
        <v/>
      </c>
      <c r="E323" s="62" t="str">
        <f ca="1">IFERROR(IF(LoanIsNotPaid*LoanIsGood,MonthlyPayment,""), "")</f>
        <v/>
      </c>
      <c r="F323" s="62" t="str">
        <f ca="1">IFERROR(IF(LoanIsNotPaid*LoanIsGood,Principal,""), "")</f>
        <v/>
      </c>
      <c r="G323" s="62" t="str">
        <f ca="1">IFERROR(IF(LoanIsNotPaid*LoanIsGood,InterestAmt,""), "")</f>
        <v/>
      </c>
      <c r="H323" s="62" t="str">
        <f ca="1">IFERROR(IF(LoanIsNotPaid*LoanIsGood,EndingBalance,""), "")</f>
        <v/>
      </c>
    </row>
    <row r="324" spans="2:8" ht="20.100000000000001" customHeight="1" x14ac:dyDescent="0.3">
      <c r="B324" s="17" t="str">
        <f ca="1">IFERROR(IF(LoanIsNotPaid*LoanIsGood,PaymentNumber,""), "")</f>
        <v/>
      </c>
      <c r="C324" s="18" t="str">
        <f ca="1">IFERROR(IF(LoanIsNotPaid*LoanIsGood,PaymentDate,""), "")</f>
        <v/>
      </c>
      <c r="D324" s="62" t="str">
        <f ca="1">IFERROR(IF(LoanIsNotPaid*LoanIsGood,LoanValue,""), "")</f>
        <v/>
      </c>
      <c r="E324" s="62" t="str">
        <f ca="1">IFERROR(IF(LoanIsNotPaid*LoanIsGood,MonthlyPayment,""), "")</f>
        <v/>
      </c>
      <c r="F324" s="62" t="str">
        <f ca="1">IFERROR(IF(LoanIsNotPaid*LoanIsGood,Principal,""), "")</f>
        <v/>
      </c>
      <c r="G324" s="62" t="str">
        <f ca="1">IFERROR(IF(LoanIsNotPaid*LoanIsGood,InterestAmt,""), "")</f>
        <v/>
      </c>
      <c r="H324" s="62" t="str">
        <f ca="1">IFERROR(IF(LoanIsNotPaid*LoanIsGood,EndingBalance,""), "")</f>
        <v/>
      </c>
    </row>
    <row r="325" spans="2:8" ht="20.100000000000001" customHeight="1" x14ac:dyDescent="0.3">
      <c r="B325" s="17" t="str">
        <f ca="1">IFERROR(IF(LoanIsNotPaid*LoanIsGood,PaymentNumber,""), "")</f>
        <v/>
      </c>
      <c r="C325" s="18" t="str">
        <f ca="1">IFERROR(IF(LoanIsNotPaid*LoanIsGood,PaymentDate,""), "")</f>
        <v/>
      </c>
      <c r="D325" s="62" t="str">
        <f ca="1">IFERROR(IF(LoanIsNotPaid*LoanIsGood,LoanValue,""), "")</f>
        <v/>
      </c>
      <c r="E325" s="62" t="str">
        <f ca="1">IFERROR(IF(LoanIsNotPaid*LoanIsGood,MonthlyPayment,""), "")</f>
        <v/>
      </c>
      <c r="F325" s="62" t="str">
        <f ca="1">IFERROR(IF(LoanIsNotPaid*LoanIsGood,Principal,""), "")</f>
        <v/>
      </c>
      <c r="G325" s="62" t="str">
        <f ca="1">IFERROR(IF(LoanIsNotPaid*LoanIsGood,InterestAmt,""), "")</f>
        <v/>
      </c>
      <c r="H325" s="62" t="str">
        <f ca="1">IFERROR(IF(LoanIsNotPaid*LoanIsGood,EndingBalance,""), "")</f>
        <v/>
      </c>
    </row>
    <row r="326" spans="2:8" ht="20.100000000000001" customHeight="1" x14ac:dyDescent="0.3">
      <c r="B326" s="17" t="str">
        <f ca="1">IFERROR(IF(LoanIsNotPaid*LoanIsGood,PaymentNumber,""), "")</f>
        <v/>
      </c>
      <c r="C326" s="18" t="str">
        <f ca="1">IFERROR(IF(LoanIsNotPaid*LoanIsGood,PaymentDate,""), "")</f>
        <v/>
      </c>
      <c r="D326" s="62" t="str">
        <f ca="1">IFERROR(IF(LoanIsNotPaid*LoanIsGood,LoanValue,""), "")</f>
        <v/>
      </c>
      <c r="E326" s="62" t="str">
        <f ca="1">IFERROR(IF(LoanIsNotPaid*LoanIsGood,MonthlyPayment,""), "")</f>
        <v/>
      </c>
      <c r="F326" s="62" t="str">
        <f ca="1">IFERROR(IF(LoanIsNotPaid*LoanIsGood,Principal,""), "")</f>
        <v/>
      </c>
      <c r="G326" s="62" t="str">
        <f ca="1">IFERROR(IF(LoanIsNotPaid*LoanIsGood,InterestAmt,""), "")</f>
        <v/>
      </c>
      <c r="H326" s="62" t="str">
        <f ca="1">IFERROR(IF(LoanIsNotPaid*LoanIsGood,EndingBalance,""), "")</f>
        <v/>
      </c>
    </row>
    <row r="327" spans="2:8" ht="20.100000000000001" customHeight="1" x14ac:dyDescent="0.3">
      <c r="B327" s="17" t="str">
        <f ca="1">IFERROR(IF(LoanIsNotPaid*LoanIsGood,PaymentNumber,""), "")</f>
        <v/>
      </c>
      <c r="C327" s="18" t="str">
        <f ca="1">IFERROR(IF(LoanIsNotPaid*LoanIsGood,PaymentDate,""), "")</f>
        <v/>
      </c>
      <c r="D327" s="62" t="str">
        <f ca="1">IFERROR(IF(LoanIsNotPaid*LoanIsGood,LoanValue,""), "")</f>
        <v/>
      </c>
      <c r="E327" s="62" t="str">
        <f ca="1">IFERROR(IF(LoanIsNotPaid*LoanIsGood,MonthlyPayment,""), "")</f>
        <v/>
      </c>
      <c r="F327" s="62" t="str">
        <f ca="1">IFERROR(IF(LoanIsNotPaid*LoanIsGood,Principal,""), "")</f>
        <v/>
      </c>
      <c r="G327" s="62" t="str">
        <f ca="1">IFERROR(IF(LoanIsNotPaid*LoanIsGood,InterestAmt,""), "")</f>
        <v/>
      </c>
      <c r="H327" s="62" t="str">
        <f ca="1">IFERROR(IF(LoanIsNotPaid*LoanIsGood,EndingBalance,""), "")</f>
        <v/>
      </c>
    </row>
    <row r="328" spans="2:8" ht="20.100000000000001" customHeight="1" x14ac:dyDescent="0.3">
      <c r="B328" s="17" t="str">
        <f ca="1">IFERROR(IF(LoanIsNotPaid*LoanIsGood,PaymentNumber,""), "")</f>
        <v/>
      </c>
      <c r="C328" s="18" t="str">
        <f ca="1">IFERROR(IF(LoanIsNotPaid*LoanIsGood,PaymentDate,""), "")</f>
        <v/>
      </c>
      <c r="D328" s="62" t="str">
        <f ca="1">IFERROR(IF(LoanIsNotPaid*LoanIsGood,LoanValue,""), "")</f>
        <v/>
      </c>
      <c r="E328" s="62" t="str">
        <f ca="1">IFERROR(IF(LoanIsNotPaid*LoanIsGood,MonthlyPayment,""), "")</f>
        <v/>
      </c>
      <c r="F328" s="62" t="str">
        <f ca="1">IFERROR(IF(LoanIsNotPaid*LoanIsGood,Principal,""), "")</f>
        <v/>
      </c>
      <c r="G328" s="62" t="str">
        <f ca="1">IFERROR(IF(LoanIsNotPaid*LoanIsGood,InterestAmt,""), "")</f>
        <v/>
      </c>
      <c r="H328" s="62" t="str">
        <f ca="1">IFERROR(IF(LoanIsNotPaid*LoanIsGood,EndingBalance,""), "")</f>
        <v/>
      </c>
    </row>
    <row r="329" spans="2:8" ht="20.100000000000001" customHeight="1" x14ac:dyDescent="0.3">
      <c r="B329" s="17" t="str">
        <f ca="1">IFERROR(IF(LoanIsNotPaid*LoanIsGood,PaymentNumber,""), "")</f>
        <v/>
      </c>
      <c r="C329" s="18" t="str">
        <f ca="1">IFERROR(IF(LoanIsNotPaid*LoanIsGood,PaymentDate,""), "")</f>
        <v/>
      </c>
      <c r="D329" s="62" t="str">
        <f ca="1">IFERROR(IF(LoanIsNotPaid*LoanIsGood,LoanValue,""), "")</f>
        <v/>
      </c>
      <c r="E329" s="62" t="str">
        <f ca="1">IFERROR(IF(LoanIsNotPaid*LoanIsGood,MonthlyPayment,""), "")</f>
        <v/>
      </c>
      <c r="F329" s="62" t="str">
        <f ca="1">IFERROR(IF(LoanIsNotPaid*LoanIsGood,Principal,""), "")</f>
        <v/>
      </c>
      <c r="G329" s="62" t="str">
        <f ca="1">IFERROR(IF(LoanIsNotPaid*LoanIsGood,InterestAmt,""), "")</f>
        <v/>
      </c>
      <c r="H329" s="62" t="str">
        <f ca="1">IFERROR(IF(LoanIsNotPaid*LoanIsGood,EndingBalance,""), "")</f>
        <v/>
      </c>
    </row>
    <row r="330" spans="2:8" ht="20.100000000000001" customHeight="1" x14ac:dyDescent="0.3">
      <c r="B330" s="17" t="str">
        <f ca="1">IFERROR(IF(LoanIsNotPaid*LoanIsGood,PaymentNumber,""), "")</f>
        <v/>
      </c>
      <c r="C330" s="18" t="str">
        <f ca="1">IFERROR(IF(LoanIsNotPaid*LoanIsGood,PaymentDate,""), "")</f>
        <v/>
      </c>
      <c r="D330" s="62" t="str">
        <f ca="1">IFERROR(IF(LoanIsNotPaid*LoanIsGood,LoanValue,""), "")</f>
        <v/>
      </c>
      <c r="E330" s="62" t="str">
        <f ca="1">IFERROR(IF(LoanIsNotPaid*LoanIsGood,MonthlyPayment,""), "")</f>
        <v/>
      </c>
      <c r="F330" s="62" t="str">
        <f ca="1">IFERROR(IF(LoanIsNotPaid*LoanIsGood,Principal,""), "")</f>
        <v/>
      </c>
      <c r="G330" s="62" t="str">
        <f ca="1">IFERROR(IF(LoanIsNotPaid*LoanIsGood,InterestAmt,""), "")</f>
        <v/>
      </c>
      <c r="H330" s="62" t="str">
        <f ca="1">IFERROR(IF(LoanIsNotPaid*LoanIsGood,EndingBalance,""), "")</f>
        <v/>
      </c>
    </row>
    <row r="331" spans="2:8" ht="20.100000000000001" customHeight="1" x14ac:dyDescent="0.3">
      <c r="B331" s="17" t="str">
        <f ca="1">IFERROR(IF(LoanIsNotPaid*LoanIsGood,PaymentNumber,""), "")</f>
        <v/>
      </c>
      <c r="C331" s="18" t="str">
        <f ca="1">IFERROR(IF(LoanIsNotPaid*LoanIsGood,PaymentDate,""), "")</f>
        <v/>
      </c>
      <c r="D331" s="62" t="str">
        <f ca="1">IFERROR(IF(LoanIsNotPaid*LoanIsGood,LoanValue,""), "")</f>
        <v/>
      </c>
      <c r="E331" s="62" t="str">
        <f ca="1">IFERROR(IF(LoanIsNotPaid*LoanIsGood,MonthlyPayment,""), "")</f>
        <v/>
      </c>
      <c r="F331" s="62" t="str">
        <f ca="1">IFERROR(IF(LoanIsNotPaid*LoanIsGood,Principal,""), "")</f>
        <v/>
      </c>
      <c r="G331" s="62" t="str">
        <f ca="1">IFERROR(IF(LoanIsNotPaid*LoanIsGood,InterestAmt,""), "")</f>
        <v/>
      </c>
      <c r="H331" s="62" t="str">
        <f ca="1">IFERROR(IF(LoanIsNotPaid*LoanIsGood,EndingBalance,""), "")</f>
        <v/>
      </c>
    </row>
    <row r="332" spans="2:8" ht="20.100000000000001" customHeight="1" x14ac:dyDescent="0.3">
      <c r="B332" s="17" t="str">
        <f ca="1">IFERROR(IF(LoanIsNotPaid*LoanIsGood,PaymentNumber,""), "")</f>
        <v/>
      </c>
      <c r="C332" s="18" t="str">
        <f ca="1">IFERROR(IF(LoanIsNotPaid*LoanIsGood,PaymentDate,""), "")</f>
        <v/>
      </c>
      <c r="D332" s="62" t="str">
        <f ca="1">IFERROR(IF(LoanIsNotPaid*LoanIsGood,LoanValue,""), "")</f>
        <v/>
      </c>
      <c r="E332" s="62" t="str">
        <f ca="1">IFERROR(IF(LoanIsNotPaid*LoanIsGood,MonthlyPayment,""), "")</f>
        <v/>
      </c>
      <c r="F332" s="62" t="str">
        <f ca="1">IFERROR(IF(LoanIsNotPaid*LoanIsGood,Principal,""), "")</f>
        <v/>
      </c>
      <c r="G332" s="62" t="str">
        <f ca="1">IFERROR(IF(LoanIsNotPaid*LoanIsGood,InterestAmt,""), "")</f>
        <v/>
      </c>
      <c r="H332" s="62" t="str">
        <f ca="1">IFERROR(IF(LoanIsNotPaid*LoanIsGood,EndingBalance,""), "")</f>
        <v/>
      </c>
    </row>
    <row r="333" spans="2:8" ht="20.100000000000001" customHeight="1" x14ac:dyDescent="0.3">
      <c r="B333" s="17" t="str">
        <f ca="1">IFERROR(IF(LoanIsNotPaid*LoanIsGood,PaymentNumber,""), "")</f>
        <v/>
      </c>
      <c r="C333" s="18" t="str">
        <f ca="1">IFERROR(IF(LoanIsNotPaid*LoanIsGood,PaymentDate,""), "")</f>
        <v/>
      </c>
      <c r="D333" s="62" t="str">
        <f ca="1">IFERROR(IF(LoanIsNotPaid*LoanIsGood,LoanValue,""), "")</f>
        <v/>
      </c>
      <c r="E333" s="62" t="str">
        <f ca="1">IFERROR(IF(LoanIsNotPaid*LoanIsGood,MonthlyPayment,""), "")</f>
        <v/>
      </c>
      <c r="F333" s="62" t="str">
        <f ca="1">IFERROR(IF(LoanIsNotPaid*LoanIsGood,Principal,""), "")</f>
        <v/>
      </c>
      <c r="G333" s="62" t="str">
        <f ca="1">IFERROR(IF(LoanIsNotPaid*LoanIsGood,InterestAmt,""), "")</f>
        <v/>
      </c>
      <c r="H333" s="62" t="str">
        <f ca="1">IFERROR(IF(LoanIsNotPaid*LoanIsGood,EndingBalance,""), "")</f>
        <v/>
      </c>
    </row>
    <row r="334" spans="2:8" ht="20.100000000000001" customHeight="1" x14ac:dyDescent="0.3">
      <c r="B334" s="17" t="str">
        <f ca="1">IFERROR(IF(LoanIsNotPaid*LoanIsGood,PaymentNumber,""), "")</f>
        <v/>
      </c>
      <c r="C334" s="18" t="str">
        <f ca="1">IFERROR(IF(LoanIsNotPaid*LoanIsGood,PaymentDate,""), "")</f>
        <v/>
      </c>
      <c r="D334" s="62" t="str">
        <f ca="1">IFERROR(IF(LoanIsNotPaid*LoanIsGood,LoanValue,""), "")</f>
        <v/>
      </c>
      <c r="E334" s="62" t="str">
        <f ca="1">IFERROR(IF(LoanIsNotPaid*LoanIsGood,MonthlyPayment,""), "")</f>
        <v/>
      </c>
      <c r="F334" s="62" t="str">
        <f ca="1">IFERROR(IF(LoanIsNotPaid*LoanIsGood,Principal,""), "")</f>
        <v/>
      </c>
      <c r="G334" s="62" t="str">
        <f ca="1">IFERROR(IF(LoanIsNotPaid*LoanIsGood,InterestAmt,""), "")</f>
        <v/>
      </c>
      <c r="H334" s="62" t="str">
        <f ca="1">IFERROR(IF(LoanIsNotPaid*LoanIsGood,EndingBalance,""), "")</f>
        <v/>
      </c>
    </row>
    <row r="335" spans="2:8" ht="20.100000000000001" customHeight="1" x14ac:dyDescent="0.3">
      <c r="B335" s="17" t="str">
        <f ca="1">IFERROR(IF(LoanIsNotPaid*LoanIsGood,PaymentNumber,""), "")</f>
        <v/>
      </c>
      <c r="C335" s="18" t="str">
        <f ca="1">IFERROR(IF(LoanIsNotPaid*LoanIsGood,PaymentDate,""), "")</f>
        <v/>
      </c>
      <c r="D335" s="62" t="str">
        <f ca="1">IFERROR(IF(LoanIsNotPaid*LoanIsGood,LoanValue,""), "")</f>
        <v/>
      </c>
      <c r="E335" s="62" t="str">
        <f ca="1">IFERROR(IF(LoanIsNotPaid*LoanIsGood,MonthlyPayment,""), "")</f>
        <v/>
      </c>
      <c r="F335" s="62" t="str">
        <f ca="1">IFERROR(IF(LoanIsNotPaid*LoanIsGood,Principal,""), "")</f>
        <v/>
      </c>
      <c r="G335" s="62" t="str">
        <f ca="1">IFERROR(IF(LoanIsNotPaid*LoanIsGood,InterestAmt,""), "")</f>
        <v/>
      </c>
      <c r="H335" s="62" t="str">
        <f ca="1">IFERROR(IF(LoanIsNotPaid*LoanIsGood,EndingBalance,""), "")</f>
        <v/>
      </c>
    </row>
    <row r="336" spans="2:8" ht="20.100000000000001" customHeight="1" x14ac:dyDescent="0.3">
      <c r="B336" s="17" t="str">
        <f ca="1">IFERROR(IF(LoanIsNotPaid*LoanIsGood,PaymentNumber,""), "")</f>
        <v/>
      </c>
      <c r="C336" s="18" t="str">
        <f ca="1">IFERROR(IF(LoanIsNotPaid*LoanIsGood,PaymentDate,""), "")</f>
        <v/>
      </c>
      <c r="D336" s="62" t="str">
        <f ca="1">IFERROR(IF(LoanIsNotPaid*LoanIsGood,LoanValue,""), "")</f>
        <v/>
      </c>
      <c r="E336" s="62" t="str">
        <f ca="1">IFERROR(IF(LoanIsNotPaid*LoanIsGood,MonthlyPayment,""), "")</f>
        <v/>
      </c>
      <c r="F336" s="62" t="str">
        <f ca="1">IFERROR(IF(LoanIsNotPaid*LoanIsGood,Principal,""), "")</f>
        <v/>
      </c>
      <c r="G336" s="62" t="str">
        <f ca="1">IFERROR(IF(LoanIsNotPaid*LoanIsGood,InterestAmt,""), "")</f>
        <v/>
      </c>
      <c r="H336" s="62" t="str">
        <f ca="1">IFERROR(IF(LoanIsNotPaid*LoanIsGood,EndingBalance,""), "")</f>
        <v/>
      </c>
    </row>
    <row r="337" spans="2:8" ht="20.100000000000001" customHeight="1" x14ac:dyDescent="0.3">
      <c r="B337" s="17" t="str">
        <f ca="1">IFERROR(IF(LoanIsNotPaid*LoanIsGood,PaymentNumber,""), "")</f>
        <v/>
      </c>
      <c r="C337" s="18" t="str">
        <f ca="1">IFERROR(IF(LoanIsNotPaid*LoanIsGood,PaymentDate,""), "")</f>
        <v/>
      </c>
      <c r="D337" s="62" t="str">
        <f ca="1">IFERROR(IF(LoanIsNotPaid*LoanIsGood,LoanValue,""), "")</f>
        <v/>
      </c>
      <c r="E337" s="62" t="str">
        <f ca="1">IFERROR(IF(LoanIsNotPaid*LoanIsGood,MonthlyPayment,""), "")</f>
        <v/>
      </c>
      <c r="F337" s="62" t="str">
        <f ca="1">IFERROR(IF(LoanIsNotPaid*LoanIsGood,Principal,""), "")</f>
        <v/>
      </c>
      <c r="G337" s="62" t="str">
        <f ca="1">IFERROR(IF(LoanIsNotPaid*LoanIsGood,InterestAmt,""), "")</f>
        <v/>
      </c>
      <c r="H337" s="62" t="str">
        <f ca="1">IFERROR(IF(LoanIsNotPaid*LoanIsGood,EndingBalance,""), "")</f>
        <v/>
      </c>
    </row>
    <row r="338" spans="2:8" ht="20.100000000000001" customHeight="1" x14ac:dyDescent="0.3">
      <c r="B338" s="17" t="str">
        <f ca="1">IFERROR(IF(LoanIsNotPaid*LoanIsGood,PaymentNumber,""), "")</f>
        <v/>
      </c>
      <c r="C338" s="18" t="str">
        <f ca="1">IFERROR(IF(LoanIsNotPaid*LoanIsGood,PaymentDate,""), "")</f>
        <v/>
      </c>
      <c r="D338" s="62" t="str">
        <f ca="1">IFERROR(IF(LoanIsNotPaid*LoanIsGood,LoanValue,""), "")</f>
        <v/>
      </c>
      <c r="E338" s="62" t="str">
        <f ca="1">IFERROR(IF(LoanIsNotPaid*LoanIsGood,MonthlyPayment,""), "")</f>
        <v/>
      </c>
      <c r="F338" s="62" t="str">
        <f ca="1">IFERROR(IF(LoanIsNotPaid*LoanIsGood,Principal,""), "")</f>
        <v/>
      </c>
      <c r="G338" s="62" t="str">
        <f ca="1">IFERROR(IF(LoanIsNotPaid*LoanIsGood,InterestAmt,""), "")</f>
        <v/>
      </c>
      <c r="H338" s="62" t="str">
        <f ca="1">IFERROR(IF(LoanIsNotPaid*LoanIsGood,EndingBalance,""), "")</f>
        <v/>
      </c>
    </row>
    <row r="339" spans="2:8" ht="20.100000000000001" customHeight="1" x14ac:dyDescent="0.3">
      <c r="B339" s="17" t="str">
        <f ca="1">IFERROR(IF(LoanIsNotPaid*LoanIsGood,PaymentNumber,""), "")</f>
        <v/>
      </c>
      <c r="C339" s="18" t="str">
        <f ca="1">IFERROR(IF(LoanIsNotPaid*LoanIsGood,PaymentDate,""), "")</f>
        <v/>
      </c>
      <c r="D339" s="62" t="str">
        <f ca="1">IFERROR(IF(LoanIsNotPaid*LoanIsGood,LoanValue,""), "")</f>
        <v/>
      </c>
      <c r="E339" s="62" t="str">
        <f ca="1">IFERROR(IF(LoanIsNotPaid*LoanIsGood,MonthlyPayment,""), "")</f>
        <v/>
      </c>
      <c r="F339" s="62" t="str">
        <f ca="1">IFERROR(IF(LoanIsNotPaid*LoanIsGood,Principal,""), "")</f>
        <v/>
      </c>
      <c r="G339" s="62" t="str">
        <f ca="1">IFERROR(IF(LoanIsNotPaid*LoanIsGood,InterestAmt,""), "")</f>
        <v/>
      </c>
      <c r="H339" s="62" t="str">
        <f ca="1">IFERROR(IF(LoanIsNotPaid*LoanIsGood,EndingBalance,""), "")</f>
        <v/>
      </c>
    </row>
    <row r="340" spans="2:8" ht="20.100000000000001" customHeight="1" x14ac:dyDescent="0.3">
      <c r="B340" s="17" t="str">
        <f ca="1">IFERROR(IF(LoanIsNotPaid*LoanIsGood,PaymentNumber,""), "")</f>
        <v/>
      </c>
      <c r="C340" s="18" t="str">
        <f ca="1">IFERROR(IF(LoanIsNotPaid*LoanIsGood,PaymentDate,""), "")</f>
        <v/>
      </c>
      <c r="D340" s="62" t="str">
        <f ca="1">IFERROR(IF(LoanIsNotPaid*LoanIsGood,LoanValue,""), "")</f>
        <v/>
      </c>
      <c r="E340" s="62" t="str">
        <f ca="1">IFERROR(IF(LoanIsNotPaid*LoanIsGood,MonthlyPayment,""), "")</f>
        <v/>
      </c>
      <c r="F340" s="62" t="str">
        <f ca="1">IFERROR(IF(LoanIsNotPaid*LoanIsGood,Principal,""), "")</f>
        <v/>
      </c>
      <c r="G340" s="62" t="str">
        <f ca="1">IFERROR(IF(LoanIsNotPaid*LoanIsGood,InterestAmt,""), "")</f>
        <v/>
      </c>
      <c r="H340" s="62" t="str">
        <f ca="1">IFERROR(IF(LoanIsNotPaid*LoanIsGood,EndingBalance,""), "")</f>
        <v/>
      </c>
    </row>
    <row r="341" spans="2:8" ht="20.100000000000001" customHeight="1" x14ac:dyDescent="0.3">
      <c r="B341" s="17" t="str">
        <f ca="1">IFERROR(IF(LoanIsNotPaid*LoanIsGood,PaymentNumber,""), "")</f>
        <v/>
      </c>
      <c r="C341" s="18" t="str">
        <f ca="1">IFERROR(IF(LoanIsNotPaid*LoanIsGood,PaymentDate,""), "")</f>
        <v/>
      </c>
      <c r="D341" s="62" t="str">
        <f ca="1">IFERROR(IF(LoanIsNotPaid*LoanIsGood,LoanValue,""), "")</f>
        <v/>
      </c>
      <c r="E341" s="62" t="str">
        <f ca="1">IFERROR(IF(LoanIsNotPaid*LoanIsGood,MonthlyPayment,""), "")</f>
        <v/>
      </c>
      <c r="F341" s="62" t="str">
        <f ca="1">IFERROR(IF(LoanIsNotPaid*LoanIsGood,Principal,""), "")</f>
        <v/>
      </c>
      <c r="G341" s="62" t="str">
        <f ca="1">IFERROR(IF(LoanIsNotPaid*LoanIsGood,InterestAmt,""), "")</f>
        <v/>
      </c>
      <c r="H341" s="62" t="str">
        <f ca="1">IFERROR(IF(LoanIsNotPaid*LoanIsGood,EndingBalance,""), "")</f>
        <v/>
      </c>
    </row>
    <row r="342" spans="2:8" ht="20.100000000000001" customHeight="1" x14ac:dyDescent="0.3">
      <c r="B342" s="17" t="str">
        <f ca="1">IFERROR(IF(LoanIsNotPaid*LoanIsGood,PaymentNumber,""), "")</f>
        <v/>
      </c>
      <c r="C342" s="18" t="str">
        <f ca="1">IFERROR(IF(LoanIsNotPaid*LoanIsGood,PaymentDate,""), "")</f>
        <v/>
      </c>
      <c r="D342" s="62" t="str">
        <f ca="1">IFERROR(IF(LoanIsNotPaid*LoanIsGood,LoanValue,""), "")</f>
        <v/>
      </c>
      <c r="E342" s="62" t="str">
        <f ca="1">IFERROR(IF(LoanIsNotPaid*LoanIsGood,MonthlyPayment,""), "")</f>
        <v/>
      </c>
      <c r="F342" s="62" t="str">
        <f ca="1">IFERROR(IF(LoanIsNotPaid*LoanIsGood,Principal,""), "")</f>
        <v/>
      </c>
      <c r="G342" s="62" t="str">
        <f ca="1">IFERROR(IF(LoanIsNotPaid*LoanIsGood,InterestAmt,""), "")</f>
        <v/>
      </c>
      <c r="H342" s="62" t="str">
        <f ca="1">IFERROR(IF(LoanIsNotPaid*LoanIsGood,EndingBalance,""), "")</f>
        <v/>
      </c>
    </row>
    <row r="343" spans="2:8" ht="20.100000000000001" customHeight="1" x14ac:dyDescent="0.3">
      <c r="B343" s="17" t="str">
        <f ca="1">IFERROR(IF(LoanIsNotPaid*LoanIsGood,PaymentNumber,""), "")</f>
        <v/>
      </c>
      <c r="C343" s="18" t="str">
        <f ca="1">IFERROR(IF(LoanIsNotPaid*LoanIsGood,PaymentDate,""), "")</f>
        <v/>
      </c>
      <c r="D343" s="62" t="str">
        <f ca="1">IFERROR(IF(LoanIsNotPaid*LoanIsGood,LoanValue,""), "")</f>
        <v/>
      </c>
      <c r="E343" s="62" t="str">
        <f ca="1">IFERROR(IF(LoanIsNotPaid*LoanIsGood,MonthlyPayment,""), "")</f>
        <v/>
      </c>
      <c r="F343" s="62" t="str">
        <f ca="1">IFERROR(IF(LoanIsNotPaid*LoanIsGood,Principal,""), "")</f>
        <v/>
      </c>
      <c r="G343" s="62" t="str">
        <f ca="1">IFERROR(IF(LoanIsNotPaid*LoanIsGood,InterestAmt,""), "")</f>
        <v/>
      </c>
      <c r="H343" s="62" t="str">
        <f ca="1">IFERROR(IF(LoanIsNotPaid*LoanIsGood,EndingBalance,""), "")</f>
        <v/>
      </c>
    </row>
    <row r="344" spans="2:8" ht="20.100000000000001" customHeight="1" x14ac:dyDescent="0.3">
      <c r="B344" s="17" t="str">
        <f ca="1">IFERROR(IF(LoanIsNotPaid*LoanIsGood,PaymentNumber,""), "")</f>
        <v/>
      </c>
      <c r="C344" s="18" t="str">
        <f ca="1">IFERROR(IF(LoanIsNotPaid*LoanIsGood,PaymentDate,""), "")</f>
        <v/>
      </c>
      <c r="D344" s="62" t="str">
        <f ca="1">IFERROR(IF(LoanIsNotPaid*LoanIsGood,LoanValue,""), "")</f>
        <v/>
      </c>
      <c r="E344" s="62" t="str">
        <f ca="1">IFERROR(IF(LoanIsNotPaid*LoanIsGood,MonthlyPayment,""), "")</f>
        <v/>
      </c>
      <c r="F344" s="62" t="str">
        <f ca="1">IFERROR(IF(LoanIsNotPaid*LoanIsGood,Principal,""), "")</f>
        <v/>
      </c>
      <c r="G344" s="62" t="str">
        <f ca="1">IFERROR(IF(LoanIsNotPaid*LoanIsGood,InterestAmt,""), "")</f>
        <v/>
      </c>
      <c r="H344" s="62" t="str">
        <f ca="1">IFERROR(IF(LoanIsNotPaid*LoanIsGood,EndingBalance,""), "")</f>
        <v/>
      </c>
    </row>
    <row r="345" spans="2:8" ht="20.100000000000001" customHeight="1" x14ac:dyDescent="0.3">
      <c r="B345" s="17" t="str">
        <f ca="1">IFERROR(IF(LoanIsNotPaid*LoanIsGood,PaymentNumber,""), "")</f>
        <v/>
      </c>
      <c r="C345" s="18" t="str">
        <f ca="1">IFERROR(IF(LoanIsNotPaid*LoanIsGood,PaymentDate,""), "")</f>
        <v/>
      </c>
      <c r="D345" s="62" t="str">
        <f ca="1">IFERROR(IF(LoanIsNotPaid*LoanIsGood,LoanValue,""), "")</f>
        <v/>
      </c>
      <c r="E345" s="62" t="str">
        <f ca="1">IFERROR(IF(LoanIsNotPaid*LoanIsGood,MonthlyPayment,""), "")</f>
        <v/>
      </c>
      <c r="F345" s="62" t="str">
        <f ca="1">IFERROR(IF(LoanIsNotPaid*LoanIsGood,Principal,""), "")</f>
        <v/>
      </c>
      <c r="G345" s="62" t="str">
        <f ca="1">IFERROR(IF(LoanIsNotPaid*LoanIsGood,InterestAmt,""), "")</f>
        <v/>
      </c>
      <c r="H345" s="62" t="str">
        <f ca="1">IFERROR(IF(LoanIsNotPaid*LoanIsGood,EndingBalance,""), "")</f>
        <v/>
      </c>
    </row>
    <row r="346" spans="2:8" ht="20.100000000000001" customHeight="1" x14ac:dyDescent="0.3">
      <c r="B346" s="17" t="str">
        <f ca="1">IFERROR(IF(LoanIsNotPaid*LoanIsGood,PaymentNumber,""), "")</f>
        <v/>
      </c>
      <c r="C346" s="18" t="str">
        <f ca="1">IFERROR(IF(LoanIsNotPaid*LoanIsGood,PaymentDate,""), "")</f>
        <v/>
      </c>
      <c r="D346" s="62" t="str">
        <f ca="1">IFERROR(IF(LoanIsNotPaid*LoanIsGood,LoanValue,""), "")</f>
        <v/>
      </c>
      <c r="E346" s="62" t="str">
        <f ca="1">IFERROR(IF(LoanIsNotPaid*LoanIsGood,MonthlyPayment,""), "")</f>
        <v/>
      </c>
      <c r="F346" s="62" t="str">
        <f ca="1">IFERROR(IF(LoanIsNotPaid*LoanIsGood,Principal,""), "")</f>
        <v/>
      </c>
      <c r="G346" s="62" t="str">
        <f ca="1">IFERROR(IF(LoanIsNotPaid*LoanIsGood,InterestAmt,""), "")</f>
        <v/>
      </c>
      <c r="H346" s="62" t="str">
        <f ca="1">IFERROR(IF(LoanIsNotPaid*LoanIsGood,EndingBalance,""), "")</f>
        <v/>
      </c>
    </row>
    <row r="347" spans="2:8" ht="20.100000000000001" customHeight="1" x14ac:dyDescent="0.3">
      <c r="B347" s="17" t="str">
        <f ca="1">IFERROR(IF(LoanIsNotPaid*LoanIsGood,PaymentNumber,""), "")</f>
        <v/>
      </c>
      <c r="C347" s="18" t="str">
        <f ca="1">IFERROR(IF(LoanIsNotPaid*LoanIsGood,PaymentDate,""), "")</f>
        <v/>
      </c>
      <c r="D347" s="62" t="str">
        <f ca="1">IFERROR(IF(LoanIsNotPaid*LoanIsGood,LoanValue,""), "")</f>
        <v/>
      </c>
      <c r="E347" s="62" t="str">
        <f ca="1">IFERROR(IF(LoanIsNotPaid*LoanIsGood,MonthlyPayment,""), "")</f>
        <v/>
      </c>
      <c r="F347" s="62" t="str">
        <f ca="1">IFERROR(IF(LoanIsNotPaid*LoanIsGood,Principal,""), "")</f>
        <v/>
      </c>
      <c r="G347" s="62" t="str">
        <f ca="1">IFERROR(IF(LoanIsNotPaid*LoanIsGood,InterestAmt,""), "")</f>
        <v/>
      </c>
      <c r="H347" s="62" t="str">
        <f ca="1">IFERROR(IF(LoanIsNotPaid*LoanIsGood,EndingBalance,""), "")</f>
        <v/>
      </c>
    </row>
    <row r="348" spans="2:8" ht="20.100000000000001" customHeight="1" x14ac:dyDescent="0.3">
      <c r="B348" s="17" t="str">
        <f ca="1">IFERROR(IF(LoanIsNotPaid*LoanIsGood,PaymentNumber,""), "")</f>
        <v/>
      </c>
      <c r="C348" s="18" t="str">
        <f ca="1">IFERROR(IF(LoanIsNotPaid*LoanIsGood,PaymentDate,""), "")</f>
        <v/>
      </c>
      <c r="D348" s="62" t="str">
        <f ca="1">IFERROR(IF(LoanIsNotPaid*LoanIsGood,LoanValue,""), "")</f>
        <v/>
      </c>
      <c r="E348" s="62" t="str">
        <f ca="1">IFERROR(IF(LoanIsNotPaid*LoanIsGood,MonthlyPayment,""), "")</f>
        <v/>
      </c>
      <c r="F348" s="62" t="str">
        <f ca="1">IFERROR(IF(LoanIsNotPaid*LoanIsGood,Principal,""), "")</f>
        <v/>
      </c>
      <c r="G348" s="62" t="str">
        <f ca="1">IFERROR(IF(LoanIsNotPaid*LoanIsGood,InterestAmt,""), "")</f>
        <v/>
      </c>
      <c r="H348" s="62" t="str">
        <f ca="1">IFERROR(IF(LoanIsNotPaid*LoanIsGood,EndingBalance,""), "")</f>
        <v/>
      </c>
    </row>
    <row r="349" spans="2:8" ht="20.100000000000001" customHeight="1" x14ac:dyDescent="0.3">
      <c r="B349" s="17" t="str">
        <f ca="1">IFERROR(IF(LoanIsNotPaid*LoanIsGood,PaymentNumber,""), "")</f>
        <v/>
      </c>
      <c r="C349" s="18" t="str">
        <f ca="1">IFERROR(IF(LoanIsNotPaid*LoanIsGood,PaymentDate,""), "")</f>
        <v/>
      </c>
      <c r="D349" s="62" t="str">
        <f ca="1">IFERROR(IF(LoanIsNotPaid*LoanIsGood,LoanValue,""), "")</f>
        <v/>
      </c>
      <c r="E349" s="62" t="str">
        <f ca="1">IFERROR(IF(LoanIsNotPaid*LoanIsGood,MonthlyPayment,""), "")</f>
        <v/>
      </c>
      <c r="F349" s="62" t="str">
        <f ca="1">IFERROR(IF(LoanIsNotPaid*LoanIsGood,Principal,""), "")</f>
        <v/>
      </c>
      <c r="G349" s="62" t="str">
        <f ca="1">IFERROR(IF(LoanIsNotPaid*LoanIsGood,InterestAmt,""), "")</f>
        <v/>
      </c>
      <c r="H349" s="62" t="str">
        <f ca="1">IFERROR(IF(LoanIsNotPaid*LoanIsGood,EndingBalance,""), "")</f>
        <v/>
      </c>
    </row>
    <row r="350" spans="2:8" ht="20.100000000000001" customHeight="1" x14ac:dyDescent="0.3">
      <c r="B350" s="17" t="str">
        <f ca="1">IFERROR(IF(LoanIsNotPaid*LoanIsGood,PaymentNumber,""), "")</f>
        <v/>
      </c>
      <c r="C350" s="18" t="str">
        <f ca="1">IFERROR(IF(LoanIsNotPaid*LoanIsGood,PaymentDate,""), "")</f>
        <v/>
      </c>
      <c r="D350" s="62" t="str">
        <f ca="1">IFERROR(IF(LoanIsNotPaid*LoanIsGood,LoanValue,""), "")</f>
        <v/>
      </c>
      <c r="E350" s="62" t="str">
        <f ca="1">IFERROR(IF(LoanIsNotPaid*LoanIsGood,MonthlyPayment,""), "")</f>
        <v/>
      </c>
      <c r="F350" s="62" t="str">
        <f ca="1">IFERROR(IF(LoanIsNotPaid*LoanIsGood,Principal,""), "")</f>
        <v/>
      </c>
      <c r="G350" s="62" t="str">
        <f ca="1">IFERROR(IF(LoanIsNotPaid*LoanIsGood,InterestAmt,""), "")</f>
        <v/>
      </c>
      <c r="H350" s="62" t="str">
        <f ca="1">IFERROR(IF(LoanIsNotPaid*LoanIsGood,EndingBalance,""), "")</f>
        <v/>
      </c>
    </row>
    <row r="351" spans="2:8" ht="20.100000000000001" customHeight="1" x14ac:dyDescent="0.3">
      <c r="B351" s="17" t="str">
        <f ca="1">IFERROR(IF(LoanIsNotPaid*LoanIsGood,PaymentNumber,""), "")</f>
        <v/>
      </c>
      <c r="C351" s="18" t="str">
        <f ca="1">IFERROR(IF(LoanIsNotPaid*LoanIsGood,PaymentDate,""), "")</f>
        <v/>
      </c>
      <c r="D351" s="62" t="str">
        <f ca="1">IFERROR(IF(LoanIsNotPaid*LoanIsGood,LoanValue,""), "")</f>
        <v/>
      </c>
      <c r="E351" s="62" t="str">
        <f ca="1">IFERROR(IF(LoanIsNotPaid*LoanIsGood,MonthlyPayment,""), "")</f>
        <v/>
      </c>
      <c r="F351" s="62" t="str">
        <f ca="1">IFERROR(IF(LoanIsNotPaid*LoanIsGood,Principal,""), "")</f>
        <v/>
      </c>
      <c r="G351" s="62" t="str">
        <f ca="1">IFERROR(IF(LoanIsNotPaid*LoanIsGood,InterestAmt,""), "")</f>
        <v/>
      </c>
      <c r="H351" s="62" t="str">
        <f ca="1">IFERROR(IF(LoanIsNotPaid*LoanIsGood,EndingBalance,""), "")</f>
        <v/>
      </c>
    </row>
    <row r="352" spans="2:8" ht="20.100000000000001" customHeight="1" x14ac:dyDescent="0.3">
      <c r="B352" s="17" t="str">
        <f ca="1">IFERROR(IF(LoanIsNotPaid*LoanIsGood,PaymentNumber,""), "")</f>
        <v/>
      </c>
      <c r="C352" s="18" t="str">
        <f ca="1">IFERROR(IF(LoanIsNotPaid*LoanIsGood,PaymentDate,""), "")</f>
        <v/>
      </c>
      <c r="D352" s="62" t="str">
        <f ca="1">IFERROR(IF(LoanIsNotPaid*LoanIsGood,LoanValue,""), "")</f>
        <v/>
      </c>
      <c r="E352" s="62" t="str">
        <f ca="1">IFERROR(IF(LoanIsNotPaid*LoanIsGood,MonthlyPayment,""), "")</f>
        <v/>
      </c>
      <c r="F352" s="62" t="str">
        <f ca="1">IFERROR(IF(LoanIsNotPaid*LoanIsGood,Principal,""), "")</f>
        <v/>
      </c>
      <c r="G352" s="62" t="str">
        <f ca="1">IFERROR(IF(LoanIsNotPaid*LoanIsGood,InterestAmt,""), "")</f>
        <v/>
      </c>
      <c r="H352" s="62" t="str">
        <f ca="1">IFERROR(IF(LoanIsNotPaid*LoanIsGood,EndingBalance,""), "")</f>
        <v/>
      </c>
    </row>
    <row r="353" spans="2:8" ht="20.100000000000001" customHeight="1" x14ac:dyDescent="0.3">
      <c r="B353" s="17" t="str">
        <f ca="1">IFERROR(IF(LoanIsNotPaid*LoanIsGood,PaymentNumber,""), "")</f>
        <v/>
      </c>
      <c r="C353" s="18" t="str">
        <f ca="1">IFERROR(IF(LoanIsNotPaid*LoanIsGood,PaymentDate,""), "")</f>
        <v/>
      </c>
      <c r="D353" s="62" t="str">
        <f ca="1">IFERROR(IF(LoanIsNotPaid*LoanIsGood,LoanValue,""), "")</f>
        <v/>
      </c>
      <c r="E353" s="62" t="str">
        <f ca="1">IFERROR(IF(LoanIsNotPaid*LoanIsGood,MonthlyPayment,""), "")</f>
        <v/>
      </c>
      <c r="F353" s="62" t="str">
        <f ca="1">IFERROR(IF(LoanIsNotPaid*LoanIsGood,Principal,""), "")</f>
        <v/>
      </c>
      <c r="G353" s="62" t="str">
        <f ca="1">IFERROR(IF(LoanIsNotPaid*LoanIsGood,InterestAmt,""), "")</f>
        <v/>
      </c>
      <c r="H353" s="62" t="str">
        <f ca="1">IFERROR(IF(LoanIsNotPaid*LoanIsGood,EndingBalance,""), "")</f>
        <v/>
      </c>
    </row>
    <row r="354" spans="2:8" ht="20.100000000000001" customHeight="1" x14ac:dyDescent="0.3">
      <c r="B354" s="17" t="str">
        <f ca="1">IFERROR(IF(LoanIsNotPaid*LoanIsGood,PaymentNumber,""), "")</f>
        <v/>
      </c>
      <c r="C354" s="18" t="str">
        <f ca="1">IFERROR(IF(LoanIsNotPaid*LoanIsGood,PaymentDate,""), "")</f>
        <v/>
      </c>
      <c r="D354" s="62" t="str">
        <f ca="1">IFERROR(IF(LoanIsNotPaid*LoanIsGood,LoanValue,""), "")</f>
        <v/>
      </c>
      <c r="E354" s="62" t="str">
        <f ca="1">IFERROR(IF(LoanIsNotPaid*LoanIsGood,MonthlyPayment,""), "")</f>
        <v/>
      </c>
      <c r="F354" s="62" t="str">
        <f ca="1">IFERROR(IF(LoanIsNotPaid*LoanIsGood,Principal,""), "")</f>
        <v/>
      </c>
      <c r="G354" s="62" t="str">
        <f ca="1">IFERROR(IF(LoanIsNotPaid*LoanIsGood,InterestAmt,""), "")</f>
        <v/>
      </c>
      <c r="H354" s="62" t="str">
        <f ca="1">IFERROR(IF(LoanIsNotPaid*LoanIsGood,EndingBalance,""), "")</f>
        <v/>
      </c>
    </row>
    <row r="355" spans="2:8" ht="20.100000000000001" customHeight="1" x14ac:dyDescent="0.3">
      <c r="B355" s="17" t="str">
        <f ca="1">IFERROR(IF(LoanIsNotPaid*LoanIsGood,PaymentNumber,""), "")</f>
        <v/>
      </c>
      <c r="C355" s="18" t="str">
        <f ca="1">IFERROR(IF(LoanIsNotPaid*LoanIsGood,PaymentDate,""), "")</f>
        <v/>
      </c>
      <c r="D355" s="62" t="str">
        <f ca="1">IFERROR(IF(LoanIsNotPaid*LoanIsGood,LoanValue,""), "")</f>
        <v/>
      </c>
      <c r="E355" s="62" t="str">
        <f ca="1">IFERROR(IF(LoanIsNotPaid*LoanIsGood,MonthlyPayment,""), "")</f>
        <v/>
      </c>
      <c r="F355" s="62" t="str">
        <f ca="1">IFERROR(IF(LoanIsNotPaid*LoanIsGood,Principal,""), "")</f>
        <v/>
      </c>
      <c r="G355" s="62" t="str">
        <f ca="1">IFERROR(IF(LoanIsNotPaid*LoanIsGood,InterestAmt,""), "")</f>
        <v/>
      </c>
      <c r="H355" s="62" t="str">
        <f ca="1">IFERROR(IF(LoanIsNotPaid*LoanIsGood,EndingBalance,""), "")</f>
        <v/>
      </c>
    </row>
    <row r="356" spans="2:8" ht="20.100000000000001" customHeight="1" x14ac:dyDescent="0.3">
      <c r="B356" s="17" t="str">
        <f ca="1">IFERROR(IF(LoanIsNotPaid*LoanIsGood,PaymentNumber,""), "")</f>
        <v/>
      </c>
      <c r="C356" s="18" t="str">
        <f ca="1">IFERROR(IF(LoanIsNotPaid*LoanIsGood,PaymentDate,""), "")</f>
        <v/>
      </c>
      <c r="D356" s="62" t="str">
        <f ca="1">IFERROR(IF(LoanIsNotPaid*LoanIsGood,LoanValue,""), "")</f>
        <v/>
      </c>
      <c r="E356" s="62" t="str">
        <f ca="1">IFERROR(IF(LoanIsNotPaid*LoanIsGood,MonthlyPayment,""), "")</f>
        <v/>
      </c>
      <c r="F356" s="62" t="str">
        <f ca="1">IFERROR(IF(LoanIsNotPaid*LoanIsGood,Principal,""), "")</f>
        <v/>
      </c>
      <c r="G356" s="62" t="str">
        <f ca="1">IFERROR(IF(LoanIsNotPaid*LoanIsGood,InterestAmt,""), "")</f>
        <v/>
      </c>
      <c r="H356" s="62" t="str">
        <f ca="1">IFERROR(IF(LoanIsNotPaid*LoanIsGood,EndingBalance,""), "")</f>
        <v/>
      </c>
    </row>
    <row r="357" spans="2:8" ht="20.100000000000001" customHeight="1" x14ac:dyDescent="0.3">
      <c r="B357" s="17" t="str">
        <f ca="1">IFERROR(IF(LoanIsNotPaid*LoanIsGood,PaymentNumber,""), "")</f>
        <v/>
      </c>
      <c r="C357" s="18" t="str">
        <f ca="1">IFERROR(IF(LoanIsNotPaid*LoanIsGood,PaymentDate,""), "")</f>
        <v/>
      </c>
      <c r="D357" s="62" t="str">
        <f ca="1">IFERROR(IF(LoanIsNotPaid*LoanIsGood,LoanValue,""), "")</f>
        <v/>
      </c>
      <c r="E357" s="62" t="str">
        <f ca="1">IFERROR(IF(LoanIsNotPaid*LoanIsGood,MonthlyPayment,""), "")</f>
        <v/>
      </c>
      <c r="F357" s="62" t="str">
        <f ca="1">IFERROR(IF(LoanIsNotPaid*LoanIsGood,Principal,""), "")</f>
        <v/>
      </c>
      <c r="G357" s="62" t="str">
        <f ca="1">IFERROR(IF(LoanIsNotPaid*LoanIsGood,InterestAmt,""), "")</f>
        <v/>
      </c>
      <c r="H357" s="62" t="str">
        <f ca="1">IFERROR(IF(LoanIsNotPaid*LoanIsGood,EndingBalance,""), "")</f>
        <v/>
      </c>
    </row>
    <row r="358" spans="2:8" ht="20.100000000000001" customHeight="1" x14ac:dyDescent="0.3">
      <c r="B358" s="17" t="str">
        <f ca="1">IFERROR(IF(LoanIsNotPaid*LoanIsGood,PaymentNumber,""), "")</f>
        <v/>
      </c>
      <c r="C358" s="18" t="str">
        <f ca="1">IFERROR(IF(LoanIsNotPaid*LoanIsGood,PaymentDate,""), "")</f>
        <v/>
      </c>
      <c r="D358" s="62" t="str">
        <f ca="1">IFERROR(IF(LoanIsNotPaid*LoanIsGood,LoanValue,""), "")</f>
        <v/>
      </c>
      <c r="E358" s="62" t="str">
        <f ca="1">IFERROR(IF(LoanIsNotPaid*LoanIsGood,MonthlyPayment,""), "")</f>
        <v/>
      </c>
      <c r="F358" s="62" t="str">
        <f ca="1">IFERROR(IF(LoanIsNotPaid*LoanIsGood,Principal,""), "")</f>
        <v/>
      </c>
      <c r="G358" s="62" t="str">
        <f ca="1">IFERROR(IF(LoanIsNotPaid*LoanIsGood,InterestAmt,""), "")</f>
        <v/>
      </c>
      <c r="H358" s="62" t="str">
        <f ca="1">IFERROR(IF(LoanIsNotPaid*LoanIsGood,EndingBalance,""), "")</f>
        <v/>
      </c>
    </row>
    <row r="359" spans="2:8" ht="20.100000000000001" customHeight="1" x14ac:dyDescent="0.3">
      <c r="B359" s="17" t="str">
        <f ca="1">IFERROR(IF(LoanIsNotPaid*LoanIsGood,PaymentNumber,""), "")</f>
        <v/>
      </c>
      <c r="C359" s="18" t="str">
        <f ca="1">IFERROR(IF(LoanIsNotPaid*LoanIsGood,PaymentDate,""), "")</f>
        <v/>
      </c>
      <c r="D359" s="62" t="str">
        <f ca="1">IFERROR(IF(LoanIsNotPaid*LoanIsGood,LoanValue,""), "")</f>
        <v/>
      </c>
      <c r="E359" s="62" t="str">
        <f ca="1">IFERROR(IF(LoanIsNotPaid*LoanIsGood,MonthlyPayment,""), "")</f>
        <v/>
      </c>
      <c r="F359" s="62" t="str">
        <f ca="1">IFERROR(IF(LoanIsNotPaid*LoanIsGood,Principal,""), "")</f>
        <v/>
      </c>
      <c r="G359" s="62" t="str">
        <f ca="1">IFERROR(IF(LoanIsNotPaid*LoanIsGood,InterestAmt,""), "")</f>
        <v/>
      </c>
      <c r="H359" s="62" t="str">
        <f ca="1">IFERROR(IF(LoanIsNotPaid*LoanIsGood,EndingBalance,""), "")</f>
        <v/>
      </c>
    </row>
    <row r="360" spans="2:8" ht="20.100000000000001" customHeight="1" x14ac:dyDescent="0.3">
      <c r="B360" s="17" t="str">
        <f ca="1">IFERROR(IF(LoanIsNotPaid*LoanIsGood,PaymentNumber,""), "")</f>
        <v/>
      </c>
      <c r="C360" s="18" t="str">
        <f ca="1">IFERROR(IF(LoanIsNotPaid*LoanIsGood,PaymentDate,""), "")</f>
        <v/>
      </c>
      <c r="D360" s="62" t="str">
        <f ca="1">IFERROR(IF(LoanIsNotPaid*LoanIsGood,LoanValue,""), "")</f>
        <v/>
      </c>
      <c r="E360" s="62" t="str">
        <f ca="1">IFERROR(IF(LoanIsNotPaid*LoanIsGood,MonthlyPayment,""), "")</f>
        <v/>
      </c>
      <c r="F360" s="62" t="str">
        <f ca="1">IFERROR(IF(LoanIsNotPaid*LoanIsGood,Principal,""), "")</f>
        <v/>
      </c>
      <c r="G360" s="62" t="str">
        <f ca="1">IFERROR(IF(LoanIsNotPaid*LoanIsGood,InterestAmt,""), "")</f>
        <v/>
      </c>
      <c r="H360" s="62" t="str">
        <f ca="1">IFERROR(IF(LoanIsNotPaid*LoanIsGood,EndingBalance,""), "")</f>
        <v/>
      </c>
    </row>
    <row r="361" spans="2:8" ht="20.100000000000001" customHeight="1" x14ac:dyDescent="0.3">
      <c r="B361" s="17" t="str">
        <f ca="1">IFERROR(IF(LoanIsNotPaid*LoanIsGood,PaymentNumber,""), "")</f>
        <v/>
      </c>
      <c r="C361" s="18" t="str">
        <f ca="1">IFERROR(IF(LoanIsNotPaid*LoanIsGood,PaymentDate,""), "")</f>
        <v/>
      </c>
      <c r="D361" s="62" t="str">
        <f ca="1">IFERROR(IF(LoanIsNotPaid*LoanIsGood,LoanValue,""), "")</f>
        <v/>
      </c>
      <c r="E361" s="62" t="str">
        <f ca="1">IFERROR(IF(LoanIsNotPaid*LoanIsGood,MonthlyPayment,""), "")</f>
        <v/>
      </c>
      <c r="F361" s="62" t="str">
        <f ca="1">IFERROR(IF(LoanIsNotPaid*LoanIsGood,Principal,""), "")</f>
        <v/>
      </c>
      <c r="G361" s="62" t="str">
        <f ca="1">IFERROR(IF(LoanIsNotPaid*LoanIsGood,InterestAmt,""), "")</f>
        <v/>
      </c>
      <c r="H361" s="62" t="str">
        <f ca="1">IFERROR(IF(LoanIsNotPaid*LoanIsGood,EndingBalance,""), "")</f>
        <v/>
      </c>
    </row>
    <row r="362" spans="2:8" ht="20.100000000000001" customHeight="1" x14ac:dyDescent="0.3">
      <c r="B362" s="17" t="str">
        <f ca="1">IFERROR(IF(LoanIsNotPaid*LoanIsGood,PaymentNumber,""), "")</f>
        <v/>
      </c>
      <c r="C362" s="18" t="str">
        <f ca="1">IFERROR(IF(LoanIsNotPaid*LoanIsGood,PaymentDate,""), "")</f>
        <v/>
      </c>
      <c r="D362" s="62" t="str">
        <f ca="1">IFERROR(IF(LoanIsNotPaid*LoanIsGood,LoanValue,""), "")</f>
        <v/>
      </c>
      <c r="E362" s="62" t="str">
        <f ca="1">IFERROR(IF(LoanIsNotPaid*LoanIsGood,MonthlyPayment,""), "")</f>
        <v/>
      </c>
      <c r="F362" s="62" t="str">
        <f ca="1">IFERROR(IF(LoanIsNotPaid*LoanIsGood,Principal,""), "")</f>
        <v/>
      </c>
      <c r="G362" s="62" t="str">
        <f ca="1">IFERROR(IF(LoanIsNotPaid*LoanIsGood,InterestAmt,""), "")</f>
        <v/>
      </c>
      <c r="H362" s="62" t="str">
        <f ca="1">IFERROR(IF(LoanIsNotPaid*LoanIsGood,EndingBalance,""), "")</f>
        <v/>
      </c>
    </row>
    <row r="363" spans="2:8" ht="20.100000000000001" customHeight="1" x14ac:dyDescent="0.3">
      <c r="B363" s="17" t="str">
        <f ca="1">IFERROR(IF(LoanIsNotPaid*LoanIsGood,PaymentNumber,""), "")</f>
        <v/>
      </c>
      <c r="C363" s="18" t="str">
        <f ca="1">IFERROR(IF(LoanIsNotPaid*LoanIsGood,PaymentDate,""), "")</f>
        <v/>
      </c>
      <c r="D363" s="62" t="str">
        <f ca="1">IFERROR(IF(LoanIsNotPaid*LoanIsGood,LoanValue,""), "")</f>
        <v/>
      </c>
      <c r="E363" s="62" t="str">
        <f ca="1">IFERROR(IF(LoanIsNotPaid*LoanIsGood,MonthlyPayment,""), "")</f>
        <v/>
      </c>
      <c r="F363" s="62" t="str">
        <f ca="1">IFERROR(IF(LoanIsNotPaid*LoanIsGood,Principal,""), "")</f>
        <v/>
      </c>
      <c r="G363" s="62" t="str">
        <f ca="1">IFERROR(IF(LoanIsNotPaid*LoanIsGood,InterestAmt,""), "")</f>
        <v/>
      </c>
      <c r="H363" s="62" t="str">
        <f ca="1">IFERROR(IF(LoanIsNotPaid*LoanIsGood,EndingBalance,""), "")</f>
        <v/>
      </c>
    </row>
    <row r="364" spans="2:8" ht="20.100000000000001" customHeight="1" x14ac:dyDescent="0.3">
      <c r="B364" s="17" t="str">
        <f ca="1">IFERROR(IF(LoanIsNotPaid*LoanIsGood,PaymentNumber,""), "")</f>
        <v/>
      </c>
      <c r="C364" s="18" t="str">
        <f ca="1">IFERROR(IF(LoanIsNotPaid*LoanIsGood,PaymentDate,""), "")</f>
        <v/>
      </c>
      <c r="D364" s="62" t="str">
        <f ca="1">IFERROR(IF(LoanIsNotPaid*LoanIsGood,LoanValue,""), "")</f>
        <v/>
      </c>
      <c r="E364" s="62" t="str">
        <f ca="1">IFERROR(IF(LoanIsNotPaid*LoanIsGood,MonthlyPayment,""), "")</f>
        <v/>
      </c>
      <c r="F364" s="62" t="str">
        <f ca="1">IFERROR(IF(LoanIsNotPaid*LoanIsGood,Principal,""), "")</f>
        <v/>
      </c>
      <c r="G364" s="62" t="str">
        <f ca="1">IFERROR(IF(LoanIsNotPaid*LoanIsGood,InterestAmt,""), "")</f>
        <v/>
      </c>
      <c r="H364" s="62" t="str">
        <f ca="1">IFERROR(IF(LoanIsNotPaid*LoanIsGood,EndingBalance,""), "")</f>
        <v/>
      </c>
    </row>
    <row r="365" spans="2:8" ht="20.100000000000001" customHeight="1" x14ac:dyDescent="0.3">
      <c r="B365" s="17" t="str">
        <f ca="1">IFERROR(IF(LoanIsNotPaid*LoanIsGood,PaymentNumber,""), "")</f>
        <v/>
      </c>
      <c r="C365" s="18" t="str">
        <f ca="1">IFERROR(IF(LoanIsNotPaid*LoanIsGood,PaymentDate,""), "")</f>
        <v/>
      </c>
      <c r="D365" s="62" t="str">
        <f ca="1">IFERROR(IF(LoanIsNotPaid*LoanIsGood,LoanValue,""), "")</f>
        <v/>
      </c>
      <c r="E365" s="62" t="str">
        <f ca="1">IFERROR(IF(LoanIsNotPaid*LoanIsGood,MonthlyPayment,""), "")</f>
        <v/>
      </c>
      <c r="F365" s="62" t="str">
        <f ca="1">IFERROR(IF(LoanIsNotPaid*LoanIsGood,Principal,""), "")</f>
        <v/>
      </c>
      <c r="G365" s="62" t="str">
        <f ca="1">IFERROR(IF(LoanIsNotPaid*LoanIsGood,InterestAmt,""), "")</f>
        <v/>
      </c>
      <c r="H365" s="62" t="str">
        <f ca="1">IFERROR(IF(LoanIsNotPaid*LoanIsGood,EndingBalance,""), "")</f>
        <v/>
      </c>
    </row>
    <row r="366" spans="2:8" ht="20.100000000000001" customHeight="1" x14ac:dyDescent="0.3">
      <c r="B366" s="17" t="str">
        <f ca="1">IFERROR(IF(LoanIsNotPaid*LoanIsGood,PaymentNumber,""), "")</f>
        <v/>
      </c>
      <c r="C366" s="18" t="str">
        <f ca="1">IFERROR(IF(LoanIsNotPaid*LoanIsGood,PaymentDate,""), "")</f>
        <v/>
      </c>
      <c r="D366" s="62" t="str">
        <f ca="1">IFERROR(IF(LoanIsNotPaid*LoanIsGood,LoanValue,""), "")</f>
        <v/>
      </c>
      <c r="E366" s="62" t="str">
        <f ca="1">IFERROR(IF(LoanIsNotPaid*LoanIsGood,MonthlyPayment,""), "")</f>
        <v/>
      </c>
      <c r="F366" s="62" t="str">
        <f ca="1">IFERROR(IF(LoanIsNotPaid*LoanIsGood,Principal,""), "")</f>
        <v/>
      </c>
      <c r="G366" s="62" t="str">
        <f ca="1">IFERROR(IF(LoanIsNotPaid*LoanIsGood,InterestAmt,""), "")</f>
        <v/>
      </c>
      <c r="H366" s="62" t="str">
        <f ca="1">IFERROR(IF(LoanIsNotPaid*LoanIsGood,EndingBalance,""), "")</f>
        <v/>
      </c>
    </row>
    <row r="367" spans="2:8" ht="20.100000000000001" customHeight="1" x14ac:dyDescent="0.3">
      <c r="B367" s="17" t="str">
        <f ca="1">IFERROR(IF(LoanIsNotPaid*LoanIsGood,PaymentNumber,""), "")</f>
        <v/>
      </c>
      <c r="C367" s="18" t="str">
        <f ca="1">IFERROR(IF(LoanIsNotPaid*LoanIsGood,PaymentDate,""), "")</f>
        <v/>
      </c>
      <c r="D367" s="62" t="str">
        <f ca="1">IFERROR(IF(LoanIsNotPaid*LoanIsGood,LoanValue,""), "")</f>
        <v/>
      </c>
      <c r="E367" s="62" t="str">
        <f ca="1">IFERROR(IF(LoanIsNotPaid*LoanIsGood,MonthlyPayment,""), "")</f>
        <v/>
      </c>
      <c r="F367" s="62" t="str">
        <f ca="1">IFERROR(IF(LoanIsNotPaid*LoanIsGood,Principal,""), "")</f>
        <v/>
      </c>
      <c r="G367" s="62" t="str">
        <f ca="1">IFERROR(IF(LoanIsNotPaid*LoanIsGood,InterestAmt,""), "")</f>
        <v/>
      </c>
      <c r="H367" s="62" t="str">
        <f ca="1">IFERROR(IF(LoanIsNotPaid*LoanIsGood,EndingBalance,""), "")</f>
        <v/>
      </c>
    </row>
    <row r="368" spans="2:8" ht="20.100000000000001" customHeight="1" x14ac:dyDescent="0.3">
      <c r="B368" s="17" t="str">
        <f ca="1">IFERROR(IF(LoanIsNotPaid*LoanIsGood,PaymentNumber,""), "")</f>
        <v/>
      </c>
      <c r="C368" s="18" t="str">
        <f ca="1">IFERROR(IF(LoanIsNotPaid*LoanIsGood,PaymentDate,""), "")</f>
        <v/>
      </c>
      <c r="D368" s="62" t="str">
        <f ca="1">IFERROR(IF(LoanIsNotPaid*LoanIsGood,LoanValue,""), "")</f>
        <v/>
      </c>
      <c r="E368" s="62" t="str">
        <f ca="1">IFERROR(IF(LoanIsNotPaid*LoanIsGood,MonthlyPayment,""), "")</f>
        <v/>
      </c>
      <c r="F368" s="62" t="str">
        <f ca="1">IFERROR(IF(LoanIsNotPaid*LoanIsGood,Principal,""), "")</f>
        <v/>
      </c>
      <c r="G368" s="62" t="str">
        <f ca="1">IFERROR(IF(LoanIsNotPaid*LoanIsGood,InterestAmt,""), "")</f>
        <v/>
      </c>
      <c r="H368" s="62" t="str">
        <f ca="1">IFERROR(IF(LoanIsNotPaid*LoanIsGood,EndingBalance,""), "")</f>
        <v/>
      </c>
    </row>
    <row r="369" spans="2:8" ht="20.100000000000001" customHeight="1" x14ac:dyDescent="0.3">
      <c r="B369" s="17" t="str">
        <f ca="1">IFERROR(IF(LoanIsNotPaid*LoanIsGood,PaymentNumber,""), "")</f>
        <v/>
      </c>
      <c r="C369" s="18" t="str">
        <f ca="1">IFERROR(IF(LoanIsNotPaid*LoanIsGood,PaymentDate,""), "")</f>
        <v/>
      </c>
      <c r="D369" s="62" t="str">
        <f ca="1">IFERROR(IF(LoanIsNotPaid*LoanIsGood,LoanValue,""), "")</f>
        <v/>
      </c>
      <c r="E369" s="62" t="str">
        <f ca="1">IFERROR(IF(LoanIsNotPaid*LoanIsGood,MonthlyPayment,""), "")</f>
        <v/>
      </c>
      <c r="F369" s="62" t="str">
        <f ca="1">IFERROR(IF(LoanIsNotPaid*LoanIsGood,Principal,""), "")</f>
        <v/>
      </c>
      <c r="G369" s="62" t="str">
        <f ca="1">IFERROR(IF(LoanIsNotPaid*LoanIsGood,InterestAmt,""), "")</f>
        <v/>
      </c>
      <c r="H369" s="62" t="str">
        <f ca="1">IFERROR(IF(LoanIsNotPaid*LoanIsGood,EndingBalance,""), "")</f>
        <v/>
      </c>
    </row>
  </sheetData>
  <mergeCells count="11">
    <mergeCell ref="F4:G4"/>
    <mergeCell ref="B6:C6"/>
    <mergeCell ref="B3:D3"/>
    <mergeCell ref="B7:C7"/>
    <mergeCell ref="B1:H1"/>
    <mergeCell ref="B5:C5"/>
    <mergeCell ref="F5:G5"/>
    <mergeCell ref="F6:G6"/>
    <mergeCell ref="F3:H3"/>
    <mergeCell ref="B4:C4"/>
    <mergeCell ref="F7:G7"/>
  </mergeCells>
  <conditionalFormatting sqref="B10:B369">
    <cfRule type="expression" dxfId="31" priority="4" stopIfTrue="1">
      <formula>NOT(LoanIsNotPaid)</formula>
    </cfRule>
    <cfRule type="expression" dxfId="30" priority="5" stopIfTrue="1">
      <formula>IF(ROW(B10)=LastRow,TRUE,FALSE)</formula>
    </cfRule>
  </conditionalFormatting>
  <conditionalFormatting sqref="B10:H369">
    <cfRule type="expression" dxfId="29" priority="1">
      <formula>$B10=""</formula>
    </cfRule>
  </conditionalFormatting>
  <conditionalFormatting sqref="C10:G369">
    <cfRule type="expression" dxfId="28" priority="2" stopIfTrue="1">
      <formula>NOT(LoanIsNotPaid)</formula>
    </cfRule>
    <cfRule type="expression" dxfId="27" priority="3" stopIfTrue="1">
      <formula>IF(ROW(C10)=LastRow,TRUE,FALSE)</formula>
    </cfRule>
  </conditionalFormatting>
  <conditionalFormatting sqref="H10:H369">
    <cfRule type="expression" dxfId="26" priority="6" stopIfTrue="1">
      <formula>NOT(LoanIsNotPaid)</formula>
    </cfRule>
    <cfRule type="expression" dxfId="25" priority="7" stopIfTrue="1">
      <formula>IF(ROW(H10)=LastRow,TRUE,FALSE)</formula>
    </cfRule>
  </conditionalFormatting>
  <dataValidations count="27">
    <dataValidation showInputMessage="1" showErrorMessage="1" prompt="Enter Loan Values in cells D4 through D7 for each description in cells below. Loan Summary in cells H4 through H7 and Loan table are automatically updated" sqref="B3:D3"/>
    <dataValidation showInputMessage="1" showErrorMessage="1" prompt="Ending Balance is automatically updated in this column under this heading" sqref="H9"/>
    <dataValidation showInputMessage="1" showErrorMessage="1" prompt="Interest amount is automatically updated in this column under this heading" sqref="G9"/>
    <dataValidation showInputMessage="1" showErrorMessage="1" prompt="Principal amount is automatically updated in this column under this heading" sqref="F9"/>
    <dataValidation showInputMessage="1" showErrorMessage="1" prompt="Payment amount is automatically calculated in this column under this heading" sqref="E9"/>
    <dataValidation showInputMessage="1" showErrorMessage="1" prompt="Beginning Balance is automatically calculated in this column under this heading" sqref="D9"/>
    <dataValidation showInputMessage="1" showErrorMessage="1" prompt="Payment Date is automatically updated in this column under this heading" sqref="C9"/>
    <dataValidation showInputMessage="1" showErrorMessage="1" prompt="Payment Number is automatically updated in this column under this heading" sqref="B9"/>
    <dataValidation showInputMessage="1" showErrorMessage="1" prompt="Number of payments is automatically calculated in this cell" sqref="H5"/>
    <dataValidation showInputMessage="1" showErrorMessage="1" prompt="Total interest is automatically calculated in this cell" sqref="H6"/>
    <dataValidation showInputMessage="1" showErrorMessage="1" prompt="Total cost of loan is automatically calculated in this cell" sqref="H7"/>
    <dataValidation showInputMessage="1" showErrorMessage="1" prompt="Total cost of loan is automatically calculated in cell at right" sqref="F7:G7"/>
    <dataValidation showInputMessage="1" showErrorMessage="1" prompt="Total interest is automatically calculated in cell at right" sqref="F6:G6"/>
    <dataValidation showInputMessage="1" showErrorMessage="1" prompt="Number of payments is automatically calculated in cell at right" sqref="F5:G5"/>
    <dataValidation showInputMessage="1" showErrorMessage="1" prompt="Monthly payment is automatically calculated in cell at right" sqref="F4:G4"/>
    <dataValidation showInputMessage="1" showErrorMessage="1" prompt="Monthly payment is automatically calculated in this cell" sqref="H4"/>
    <dataValidation showInputMessage="1" showErrorMessage="1" prompt="Enter Start date of loan in cell at right" sqref="B7:C7"/>
    <dataValidation showInputMessage="1" showErrorMessage="1" prompt="Enter Start date of loan in this cell" sqref="D7"/>
    <dataValidation showInputMessage="1" showErrorMessage="1" prompt="Enter Loan period in years in cell at right" sqref="B6:C6"/>
    <dataValidation showInputMessage="1" showErrorMessage="1" prompt="Enter Loan period in years in this cell" sqref="D6"/>
    <dataValidation showInputMessage="1" showErrorMessage="1" prompt="Enter Annual interest rate in cell at right" sqref="B5:C5"/>
    <dataValidation showInputMessage="1" showErrorMessage="1" prompt="Enter Annual interest rate in this cell" sqref="D5"/>
    <dataValidation showInputMessage="1" showErrorMessage="1" prompt="Enter Loan amount in cell at right" sqref="B4:C4"/>
    <dataValidation showInputMessage="1" showErrorMessage="1" prompt="Enter Loan amount in this cell" sqref="D4"/>
    <dataValidation showInputMessage="1" showErrorMessage="1" prompt="Loan Summary is automatically updated in cells below" sqref="F3"/>
    <dataValidation showInputMessage="1" showErrorMessage="1" prompt="Title of this worksheet is in this cell. Enter Loan Values in cells D3 through D6. Loan Summary in cells H3 through H6 and Loan table are automatically updated" sqref="B1:B2"/>
    <dataValidation showInputMessage="1" showErrorMessage="1" prompt="Make a loan repayment schedule using this Loan Calculator worksheet. Total interest and total payments are automatically calculated" sqref="A1:A2"/>
  </dataValidations>
  <printOptions horizontalCentered="1"/>
  <pageMargins left="0.4" right="0.4" top="0.4" bottom="0.4" header="0.3" footer="0.3"/>
  <pageSetup scale="89" fitToHeight="0" orientation="portrait"/>
  <headerFooter differentFirst="1">
    <oddFooter>&amp;L&amp;C&amp;R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369"/>
  <sheetViews>
    <sheetView showGridLines="0" zoomScaleNormal="100" workbookViewId="0">
      <pane ySplit="9" topLeftCell="A10" activePane="bottomLeft" state="frozenSplit"/>
      <selection pane="bottomLeft" activeCell="D4" sqref="D4"/>
    </sheetView>
  </sheetViews>
  <sheetFormatPr defaultColWidth="9" defaultRowHeight="14.4" x14ac:dyDescent="0.3"/>
  <cols>
    <col min="1" max="1" width="3.33203125" style="12" customWidth="1"/>
    <col min="2" max="2" width="7" style="64" customWidth="1"/>
    <col min="3" max="8" width="18.88671875" style="64" customWidth="1"/>
    <col min="9" max="9" width="3.33203125" style="12" customWidth="1"/>
    <col min="10" max="43" width="9" style="12" customWidth="1"/>
    <col min="44" max="16384" width="9" style="12"/>
  </cols>
  <sheetData>
    <row r="1" spans="2:8" ht="60.75" customHeight="1" x14ac:dyDescent="0.3">
      <c r="B1" s="77" t="s">
        <v>51</v>
      </c>
      <c r="C1" s="74"/>
      <c r="D1" s="74"/>
      <c r="E1" s="74"/>
      <c r="F1" s="74"/>
      <c r="G1" s="74"/>
      <c r="H1" s="74"/>
    </row>
    <row r="2" spans="2:8" ht="9.75" customHeight="1" x14ac:dyDescent="0.3">
      <c r="B2" s="13"/>
      <c r="C2" s="13"/>
      <c r="D2" s="13"/>
      <c r="E2" s="13"/>
      <c r="F2" s="13"/>
      <c r="G2" s="13"/>
      <c r="H2" s="13"/>
    </row>
    <row r="3" spans="2:8" ht="20.100000000000001" customHeight="1" thickBot="1" x14ac:dyDescent="0.35">
      <c r="B3" s="75" t="s">
        <v>52</v>
      </c>
      <c r="C3" s="76"/>
      <c r="D3" s="76"/>
      <c r="E3" s="12"/>
      <c r="F3" s="75" t="s">
        <v>53</v>
      </c>
      <c r="G3" s="76"/>
      <c r="H3" s="76"/>
    </row>
    <row r="4" spans="2:8" ht="20.100000000000001" customHeight="1" thickTop="1" x14ac:dyDescent="0.3">
      <c r="B4" s="71" t="s">
        <v>54</v>
      </c>
      <c r="C4" s="72"/>
      <c r="D4" s="59">
        <v>60000</v>
      </c>
      <c r="E4" s="12"/>
      <c r="F4" s="71" t="s">
        <v>55</v>
      </c>
      <c r="G4" s="72"/>
      <c r="H4" s="60">
        <f ca="1">IFERROR(IF(LoanIsGood,MonthlyPayment,""), "")</f>
        <v>681.28786332015602</v>
      </c>
    </row>
    <row r="5" spans="2:8" ht="20.100000000000001" customHeight="1" x14ac:dyDescent="0.3">
      <c r="B5" s="73" t="s">
        <v>56</v>
      </c>
      <c r="C5" s="74"/>
      <c r="D5" s="14">
        <f>Sheet1!E5</f>
        <v>6.5000000000000002E-2</v>
      </c>
      <c r="E5" s="12"/>
      <c r="F5" s="73" t="s">
        <v>57</v>
      </c>
      <c r="G5" s="74"/>
      <c r="H5" s="15">
        <f ca="1">IFERROR(IF(LoanIsGood,LoanYears*12,""), "")</f>
        <v>120</v>
      </c>
    </row>
    <row r="6" spans="2:8" ht="20.100000000000001" customHeight="1" x14ac:dyDescent="0.3">
      <c r="B6" s="73" t="s">
        <v>58</v>
      </c>
      <c r="C6" s="74"/>
      <c r="D6" s="15">
        <v>10</v>
      </c>
      <c r="E6" s="12"/>
      <c r="F6" s="73" t="s">
        <v>59</v>
      </c>
      <c r="G6" s="74"/>
      <c r="H6" s="61">
        <f ca="1">IFERROR(IF(LoanIsGood,TotalLoanCost-LoanAmount,""), "")</f>
        <v>21754.543598418721</v>
      </c>
    </row>
    <row r="7" spans="2:8" ht="20.100000000000001" customHeight="1" x14ac:dyDescent="0.3">
      <c r="B7" s="73" t="s">
        <v>60</v>
      </c>
      <c r="C7" s="74"/>
      <c r="D7" s="16">
        <f ca="1">TODAY()</f>
        <v>45270</v>
      </c>
      <c r="E7" s="12"/>
      <c r="F7" s="73" t="s">
        <v>61</v>
      </c>
      <c r="G7" s="74"/>
      <c r="H7" s="61">
        <f ca="1">IFERROR(IF(LoanIsGood,MonthlyPayment*NumberOfPayments,""), "")</f>
        <v>81754.543598418721</v>
      </c>
    </row>
    <row r="8" spans="2:8" ht="15" customHeight="1" x14ac:dyDescent="0.3">
      <c r="B8" s="12"/>
      <c r="C8" s="12"/>
      <c r="D8" s="12"/>
      <c r="E8" s="12"/>
      <c r="F8" s="12"/>
      <c r="G8" s="12"/>
      <c r="H8" s="12"/>
    </row>
    <row r="9" spans="2:8" ht="29.25" customHeight="1" x14ac:dyDescent="0.3">
      <c r="B9" s="19" t="s">
        <v>62</v>
      </c>
      <c r="C9" s="19" t="s">
        <v>63</v>
      </c>
      <c r="D9" s="20" t="s">
        <v>64</v>
      </c>
      <c r="E9" s="20" t="s">
        <v>65</v>
      </c>
      <c r="F9" s="20" t="s">
        <v>66</v>
      </c>
      <c r="G9" s="20" t="s">
        <v>67</v>
      </c>
      <c r="H9" s="20" t="s">
        <v>68</v>
      </c>
    </row>
    <row r="10" spans="2:8" ht="20.100000000000001" customHeight="1" x14ac:dyDescent="0.3">
      <c r="B10" s="17">
        <f ca="1">IFERROR(IF(LoanIsNotPaid*LoanIsGood,PaymentNumber,""), "")</f>
        <v>1</v>
      </c>
      <c r="C10" s="18">
        <f ca="1">IFERROR(IF(LoanIsNotPaid*LoanIsGood,PaymentDate,""), "")</f>
        <v>45301</v>
      </c>
      <c r="D10" s="62">
        <f ca="1">IFERROR(IF(LoanIsNotPaid*LoanIsGood,LoanValue,""), "")</f>
        <v>60000</v>
      </c>
      <c r="E10" s="62">
        <f ca="1">IFERROR(IF(LoanIsNotPaid*LoanIsGood,MonthlyPayment,""), "")</f>
        <v>681.28786332015602</v>
      </c>
      <c r="F10" s="62">
        <f ca="1">IFERROR(IF(LoanIsNotPaid*LoanIsGood,Principal,""), "")</f>
        <v>356.28786332015602</v>
      </c>
      <c r="G10" s="62">
        <f ca="1">IFERROR(IF(LoanIsNotPaid*LoanIsGood,InterestAmt,""), "")</f>
        <v>354</v>
      </c>
      <c r="H10" s="62">
        <f ca="1">IFERROR(IF(LoanIsNotPaid*LoanIsGood,EndingBalance,""), "")</f>
        <v>59654.872748050329</v>
      </c>
    </row>
    <row r="11" spans="2:8" ht="20.100000000000001" customHeight="1" x14ac:dyDescent="0.3">
      <c r="B11" s="17">
        <f ca="1">IFERROR(IF(LoanIsNotPaid*LoanIsGood,PaymentNumber,""), "")</f>
        <v>2</v>
      </c>
      <c r="C11" s="18">
        <f ca="1">IFERROR(IF(LoanIsNotPaid*LoanIsGood,PaymentDate,""), "")</f>
        <v>45332</v>
      </c>
      <c r="D11" s="62">
        <f ca="1">IFERROR(IF(LoanIsNotPaid*LoanIsGood,LoanValue,""), "")</f>
        <v>59625.872748050337</v>
      </c>
      <c r="E11" s="62">
        <f ca="1">IFERROR(IF(LoanIsNotPaid*LoanIsGood,MonthlyPayment,""), "")</f>
        <v>681.28786332015602</v>
      </c>
      <c r="F11" s="62">
        <f ca="1">IFERROR(IF(LoanIsNotPaid*LoanIsGood,Principal,""), "")</f>
        <v>358.21775591314019</v>
      </c>
      <c r="G11" s="62">
        <f ca="1">IFERROR(IF(LoanIsNotPaid*LoanIsGood,InterestAmt,""), "")</f>
        <v>351.96374921349695</v>
      </c>
      <c r="H11" s="62">
        <f ca="1">IFERROR(IF(LoanIsNotPaid*LoanIsGood,EndingBalance,""), "")</f>
        <v>59307.709245314159</v>
      </c>
    </row>
    <row r="12" spans="2:8" ht="20.100000000000001" customHeight="1" x14ac:dyDescent="0.3">
      <c r="B12" s="17">
        <f ca="1">IFERROR(IF(LoanIsNotPaid*LoanIsGood,PaymentNumber,""), "")</f>
        <v>3</v>
      </c>
      <c r="C12" s="18">
        <f ca="1">IFERROR(IF(LoanIsNotPaid*LoanIsGood,PaymentDate,""), "")</f>
        <v>45361</v>
      </c>
      <c r="D12" s="62">
        <f ca="1">IFERROR(IF(LoanIsNotPaid*LoanIsGood,LoanValue,""), "")</f>
        <v>59249.718973485949</v>
      </c>
      <c r="E12" s="62">
        <f ca="1">IFERROR(IF(LoanIsNotPaid*LoanIsGood,MonthlyPayment,""), "")</f>
        <v>681.28786332015602</v>
      </c>
      <c r="F12" s="62">
        <f ca="1">IFERROR(IF(LoanIsNotPaid*LoanIsGood,Principal,""), "")</f>
        <v>360.158102091003</v>
      </c>
      <c r="G12" s="62">
        <f ca="1">IFERROR(IF(LoanIsNotPaid*LoanIsGood,InterestAmt,""), "")</f>
        <v>349.91548454735357</v>
      </c>
      <c r="H12" s="62">
        <f ca="1">IFERROR(IF(LoanIsNotPaid*LoanIsGood,EndingBalance,""), "")</f>
        <v>58958.497477911849</v>
      </c>
    </row>
    <row r="13" spans="2:8" ht="20.100000000000001" customHeight="1" x14ac:dyDescent="0.3">
      <c r="B13" s="17">
        <f ca="1">IFERROR(IF(LoanIsNotPaid*LoanIsGood,PaymentNumber,""), "")</f>
        <v>4</v>
      </c>
      <c r="C13" s="18">
        <f ca="1">IFERROR(IF(LoanIsNotPaid*LoanIsGood,PaymentDate,""), "")</f>
        <v>45392</v>
      </c>
      <c r="D13" s="62">
        <f ca="1">IFERROR(IF(LoanIsNotPaid*LoanIsGood,LoanValue,""), "")</f>
        <v>58871.527699309328</v>
      </c>
      <c r="E13" s="62">
        <f ca="1">IFERROR(IF(LoanIsNotPaid*LoanIsGood,MonthlyPayment,""), "")</f>
        <v>681.28786332015602</v>
      </c>
      <c r="F13" s="62">
        <f ca="1">IFERROR(IF(LoanIsNotPaid*LoanIsGood,Principal,""), "")</f>
        <v>362.10895847732928</v>
      </c>
      <c r="G13" s="62">
        <f ca="1">IFERROR(IF(LoanIsNotPaid*LoanIsGood,InterestAmt,""), "")</f>
        <v>347.85513511967997</v>
      </c>
      <c r="H13" s="62">
        <f ca="1">IFERROR(IF(LoanIsNotPaid*LoanIsGood,EndingBalance,""), "")</f>
        <v>58607.225361081852</v>
      </c>
    </row>
    <row r="14" spans="2:8" ht="20.100000000000001" customHeight="1" x14ac:dyDescent="0.3">
      <c r="B14" s="17">
        <f ca="1">IFERROR(IF(LoanIsNotPaid*LoanIsGood,PaymentNumber,""), "")</f>
        <v>5</v>
      </c>
      <c r="C14" s="18">
        <f ca="1">IFERROR(IF(LoanIsNotPaid*LoanIsGood,PaymentDate,""), "")</f>
        <v>45422</v>
      </c>
      <c r="D14" s="62">
        <f ca="1">IFERROR(IF(LoanIsNotPaid*LoanIsGood,LoanValue,""), "")</f>
        <v>58491.287889064261</v>
      </c>
      <c r="E14" s="62">
        <f ca="1">IFERROR(IF(LoanIsNotPaid*LoanIsGood,MonthlyPayment,""), "")</f>
        <v>681.28786332015602</v>
      </c>
      <c r="F14" s="62">
        <f ca="1">IFERROR(IF(LoanIsNotPaid*LoanIsGood,Principal,""), "")</f>
        <v>364.07038200241482</v>
      </c>
      <c r="G14" s="62">
        <f ca="1">IFERROR(IF(LoanIsNotPaid*LoanIsGood,InterestAmt,""), "")</f>
        <v>345.78262963038298</v>
      </c>
      <c r="H14" s="62">
        <f ca="1">IFERROR(IF(LoanIsNotPaid*LoanIsGood,EndingBalance,""), "")</f>
        <v>58253.880738762557</v>
      </c>
    </row>
    <row r="15" spans="2:8" ht="20.100000000000001" customHeight="1" x14ac:dyDescent="0.3">
      <c r="B15" s="17">
        <f ca="1">IFERROR(IF(LoanIsNotPaid*LoanIsGood,PaymentNumber,""), "")</f>
        <v>6</v>
      </c>
      <c r="C15" s="18">
        <f ca="1">IFERROR(IF(LoanIsNotPaid*LoanIsGood,PaymentDate,""), "")</f>
        <v>45453</v>
      </c>
      <c r="D15" s="62">
        <f ca="1">IFERROR(IF(LoanIsNotPaid*LoanIsGood,LoanValue,""), "")</f>
        <v>58108.9884465137</v>
      </c>
      <c r="E15" s="62">
        <f ca="1">IFERROR(IF(LoanIsNotPaid*LoanIsGood,MonthlyPayment,""), "")</f>
        <v>681.28786332015602</v>
      </c>
      <c r="F15" s="62">
        <f ca="1">IFERROR(IF(LoanIsNotPaid*LoanIsGood,Principal,""), "")</f>
        <v>366.04242990492793</v>
      </c>
      <c r="G15" s="62">
        <f ca="1">IFERROR(IF(LoanIsNotPaid*LoanIsGood,InterestAmt,""), "")</f>
        <v>343.69789635869921</v>
      </c>
      <c r="H15" s="62">
        <f ca="1">IFERROR(IF(LoanIsNotPaid*LoanIsGood,EndingBalance,""), "")</f>
        <v>57898.451383171603</v>
      </c>
    </row>
    <row r="16" spans="2:8" ht="20.100000000000001" customHeight="1" x14ac:dyDescent="0.3">
      <c r="B16" s="17">
        <f ca="1">IFERROR(IF(LoanIsNotPaid*LoanIsGood,PaymentNumber,""), "")</f>
        <v>7</v>
      </c>
      <c r="C16" s="18">
        <f ca="1">IFERROR(IF(LoanIsNotPaid*LoanIsGood,PaymentDate,""), "")</f>
        <v>45483</v>
      </c>
      <c r="D16" s="62">
        <f ca="1">IFERROR(IF(LoanIsNotPaid*LoanIsGood,LoanValue,""), "")</f>
        <v>57724.618215315983</v>
      </c>
      <c r="E16" s="62">
        <f ca="1">IFERROR(IF(LoanIsNotPaid*LoanIsGood,MonthlyPayment,""), "")</f>
        <v>681.28786332015602</v>
      </c>
      <c r="F16" s="62">
        <f ca="1">IFERROR(IF(LoanIsNotPaid*LoanIsGood,Principal,""), "")</f>
        <v>368.02515973357959</v>
      </c>
      <c r="G16" s="62">
        <f ca="1">IFERROR(IF(LoanIsNotPaid*LoanIsGood,InterestAmt,""), "")</f>
        <v>341.60086316071255</v>
      </c>
      <c r="H16" s="62">
        <f ca="1">IFERROR(IF(LoanIsNotPaid*LoanIsGood,EndingBalance,""), "")</f>
        <v>57540.924994382636</v>
      </c>
    </row>
    <row r="17" spans="2:8" ht="20.100000000000001" customHeight="1" x14ac:dyDescent="0.3">
      <c r="B17" s="17">
        <f ca="1">IFERROR(IF(LoanIsNotPaid*LoanIsGood,PaymentNumber,""), "")</f>
        <v>8</v>
      </c>
      <c r="C17" s="18">
        <f ca="1">IFERROR(IF(LoanIsNotPaid*LoanIsGood,PaymentDate,""), "")</f>
        <v>45514</v>
      </c>
      <c r="D17" s="62">
        <f ca="1">IFERROR(IF(LoanIsNotPaid*LoanIsGood,LoanValue,""), "")</f>
        <v>57338.165978699275</v>
      </c>
      <c r="E17" s="62">
        <f ca="1">IFERROR(IF(LoanIsNotPaid*LoanIsGood,MonthlyPayment,""), "")</f>
        <v>681.28786332015602</v>
      </c>
      <c r="F17" s="62">
        <f ca="1">IFERROR(IF(LoanIsNotPaid*LoanIsGood,Principal,""), "")</f>
        <v>370.01862934880319</v>
      </c>
      <c r="G17" s="62">
        <f ca="1">IFERROR(IF(LoanIsNotPaid*LoanIsGood,InterestAmt,""), "")</f>
        <v>339.4914574668577</v>
      </c>
      <c r="H17" s="62">
        <f ca="1">IFERROR(IF(LoanIsNotPaid*LoanIsGood,EndingBalance,""), "")</f>
        <v>57181.289199899831</v>
      </c>
    </row>
    <row r="18" spans="2:8" ht="20.100000000000001" customHeight="1" x14ac:dyDescent="0.3">
      <c r="B18" s="17">
        <f ca="1">IFERROR(IF(LoanIsNotPaid*LoanIsGood,PaymentNumber,""), "")</f>
        <v>9</v>
      </c>
      <c r="C18" s="18">
        <f ca="1">IFERROR(IF(LoanIsNotPaid*LoanIsGood,PaymentDate,""), "")</f>
        <v>45545</v>
      </c>
      <c r="D18" s="62">
        <f ca="1">IFERROR(IF(LoanIsNotPaid*LoanIsGood,LoanValue,""), "")</f>
        <v>56949.620459134247</v>
      </c>
      <c r="E18" s="62">
        <f ca="1">IFERROR(IF(LoanIsNotPaid*LoanIsGood,MonthlyPayment,""), "")</f>
        <v>681.28786332015602</v>
      </c>
      <c r="F18" s="62">
        <f ca="1">IFERROR(IF(LoanIsNotPaid*LoanIsGood,Principal,""), "")</f>
        <v>372.02289692444248</v>
      </c>
      <c r="G18" s="62">
        <f ca="1">IFERROR(IF(LoanIsNotPaid*LoanIsGood,InterestAmt,""), "")</f>
        <v>337.36960627940908</v>
      </c>
      <c r="H18" s="62">
        <f ca="1">IFERROR(IF(LoanIsNotPaid*LoanIsGood,EndingBalance,""), "")</f>
        <v>56819.531554229565</v>
      </c>
    </row>
    <row r="19" spans="2:8" ht="20.100000000000001" customHeight="1" x14ac:dyDescent="0.3">
      <c r="B19" s="17">
        <f ca="1">IFERROR(IF(LoanIsNotPaid*LoanIsGood,PaymentNumber,""), "")</f>
        <v>10</v>
      </c>
      <c r="C19" s="18">
        <f ca="1">IFERROR(IF(LoanIsNotPaid*LoanIsGood,PaymentDate,""), "")</f>
        <v>45575</v>
      </c>
      <c r="D19" s="62">
        <f ca="1">IFERROR(IF(LoanIsNotPaid*LoanIsGood,LoanValue,""), "")</f>
        <v>56558.970318004882</v>
      </c>
      <c r="E19" s="62">
        <f ca="1">IFERROR(IF(LoanIsNotPaid*LoanIsGood,MonthlyPayment,""), "")</f>
        <v>681.28786332015602</v>
      </c>
      <c r="F19" s="62">
        <f ca="1">IFERROR(IF(LoanIsNotPaid*LoanIsGood,Principal,""), "")</f>
        <v>374.0380209494499</v>
      </c>
      <c r="G19" s="62">
        <f ca="1">IFERROR(IF(LoanIsNotPaid*LoanIsGood,InterestAmt,""), "")</f>
        <v>335.23523616995465</v>
      </c>
      <c r="H19" s="62">
        <f ca="1">IFERROR(IF(LoanIsNotPaid*LoanIsGood,EndingBalance,""), "")</f>
        <v>56455.639538449861</v>
      </c>
    </row>
    <row r="20" spans="2:8" ht="20.100000000000001" customHeight="1" x14ac:dyDescent="0.3">
      <c r="B20" s="17">
        <f ca="1">IFERROR(IF(LoanIsNotPaid*LoanIsGood,PaymentNumber,""), "")</f>
        <v>11</v>
      </c>
      <c r="C20" s="18">
        <f ca="1">IFERROR(IF(LoanIsNotPaid*LoanIsGood,PaymentDate,""), "")</f>
        <v>45606</v>
      </c>
      <c r="D20" s="62">
        <f ca="1">IFERROR(IF(LoanIsNotPaid*LoanIsGood,LoanValue,""), "")</f>
        <v>56166.204155277752</v>
      </c>
      <c r="E20" s="62">
        <f ca="1">IFERROR(IF(LoanIsNotPaid*LoanIsGood,MonthlyPayment,""), "")</f>
        <v>681.28786332015602</v>
      </c>
      <c r="F20" s="62">
        <f ca="1">IFERROR(IF(LoanIsNotPaid*LoanIsGood,Principal,""), "")</f>
        <v>376.06406022959283</v>
      </c>
      <c r="G20" s="62">
        <f ca="1">IFERROR(IF(LoanIsNotPaid*LoanIsGood,InterestAmt,""), "")</f>
        <v>333.08827327685424</v>
      </c>
      <c r="H20" s="62">
        <f ca="1">IFERROR(IF(LoanIsNotPaid*LoanIsGood,EndingBalance,""), "")</f>
        <v>56089.600559777035</v>
      </c>
    </row>
    <row r="21" spans="2:8" ht="20.100000000000001" customHeight="1" x14ac:dyDescent="0.3">
      <c r="B21" s="17">
        <f ca="1">IFERROR(IF(LoanIsNotPaid*LoanIsGood,PaymentNumber,""), "")</f>
        <v>12</v>
      </c>
      <c r="C21" s="18">
        <f ca="1">IFERROR(IF(LoanIsNotPaid*LoanIsGood,PaymentDate,""), "")</f>
        <v>45636</v>
      </c>
      <c r="D21" s="62">
        <f ca="1">IFERROR(IF(LoanIsNotPaid*LoanIsGood,LoanValue,""), "")</f>
        <v>55771.310509169169</v>
      </c>
      <c r="E21" s="62">
        <f ca="1">IFERROR(IF(LoanIsNotPaid*LoanIsGood,MonthlyPayment,""), "")</f>
        <v>681.28786332015602</v>
      </c>
      <c r="F21" s="62">
        <f ca="1">IFERROR(IF(LoanIsNotPaid*LoanIsGood,Principal,""), "")</f>
        <v>378.1010738891697</v>
      </c>
      <c r="G21" s="62">
        <f ca="1">IFERROR(IF(LoanIsNotPaid*LoanIsGood,InterestAmt,""), "")</f>
        <v>330.92864330268469</v>
      </c>
      <c r="H21" s="62">
        <f ca="1">IFERROR(IF(LoanIsNotPaid*LoanIsGood,EndingBalance,""), "")</f>
        <v>55721.401951130043</v>
      </c>
    </row>
    <row r="22" spans="2:8" ht="20.100000000000001" customHeight="1" x14ac:dyDescent="0.3">
      <c r="B22" s="17">
        <f ca="1">IFERROR(IF(LoanIsNotPaid*LoanIsGood,PaymentNumber,""), "")</f>
        <v>13</v>
      </c>
      <c r="C22" s="18">
        <f ca="1">IFERROR(IF(LoanIsNotPaid*LoanIsGood,PaymentDate,""), "")</f>
        <v>45667</v>
      </c>
      <c r="D22" s="62">
        <f ca="1">IFERROR(IF(LoanIsNotPaid*LoanIsGood,LoanValue,""), "")</f>
        <v>55374.277855810848</v>
      </c>
      <c r="E22" s="62">
        <f ca="1">IFERROR(IF(LoanIsNotPaid*LoanIsGood,MonthlyPayment,""), "")</f>
        <v>681.28786332015602</v>
      </c>
      <c r="F22" s="62">
        <f ca="1">IFERROR(IF(LoanIsNotPaid*LoanIsGood,Principal,""), "")</f>
        <v>380.14912137273609</v>
      </c>
      <c r="G22" s="62">
        <f ca="1">IFERROR(IF(LoanIsNotPaid*LoanIsGood,InterestAmt,""), "")</f>
        <v>328.75627151166748</v>
      </c>
      <c r="H22" s="62">
        <f ca="1">IFERROR(IF(LoanIsNotPaid*LoanIsGood,EndingBalance,""), "")</f>
        <v>55351.030970692045</v>
      </c>
    </row>
    <row r="23" spans="2:8" ht="20.100000000000001" customHeight="1" x14ac:dyDescent="0.3">
      <c r="B23" s="17">
        <f ca="1">IFERROR(IF(LoanIsNotPaid*LoanIsGood,PaymentNumber,""), "")</f>
        <v>14</v>
      </c>
      <c r="C23" s="18">
        <f ca="1">IFERROR(IF(LoanIsNotPaid*LoanIsGood,PaymentDate,""), "")</f>
        <v>45698</v>
      </c>
      <c r="D23" s="62">
        <f ca="1">IFERROR(IF(LoanIsNotPaid*LoanIsGood,LoanValue,""), "")</f>
        <v>54975.094608913496</v>
      </c>
      <c r="E23" s="62">
        <f ca="1">IFERROR(IF(LoanIsNotPaid*LoanIsGood,MonthlyPayment,""), "")</f>
        <v>681.28786332015602</v>
      </c>
      <c r="F23" s="62">
        <f ca="1">IFERROR(IF(LoanIsNotPaid*LoanIsGood,Principal,""), "")</f>
        <v>382.20826244683838</v>
      </c>
      <c r="G23" s="62">
        <f ca="1">IFERROR(IF(LoanIsNotPaid*LoanIsGood,InterestAmt,""), "")</f>
        <v>326.57108272708325</v>
      </c>
      <c r="H23" s="62">
        <f ca="1">IFERROR(IF(LoanIsNotPaid*LoanIsGood,EndingBalance,""), "")</f>
        <v>54978.474801469456</v>
      </c>
    </row>
    <row r="24" spans="2:8" ht="20.100000000000001" customHeight="1" x14ac:dyDescent="0.3">
      <c r="B24" s="17">
        <f ca="1">IFERROR(IF(LoanIsNotPaid*LoanIsGood,PaymentNumber,""), "")</f>
        <v>15</v>
      </c>
      <c r="C24" s="18">
        <f ca="1">IFERROR(IF(LoanIsNotPaid*LoanIsGood,PaymentDate,""), "")</f>
        <v>45726</v>
      </c>
      <c r="D24" s="62">
        <f ca="1">IFERROR(IF(LoanIsNotPaid*LoanIsGood,LoanValue,""), "")</f>
        <v>54573.749119428787</v>
      </c>
      <c r="E24" s="62">
        <f ca="1">IFERROR(IF(LoanIsNotPaid*LoanIsGood,MonthlyPayment,""), "")</f>
        <v>681.28786332015602</v>
      </c>
      <c r="F24" s="62">
        <f ca="1">IFERROR(IF(LoanIsNotPaid*LoanIsGood,Principal,""), "")</f>
        <v>384.27855720175876</v>
      </c>
      <c r="G24" s="62">
        <f ca="1">IFERROR(IF(LoanIsNotPaid*LoanIsGood,InterestAmt,""), "")</f>
        <v>324.37300132867006</v>
      </c>
      <c r="H24" s="62">
        <f ca="1">IFERROR(IF(LoanIsNotPaid*LoanIsGood,EndingBalance,""), "")</f>
        <v>54603.720550848455</v>
      </c>
    </row>
    <row r="25" spans="2:8" ht="20.100000000000001" customHeight="1" x14ac:dyDescent="0.3">
      <c r="B25" s="17">
        <f ca="1">IFERROR(IF(LoanIsNotPaid*LoanIsGood,PaymentNumber,""), "")</f>
        <v>16</v>
      </c>
      <c r="C25" s="18">
        <f ca="1">IFERROR(IF(LoanIsNotPaid*LoanIsGood,PaymentDate,""), "")</f>
        <v>45757</v>
      </c>
      <c r="D25" s="62">
        <f ca="1">IFERROR(IF(LoanIsNotPaid*LoanIsGood,LoanValue,""), "")</f>
        <v>54170.229675209353</v>
      </c>
      <c r="E25" s="62">
        <f ca="1">IFERROR(IF(LoanIsNotPaid*LoanIsGood,MonthlyPayment,""), "")</f>
        <v>681.28786332015602</v>
      </c>
      <c r="F25" s="62">
        <f ca="1">IFERROR(IF(LoanIsNotPaid*LoanIsGood,Principal,""), "")</f>
        <v>386.36006605326833</v>
      </c>
      <c r="G25" s="62">
        <f ca="1">IFERROR(IF(LoanIsNotPaid*LoanIsGood,InterestAmt,""), "")</f>
        <v>322.16195125000621</v>
      </c>
      <c r="H25" s="62">
        <f ca="1">IFERROR(IF(LoanIsNotPaid*LoanIsGood,EndingBalance,""), "")</f>
        <v>54226.755250148795</v>
      </c>
    </row>
    <row r="26" spans="2:8" ht="20.100000000000001" customHeight="1" x14ac:dyDescent="0.3">
      <c r="B26" s="17">
        <f ca="1">IFERROR(IF(LoanIsNotPaid*LoanIsGood,PaymentNumber,""), "")</f>
        <v>17</v>
      </c>
      <c r="C26" s="18">
        <f ca="1">IFERROR(IF(LoanIsNotPaid*LoanIsGood,PaymentDate,""), "")</f>
        <v>45787</v>
      </c>
      <c r="D26" s="62">
        <f ca="1">IFERROR(IF(LoanIsNotPaid*LoanIsGood,LoanValue,""), "")</f>
        <v>53764.524500667088</v>
      </c>
      <c r="E26" s="62">
        <f ca="1">IFERROR(IF(LoanIsNotPaid*LoanIsGood,MonthlyPayment,""), "")</f>
        <v>681.28786332015602</v>
      </c>
      <c r="F26" s="62">
        <f ca="1">IFERROR(IF(LoanIsNotPaid*LoanIsGood,Principal,""), "")</f>
        <v>388.45284974439016</v>
      </c>
      <c r="G26" s="62">
        <f ca="1">IFERROR(IF(LoanIsNotPaid*LoanIsGood,InterestAmt,""), "")</f>
        <v>319.93785597587816</v>
      </c>
      <c r="H26" s="62">
        <f ca="1">IFERROR(IF(LoanIsNotPaid*LoanIsGood,EndingBalance,""), "")</f>
        <v>53847.565854175002</v>
      </c>
    </row>
    <row r="27" spans="2:8" ht="20.100000000000001" customHeight="1" x14ac:dyDescent="0.3">
      <c r="B27" s="17">
        <f ca="1">IFERROR(IF(LoanIsNotPaid*LoanIsGood,PaymentNumber,""), "")</f>
        <v>18</v>
      </c>
      <c r="C27" s="18">
        <f ca="1">IFERROR(IF(LoanIsNotPaid*LoanIsGood,PaymentDate,""), "")</f>
        <v>45818</v>
      </c>
      <c r="D27" s="62">
        <f ca="1">IFERROR(IF(LoanIsNotPaid*LoanIsGood,LoanValue,""), "")</f>
        <v>53356.621756429377</v>
      </c>
      <c r="E27" s="62">
        <f ca="1">IFERROR(IF(LoanIsNotPaid*LoanIsGood,MonthlyPayment,""), "")</f>
        <v>681.28786332015602</v>
      </c>
      <c r="F27" s="62">
        <f ca="1">IFERROR(IF(LoanIsNotPaid*LoanIsGood,Principal,""), "")</f>
        <v>390.55696934717236</v>
      </c>
      <c r="G27" s="62">
        <f ca="1">IFERROR(IF(LoanIsNotPaid*LoanIsGood,InterestAmt,""), "")</f>
        <v>317.70063853963279</v>
      </c>
      <c r="H27" s="62">
        <f ca="1">IFERROR(IF(LoanIsNotPaid*LoanIsGood,EndingBalance,""), "")</f>
        <v>53466.139240764962</v>
      </c>
    </row>
    <row r="28" spans="2:8" ht="20.100000000000001" customHeight="1" x14ac:dyDescent="0.3">
      <c r="B28" s="17">
        <f ca="1">IFERROR(IF(LoanIsNotPaid*LoanIsGood,PaymentNumber,""), "")</f>
        <v>19</v>
      </c>
      <c r="C28" s="18">
        <f ca="1">IFERROR(IF(LoanIsNotPaid*LoanIsGood,PaymentDate,""), "")</f>
        <v>45848</v>
      </c>
      <c r="D28" s="62">
        <f ca="1">IFERROR(IF(LoanIsNotPaid*LoanIsGood,LoanValue,""), "")</f>
        <v>52946.509538993691</v>
      </c>
      <c r="E28" s="62">
        <f ca="1">IFERROR(IF(LoanIsNotPaid*LoanIsGood,MonthlyPayment,""), "")</f>
        <v>681.28786332015602</v>
      </c>
      <c r="F28" s="62">
        <f ca="1">IFERROR(IF(LoanIsNotPaid*LoanIsGood,Principal,""), "")</f>
        <v>392.67248626446946</v>
      </c>
      <c r="G28" s="62">
        <f ca="1">IFERROR(IF(LoanIsNotPaid*LoanIsGood,InterestAmt,""), "")</f>
        <v>315.45022152051359</v>
      </c>
      <c r="H28" s="62">
        <f ca="1">IFERROR(IF(LoanIsNotPaid*LoanIsGood,EndingBalance,""), "")</f>
        <v>53082.462210335812</v>
      </c>
    </row>
    <row r="29" spans="2:8" ht="20.100000000000001" customHeight="1" x14ac:dyDescent="0.3">
      <c r="B29" s="17">
        <f ca="1">IFERROR(IF(LoanIsNotPaid*LoanIsGood,PaymentNumber,""), "")</f>
        <v>20</v>
      </c>
      <c r="C29" s="18">
        <f ca="1">IFERROR(IF(LoanIsNotPaid*LoanIsGood,PaymentDate,""), "")</f>
        <v>45879</v>
      </c>
      <c r="D29" s="62">
        <f ca="1">IFERROR(IF(LoanIsNotPaid*LoanIsGood,LoanValue,""), "")</f>
        <v>52534.175880380237</v>
      </c>
      <c r="E29" s="62">
        <f ca="1">IFERROR(IF(LoanIsNotPaid*LoanIsGood,MonthlyPayment,""), "")</f>
        <v>681.28786332015602</v>
      </c>
      <c r="F29" s="62">
        <f ca="1">IFERROR(IF(LoanIsNotPaid*LoanIsGood,Principal,""), "")</f>
        <v>394.79946223173533</v>
      </c>
      <c r="G29" s="62">
        <f ca="1">IFERROR(IF(LoanIsNotPaid*LoanIsGood,InterestAmt,""), "")</f>
        <v>313.18652704098162</v>
      </c>
      <c r="H29" s="62">
        <f ca="1">IFERROR(IF(LoanIsNotPaid*LoanIsGood,EndingBalance,""), "")</f>
        <v>52696.521485427118</v>
      </c>
    </row>
    <row r="30" spans="2:8" ht="20.100000000000001" customHeight="1" x14ac:dyDescent="0.3">
      <c r="B30" s="17">
        <f ca="1">IFERROR(IF(LoanIsNotPaid*LoanIsGood,PaymentNumber,""), "")</f>
        <v>21</v>
      </c>
      <c r="C30" s="18">
        <f ca="1">IFERROR(IF(LoanIsNotPaid*LoanIsGood,PaymentDate,""), "")</f>
        <v>45910</v>
      </c>
      <c r="D30" s="62">
        <f ca="1">IFERROR(IF(LoanIsNotPaid*LoanIsGood,LoanValue,""), "")</f>
        <v>52119.608747782659</v>
      </c>
      <c r="E30" s="62">
        <f ca="1">IFERROR(IF(LoanIsNotPaid*LoanIsGood,MonthlyPayment,""), "")</f>
        <v>681.28786332015602</v>
      </c>
      <c r="F30" s="62">
        <f ca="1">IFERROR(IF(LoanIsNotPaid*LoanIsGood,Principal,""), "")</f>
        <v>396.93795931882397</v>
      </c>
      <c r="G30" s="62">
        <f ca="1">IFERROR(IF(LoanIsNotPaid*LoanIsGood,InterestAmt,""), "")</f>
        <v>310.90947676402044</v>
      </c>
      <c r="H30" s="62">
        <f ca="1">IFERROR(IF(LoanIsNotPaid*LoanIsGood,EndingBalance,""), "")</f>
        <v>52308.303710241467</v>
      </c>
    </row>
    <row r="31" spans="2:8" ht="20.100000000000001" customHeight="1" x14ac:dyDescent="0.3">
      <c r="B31" s="17">
        <f ca="1">IFERROR(IF(LoanIsNotPaid*LoanIsGood,PaymentNumber,""), "")</f>
        <v>22</v>
      </c>
      <c r="C31" s="18">
        <f ca="1">IFERROR(IF(LoanIsNotPaid*LoanIsGood,PaymentDate,""), "")</f>
        <v>45940</v>
      </c>
      <c r="D31" s="62">
        <f ca="1">IFERROR(IF(LoanIsNotPaid*LoanIsGood,LoanValue,""), "")</f>
        <v>51702.796043216797</v>
      </c>
      <c r="E31" s="62">
        <f ca="1">IFERROR(IF(LoanIsNotPaid*LoanIsGood,MonthlyPayment,""), "")</f>
        <v>681.28786332015602</v>
      </c>
      <c r="F31" s="62">
        <f ca="1">IFERROR(IF(LoanIsNotPaid*LoanIsGood,Principal,""), "")</f>
        <v>399.08803993180089</v>
      </c>
      <c r="G31" s="62">
        <f ca="1">IFERROR(IF(LoanIsNotPaid*LoanIsGood,InterestAmt,""), "")</f>
        <v>308.61899189042515</v>
      </c>
      <c r="H31" s="62">
        <f ca="1">IFERROR(IF(LoanIsNotPaid*LoanIsGood,EndingBalance,""), "")</f>
        <v>51917.795450182224</v>
      </c>
    </row>
    <row r="32" spans="2:8" ht="20.100000000000001" customHeight="1" x14ac:dyDescent="0.3">
      <c r="B32" s="17">
        <f ca="1">IFERROR(IF(LoanIsNotPaid*LoanIsGood,PaymentNumber,""), "")</f>
        <v>23</v>
      </c>
      <c r="C32" s="18">
        <f ca="1">IFERROR(IF(LoanIsNotPaid*LoanIsGood,PaymentDate,""), "")</f>
        <v>45971</v>
      </c>
      <c r="D32" s="62">
        <f ca="1">IFERROR(IF(LoanIsNotPaid*LoanIsGood,LoanValue,""), "")</f>
        <v>51283.725603167914</v>
      </c>
      <c r="E32" s="62">
        <f ca="1">IFERROR(IF(LoanIsNotPaid*LoanIsGood,MonthlyPayment,""), "")</f>
        <v>681.28786332015602</v>
      </c>
      <c r="F32" s="62">
        <f ca="1">IFERROR(IF(LoanIsNotPaid*LoanIsGood,Principal,""), "")</f>
        <v>401.24976681476488</v>
      </c>
      <c r="G32" s="62">
        <f ca="1">IFERROR(IF(LoanIsNotPaid*LoanIsGood,InterestAmt,""), "")</f>
        <v>306.31499315607562</v>
      </c>
      <c r="H32" s="62">
        <f ca="1">IFERROR(IF(LoanIsNotPaid*LoanIsGood,EndingBalance,""), "")</f>
        <v>51524.98319138863</v>
      </c>
    </row>
    <row r="33" spans="2:8" ht="20.100000000000001" customHeight="1" x14ac:dyDescent="0.3">
      <c r="B33" s="17">
        <f ca="1">IFERROR(IF(LoanIsNotPaid*LoanIsGood,PaymentNumber,""), "")</f>
        <v>24</v>
      </c>
      <c r="C33" s="18">
        <f ca="1">IFERROR(IF(LoanIsNotPaid*LoanIsGood,PaymentDate,""), "")</f>
        <v>46001</v>
      </c>
      <c r="D33" s="62">
        <f ca="1">IFERROR(IF(LoanIsNotPaid*LoanIsGood,LoanValue,""), "")</f>
        <v>50862.385198235395</v>
      </c>
      <c r="E33" s="62">
        <f ca="1">IFERROR(IF(LoanIsNotPaid*LoanIsGood,MonthlyPayment,""), "")</f>
        <v>681.28786332015602</v>
      </c>
      <c r="F33" s="62">
        <f ca="1">IFERROR(IF(LoanIsNotPaid*LoanIsGood,Principal,""), "")</f>
        <v>403.42320305167806</v>
      </c>
      <c r="G33" s="62">
        <f ca="1">IFERROR(IF(LoanIsNotPaid*LoanIsGood,InterestAmt,""), "")</f>
        <v>303.9974008291934</v>
      </c>
      <c r="H33" s="62">
        <f ca="1">IFERROR(IF(LoanIsNotPaid*LoanIsGood,EndingBalance,""), "")</f>
        <v>51129.85334026815</v>
      </c>
    </row>
    <row r="34" spans="2:8" ht="20.100000000000001" customHeight="1" x14ac:dyDescent="0.3">
      <c r="B34" s="17">
        <f ca="1">IFERROR(IF(LoanIsNotPaid*LoanIsGood,PaymentNumber,""), "")</f>
        <v>25</v>
      </c>
      <c r="C34" s="18">
        <f ca="1">IFERROR(IF(LoanIsNotPaid*LoanIsGood,PaymentDate,""), "")</f>
        <v>46032</v>
      </c>
      <c r="D34" s="62">
        <f ca="1">IFERROR(IF(LoanIsNotPaid*LoanIsGood,LoanValue,""), "")</f>
        <v>50438.762532776193</v>
      </c>
      <c r="E34" s="62">
        <f ca="1">IFERROR(IF(LoanIsNotPaid*LoanIsGood,MonthlyPayment,""), "")</f>
        <v>681.28786332015602</v>
      </c>
      <c r="F34" s="62">
        <f ca="1">IFERROR(IF(LoanIsNotPaid*LoanIsGood,Principal,""), "")</f>
        <v>405.608412068208</v>
      </c>
      <c r="G34" s="62">
        <f ca="1">IFERROR(IF(LoanIsNotPaid*LoanIsGood,InterestAmt,""), "")</f>
        <v>301.66613470758256</v>
      </c>
      <c r="H34" s="62">
        <f ca="1">IFERROR(IF(LoanIsNotPaid*LoanIsGood,EndingBalance,""), "")</f>
        <v>50732.392223026065</v>
      </c>
    </row>
    <row r="35" spans="2:8" ht="20.100000000000001" customHeight="1" x14ac:dyDescent="0.3">
      <c r="B35" s="17">
        <f ca="1">IFERROR(IF(LoanIsNotPaid*LoanIsGood,PaymentNumber,""), "")</f>
        <v>26</v>
      </c>
      <c r="C35" s="18">
        <f ca="1">IFERROR(IF(LoanIsNotPaid*LoanIsGood,PaymentDate,""), "")</f>
        <v>46063</v>
      </c>
      <c r="D35" s="62">
        <f ca="1">IFERROR(IF(LoanIsNotPaid*LoanIsGood,LoanValue,""), "")</f>
        <v>50012.845244545715</v>
      </c>
      <c r="E35" s="62">
        <f ca="1">IFERROR(IF(LoanIsNotPaid*LoanIsGood,MonthlyPayment,""), "")</f>
        <v>681.28786332015602</v>
      </c>
      <c r="F35" s="62">
        <f ca="1">IFERROR(IF(LoanIsNotPaid*LoanIsGood,Principal,""), "")</f>
        <v>407.80545763357748</v>
      </c>
      <c r="G35" s="62">
        <f ca="1">IFERROR(IF(LoanIsNotPaid*LoanIsGood,InterestAmt,""), "")</f>
        <v>299.32111411585424</v>
      </c>
      <c r="H35" s="62">
        <f ca="1">IFERROR(IF(LoanIsNotPaid*LoanIsGood,EndingBalance,""), "")</f>
        <v>50332.586085192248</v>
      </c>
    </row>
    <row r="36" spans="2:8" ht="20.100000000000001" customHeight="1" x14ac:dyDescent="0.3">
      <c r="B36" s="17">
        <f ca="1">IFERROR(IF(LoanIsNotPaid*LoanIsGood,PaymentNumber,""), "")</f>
        <v>27</v>
      </c>
      <c r="C36" s="18">
        <f ca="1">IFERROR(IF(LoanIsNotPaid*LoanIsGood,PaymentDate,""), "")</f>
        <v>46091</v>
      </c>
      <c r="D36" s="62">
        <f ca="1">IFERROR(IF(LoanIsNotPaid*LoanIsGood,LoanValue,""), "")</f>
        <v>49584.620904337346</v>
      </c>
      <c r="E36" s="62">
        <f ca="1">IFERROR(IF(LoanIsNotPaid*LoanIsGood,MonthlyPayment,""), "")</f>
        <v>681.28786332015602</v>
      </c>
      <c r="F36" s="62">
        <f ca="1">IFERROR(IF(LoanIsNotPaid*LoanIsGood,Principal,""), "")</f>
        <v>410.01440386242604</v>
      </c>
      <c r="G36" s="62">
        <f ca="1">IFERROR(IF(LoanIsNotPaid*LoanIsGood,InterestAmt,""), "")</f>
        <v>296.96225790263475</v>
      </c>
      <c r="H36" s="62">
        <f ca="1">IFERROR(IF(LoanIsNotPaid*LoanIsGood,EndingBalance,""), "")</f>
        <v>49930.42109114521</v>
      </c>
    </row>
    <row r="37" spans="2:8" ht="20.100000000000001" customHeight="1" x14ac:dyDescent="0.3">
      <c r="B37" s="17">
        <f ca="1">IFERROR(IF(LoanIsNotPaid*LoanIsGood,PaymentNumber,""), "")</f>
        <v>28</v>
      </c>
      <c r="C37" s="18">
        <f ca="1">IFERROR(IF(LoanIsNotPaid*LoanIsGood,PaymentDate,""), "")</f>
        <v>46122</v>
      </c>
      <c r="D37" s="62">
        <f ca="1">IFERROR(IF(LoanIsNotPaid*LoanIsGood,LoanValue,""), "")</f>
        <v>49154.077015619492</v>
      </c>
      <c r="E37" s="62">
        <f ca="1">IFERROR(IF(LoanIsNotPaid*LoanIsGood,MonthlyPayment,""), "")</f>
        <v>681.28786332015602</v>
      </c>
      <c r="F37" s="62">
        <f ca="1">IFERROR(IF(LoanIsNotPaid*LoanIsGood,Principal,""), "")</f>
        <v>412.23531521668087</v>
      </c>
      <c r="G37" s="62">
        <f ca="1">IFERROR(IF(LoanIsNotPaid*LoanIsGood,InterestAmt,""), "")</f>
        <v>294.58948443775728</v>
      </c>
      <c r="H37" s="62">
        <f ca="1">IFERROR(IF(LoanIsNotPaid*LoanIsGood,EndingBalance,""), "")</f>
        <v>49525.883323633294</v>
      </c>
    </row>
    <row r="38" spans="2:8" ht="20.100000000000001" customHeight="1" x14ac:dyDescent="0.3">
      <c r="B38" s="17">
        <f ca="1">IFERROR(IF(LoanIsNotPaid*LoanIsGood,PaymentNumber,""), "")</f>
        <v>29</v>
      </c>
      <c r="C38" s="18">
        <f ca="1">IFERROR(IF(LoanIsNotPaid*LoanIsGood,PaymentDate,""), "")</f>
        <v>46152</v>
      </c>
      <c r="D38" s="62">
        <f ca="1">IFERROR(IF(LoanIsNotPaid*LoanIsGood,LoanValue,""), "")</f>
        <v>48721.201014171122</v>
      </c>
      <c r="E38" s="62">
        <f ca="1">IFERROR(IF(LoanIsNotPaid*LoanIsGood,MonthlyPayment,""), "")</f>
        <v>681.28786332015602</v>
      </c>
      <c r="F38" s="62">
        <f ca="1">IFERROR(IF(LoanIsNotPaid*LoanIsGood,Principal,""), "")</f>
        <v>414.4682565074379</v>
      </c>
      <c r="G38" s="62">
        <f ca="1">IFERROR(IF(LoanIsNotPaid*LoanIsGood,InterestAmt,""), "")</f>
        <v>292.20271160943702</v>
      </c>
      <c r="H38" s="62">
        <f ca="1">IFERROR(IF(LoanIsNotPaid*LoanIsGood,EndingBalance,""), "")</f>
        <v>49118.95878329307</v>
      </c>
    </row>
    <row r="39" spans="2:8" ht="20.100000000000001" customHeight="1" x14ac:dyDescent="0.3">
      <c r="B39" s="17">
        <f ca="1">IFERROR(IF(LoanIsNotPaid*LoanIsGood,PaymentNumber,""), "")</f>
        <v>30</v>
      </c>
      <c r="C39" s="18">
        <f ca="1">IFERROR(IF(LoanIsNotPaid*LoanIsGood,PaymentDate,""), "")</f>
        <v>46183</v>
      </c>
      <c r="D39" s="62">
        <f ca="1">IFERROR(IF(LoanIsNotPaid*LoanIsGood,LoanValue,""), "")</f>
        <v>48285.980267714898</v>
      </c>
      <c r="E39" s="62">
        <f ca="1">IFERROR(IF(LoanIsNotPaid*LoanIsGood,MonthlyPayment,""), "")</f>
        <v>681.28786332015602</v>
      </c>
      <c r="F39" s="62">
        <f ca="1">IFERROR(IF(LoanIsNotPaid*LoanIsGood,Principal,""), "")</f>
        <v>416.71329289685315</v>
      </c>
      <c r="G39" s="62">
        <f ca="1">IFERROR(IF(LoanIsNotPaid*LoanIsGood,InterestAmt,""), "")</f>
        <v>289.80185682142968</v>
      </c>
      <c r="H39" s="62">
        <f ca="1">IFERROR(IF(LoanIsNotPaid*LoanIsGood,EndingBalance,""), "")</f>
        <v>48709.633388164824</v>
      </c>
    </row>
    <row r="40" spans="2:8" ht="20.100000000000001" customHeight="1" x14ac:dyDescent="0.3">
      <c r="B40" s="17">
        <f ca="1">IFERROR(IF(LoanIsNotPaid*LoanIsGood,PaymentNumber,""), "")</f>
        <v>31</v>
      </c>
      <c r="C40" s="18">
        <f ca="1">IFERROR(IF(LoanIsNotPaid*LoanIsGood,PaymentDate,""), "")</f>
        <v>46213</v>
      </c>
      <c r="D40" s="62">
        <f ca="1">IFERROR(IF(LoanIsNotPaid*LoanIsGood,LoanValue,""), "")</f>
        <v>47848.402075548693</v>
      </c>
      <c r="E40" s="62">
        <f ca="1">IFERROR(IF(LoanIsNotPaid*LoanIsGood,MonthlyPayment,""), "")</f>
        <v>681.28786332015602</v>
      </c>
      <c r="F40" s="62">
        <f ca="1">IFERROR(IF(LoanIsNotPaid*LoanIsGood,Principal,""), "")</f>
        <v>418.97048990004447</v>
      </c>
      <c r="G40" s="62">
        <f ca="1">IFERROR(IF(LoanIsNotPaid*LoanIsGood,InterestAmt,""), "")</f>
        <v>287.38683699017309</v>
      </c>
      <c r="H40" s="62">
        <f ca="1">IFERROR(IF(LoanIsNotPaid*LoanIsGood,EndingBalance,""), "")</f>
        <v>48297.892973205322</v>
      </c>
    </row>
    <row r="41" spans="2:8" ht="20.100000000000001" customHeight="1" x14ac:dyDescent="0.3">
      <c r="B41" s="17">
        <f ca="1">IFERROR(IF(LoanIsNotPaid*LoanIsGood,PaymentNumber,""), "")</f>
        <v>32</v>
      </c>
      <c r="C41" s="18">
        <f ca="1">IFERROR(IF(LoanIsNotPaid*LoanIsGood,PaymentDate,""), "")</f>
        <v>46244</v>
      </c>
      <c r="D41" s="62">
        <f ca="1">IFERROR(IF(LoanIsNotPaid*LoanIsGood,LoanValue,""), "")</f>
        <v>47408.453668174901</v>
      </c>
      <c r="E41" s="62">
        <f ca="1">IFERROR(IF(LoanIsNotPaid*LoanIsGood,MonthlyPayment,""), "")</f>
        <v>681.28786332015602</v>
      </c>
      <c r="F41" s="62">
        <f ca="1">IFERROR(IF(LoanIsNotPaid*LoanIsGood,Principal,""), "")</f>
        <v>421.23991338700301</v>
      </c>
      <c r="G41" s="62">
        <f ca="1">IFERROR(IF(LoanIsNotPaid*LoanIsGood,InterestAmt,""), "")</f>
        <v>284.95756854191205</v>
      </c>
      <c r="H41" s="62">
        <f ca="1">IFERROR(IF(LoanIsNotPaid*LoanIsGood,EndingBalance,""), "")</f>
        <v>47883.72328979757</v>
      </c>
    </row>
    <row r="42" spans="2:8" ht="20.100000000000001" customHeight="1" x14ac:dyDescent="0.3">
      <c r="B42" s="17">
        <f ca="1">IFERROR(IF(LoanIsNotPaid*LoanIsGood,PaymentNumber,""), "")</f>
        <v>33</v>
      </c>
      <c r="C42" s="18">
        <f ca="1">IFERROR(IF(LoanIsNotPaid*LoanIsGood,PaymentDate,""), "")</f>
        <v>46275</v>
      </c>
      <c r="D42" s="62">
        <f ca="1">IFERROR(IF(LoanIsNotPaid*LoanIsGood,LoanValue,""), "")</f>
        <v>46966.122206927867</v>
      </c>
      <c r="E42" s="62">
        <f ca="1">IFERROR(IF(LoanIsNotPaid*LoanIsGood,MonthlyPayment,""), "")</f>
        <v>681.28786332015602</v>
      </c>
      <c r="F42" s="62">
        <f ca="1">IFERROR(IF(LoanIsNotPaid*LoanIsGood,Principal,""), "")</f>
        <v>423.52162958451595</v>
      </c>
      <c r="G42" s="62">
        <f ca="1">IFERROR(IF(LoanIsNotPaid*LoanIsGood,InterestAmt,""), "")</f>
        <v>282.5139674098063</v>
      </c>
      <c r="H42" s="62">
        <f ca="1">IFERROR(IF(LoanIsNotPaid*LoanIsGood,EndingBalance,""), "")</f>
        <v>47467.110005257702</v>
      </c>
    </row>
    <row r="43" spans="2:8" ht="20.100000000000001" customHeight="1" x14ac:dyDescent="0.3">
      <c r="B43" s="17">
        <f ca="1">IFERROR(IF(LoanIsNotPaid*LoanIsGood,PaymentNumber,""), "")</f>
        <v>34</v>
      </c>
      <c r="C43" s="18">
        <f ca="1">IFERROR(IF(LoanIsNotPaid*LoanIsGood,PaymentDate,""), "")</f>
        <v>46305</v>
      </c>
      <c r="D43" s="62">
        <f ca="1">IFERROR(IF(LoanIsNotPaid*LoanIsGood,LoanValue,""), "")</f>
        <v>46521.394783599069</v>
      </c>
      <c r="E43" s="62">
        <f ca="1">IFERROR(IF(LoanIsNotPaid*LoanIsGood,MonthlyPayment,""), "")</f>
        <v>681.28786332015602</v>
      </c>
      <c r="F43" s="62">
        <f ca="1">IFERROR(IF(LoanIsNotPaid*LoanIsGood,Principal,""), "")</f>
        <v>425.81570507809874</v>
      </c>
      <c r="G43" s="62">
        <f ca="1">IFERROR(IF(LoanIsNotPaid*LoanIsGood,InterestAmt,""), "")</f>
        <v>280.05594903102116</v>
      </c>
      <c r="H43" s="62">
        <f ca="1">IFERROR(IF(LoanIsNotPaid*LoanIsGood,EndingBalance,""), "")</f>
        <v>47048.03870233905</v>
      </c>
    </row>
    <row r="44" spans="2:8" ht="20.100000000000001" customHeight="1" x14ac:dyDescent="0.3">
      <c r="B44" s="17">
        <f ca="1">IFERROR(IF(LoanIsNotPaid*LoanIsGood,PaymentNumber,""), "")</f>
        <v>35</v>
      </c>
      <c r="C44" s="18">
        <f ca="1">IFERROR(IF(LoanIsNotPaid*LoanIsGood,PaymentDate,""), "")</f>
        <v>46336</v>
      </c>
      <c r="D44" s="62">
        <f ca="1">IFERROR(IF(LoanIsNotPaid*LoanIsGood,LoanValue,""), "")</f>
        <v>46074.258420060549</v>
      </c>
      <c r="E44" s="62">
        <f ca="1">IFERROR(IF(LoanIsNotPaid*LoanIsGood,MonthlyPayment,""), "")</f>
        <v>681.28786332015602</v>
      </c>
      <c r="F44" s="62">
        <f ca="1">IFERROR(IF(LoanIsNotPaid*LoanIsGood,Principal,""), "")</f>
        <v>428.12220681393848</v>
      </c>
      <c r="G44" s="62">
        <f ca="1">IFERROR(IF(LoanIsNotPaid*LoanIsGood,InterestAmt,""), "")</f>
        <v>277.58342834380113</v>
      </c>
      <c r="H44" s="62">
        <f ca="1">IFERROR(IF(LoanIsNotPaid*LoanIsGood,EndingBalance,""), "")</f>
        <v>46626.494878733181</v>
      </c>
    </row>
    <row r="45" spans="2:8" ht="20.100000000000001" customHeight="1" x14ac:dyDescent="0.3">
      <c r="B45" s="17">
        <f ca="1">IFERROR(IF(LoanIsNotPaid*LoanIsGood,PaymentNumber,""), "")</f>
        <v>36</v>
      </c>
      <c r="C45" s="18">
        <f ca="1">IFERROR(IF(LoanIsNotPaid*LoanIsGood,PaymentDate,""), "")</f>
        <v>46366</v>
      </c>
      <c r="D45" s="62">
        <f ca="1">IFERROR(IF(LoanIsNotPaid*LoanIsGood,LoanValue,""), "")</f>
        <v>45624.700067886224</v>
      </c>
      <c r="E45" s="62">
        <f ca="1">IFERROR(IF(LoanIsNotPaid*LoanIsGood,MonthlyPayment,""), "")</f>
        <v>681.28786332015602</v>
      </c>
      <c r="F45" s="62">
        <f ca="1">IFERROR(IF(LoanIsNotPaid*LoanIsGood,Principal,""), "")</f>
        <v>430.44120210084725</v>
      </c>
      <c r="G45" s="62">
        <f ca="1">IFERROR(IF(LoanIsNotPaid*LoanIsGood,InterestAmt,""), "")</f>
        <v>275.09631978452649</v>
      </c>
      <c r="H45" s="62">
        <f ca="1">IFERROR(IF(LoanIsNotPaid*LoanIsGood,EndingBalance,""), "")</f>
        <v>46202.463946568037</v>
      </c>
    </row>
    <row r="46" spans="2:8" ht="20.100000000000001" customHeight="1" x14ac:dyDescent="0.3">
      <c r="B46" s="17">
        <f ca="1">IFERROR(IF(LoanIsNotPaid*LoanIsGood,PaymentNumber,""), "")</f>
        <v>37</v>
      </c>
      <c r="C46" s="18">
        <f ca="1">IFERROR(IF(LoanIsNotPaid*LoanIsGood,PaymentDate,""), "")</f>
        <v>46397</v>
      </c>
      <c r="D46" s="62">
        <f ca="1">IFERROR(IF(LoanIsNotPaid*LoanIsGood,LoanValue,""), "")</f>
        <v>45172.706607970948</v>
      </c>
      <c r="E46" s="62">
        <f ca="1">IFERROR(IF(LoanIsNotPaid*LoanIsGood,MonthlyPayment,""), "")</f>
        <v>681.28786332015602</v>
      </c>
      <c r="F46" s="62">
        <f ca="1">IFERROR(IF(LoanIsNotPaid*LoanIsGood,Principal,""), "")</f>
        <v>432.77275861222694</v>
      </c>
      <c r="G46" s="62">
        <f ca="1">IFERROR(IF(LoanIsNotPaid*LoanIsGood,InterestAmt,""), "")</f>
        <v>272.59453728475216</v>
      </c>
      <c r="H46" s="62">
        <f ca="1">IFERROR(IF(LoanIsNotPaid*LoanIsGood,EndingBalance,""), "")</f>
        <v>45775.931231903101</v>
      </c>
    </row>
    <row r="47" spans="2:8" ht="20.100000000000001" customHeight="1" x14ac:dyDescent="0.3">
      <c r="B47" s="17">
        <f ca="1">IFERROR(IF(LoanIsNotPaid*LoanIsGood,PaymentNumber,""), "")</f>
        <v>38</v>
      </c>
      <c r="C47" s="18">
        <f ca="1">IFERROR(IF(LoanIsNotPaid*LoanIsGood,PaymentDate,""), "")</f>
        <v>46428</v>
      </c>
      <c r="D47" s="62">
        <f ca="1">IFERROR(IF(LoanIsNotPaid*LoanIsGood,LoanValue,""), "")</f>
        <v>44718.264850147796</v>
      </c>
      <c r="E47" s="62">
        <f ca="1">IFERROR(IF(LoanIsNotPaid*LoanIsGood,MonthlyPayment,""), "")</f>
        <v>681.28786332015602</v>
      </c>
      <c r="F47" s="62">
        <f ca="1">IFERROR(IF(LoanIsNotPaid*LoanIsGood,Principal,""), "")</f>
        <v>435.11694438804312</v>
      </c>
      <c r="G47" s="62">
        <f ca="1">IFERROR(IF(LoanIsNotPaid*LoanIsGood,InterestAmt,""), "")</f>
        <v>270.07799426822919</v>
      </c>
      <c r="H47" s="62">
        <f ca="1">IFERROR(IF(LoanIsNotPaid*LoanIsGood,EndingBalance,""), "")</f>
        <v>45346.881974221673</v>
      </c>
    </row>
    <row r="48" spans="2:8" ht="20.100000000000001" customHeight="1" x14ac:dyDescent="0.3">
      <c r="B48" s="17">
        <f ca="1">IFERROR(IF(LoanIsNotPaid*LoanIsGood,PaymentNumber,""), "")</f>
        <v>39</v>
      </c>
      <c r="C48" s="18">
        <f ca="1">IFERROR(IF(LoanIsNotPaid*LoanIsGood,PaymentDate,""), "")</f>
        <v>46456</v>
      </c>
      <c r="D48" s="62">
        <f ca="1">IFERROR(IF(LoanIsNotPaid*LoanIsGood,LoanValue,""), "")</f>
        <v>44261.361532803094</v>
      </c>
      <c r="E48" s="62">
        <f ca="1">IFERROR(IF(LoanIsNotPaid*LoanIsGood,MonthlyPayment,""), "")</f>
        <v>681.28786332015602</v>
      </c>
      <c r="F48" s="62">
        <f ca="1">IFERROR(IF(LoanIsNotPaid*LoanIsGood,Principal,""), "")</f>
        <v>437.47382783681167</v>
      </c>
      <c r="G48" s="62">
        <f ca="1">IFERROR(IF(LoanIsNotPaid*LoanIsGood,InterestAmt,""), "")</f>
        <v>267.54660364790874</v>
      </c>
      <c r="H48" s="62">
        <f ca="1">IFERROR(IF(LoanIsNotPaid*LoanIsGood,EndingBalance,""), "")</f>
        <v>44915.301325919907</v>
      </c>
    </row>
    <row r="49" spans="2:8" ht="20.100000000000001" customHeight="1" x14ac:dyDescent="0.3">
      <c r="B49" s="17">
        <f ca="1">IFERROR(IF(LoanIsNotPaid*LoanIsGood,PaymentNumber,""), "")</f>
        <v>40</v>
      </c>
      <c r="C49" s="18">
        <f ca="1">IFERROR(IF(LoanIsNotPaid*LoanIsGood,PaymentDate,""), "")</f>
        <v>46487</v>
      </c>
      <c r="D49" s="62">
        <f ca="1">IFERROR(IF(LoanIsNotPaid*LoanIsGood,LoanValue,""), "")</f>
        <v>43801.983322489454</v>
      </c>
      <c r="E49" s="62">
        <f ca="1">IFERROR(IF(LoanIsNotPaid*LoanIsGood,MonthlyPayment,""), "")</f>
        <v>681.28786332015602</v>
      </c>
      <c r="F49" s="62">
        <f ca="1">IFERROR(IF(LoanIsNotPaid*LoanIsGood,Principal,""), "")</f>
        <v>439.84347773759441</v>
      </c>
      <c r="G49" s="62">
        <f ca="1">IFERROR(IF(LoanIsNotPaid*LoanIsGood,InterestAmt,""), "")</f>
        <v>265.00027782292835</v>
      </c>
      <c r="H49" s="62">
        <f ca="1">IFERROR(IF(LoanIsNotPaid*LoanIsGood,EndingBalance,""), "")</f>
        <v>44481.174351793175</v>
      </c>
    </row>
    <row r="50" spans="2:8" ht="20.100000000000001" customHeight="1" x14ac:dyDescent="0.3">
      <c r="B50" s="17">
        <f ca="1">IFERROR(IF(LoanIsNotPaid*LoanIsGood,PaymentNumber,""), "")</f>
        <v>41</v>
      </c>
      <c r="C50" s="18">
        <f ca="1">IFERROR(IF(LoanIsNotPaid*LoanIsGood,PaymentDate,""), "")</f>
        <v>46517</v>
      </c>
      <c r="D50" s="62">
        <f ca="1">IFERROR(IF(LoanIsNotPaid*LoanIsGood,LoanValue,""), "")</f>
        <v>43340.116813536617</v>
      </c>
      <c r="E50" s="62">
        <f ca="1">IFERROR(IF(LoanIsNotPaid*LoanIsGood,MonthlyPayment,""), "")</f>
        <v>681.28786332015602</v>
      </c>
      <c r="F50" s="62">
        <f ca="1">IFERROR(IF(LoanIsNotPaid*LoanIsGood,Principal,""), "")</f>
        <v>442.2259632420064</v>
      </c>
      <c r="G50" s="62">
        <f ca="1">IFERROR(IF(LoanIsNotPaid*LoanIsGood,InterestAmt,""), "")</f>
        <v>262.4389286755806</v>
      </c>
      <c r="H50" s="62">
        <f ca="1">IFERROR(IF(LoanIsNotPaid*LoanIsGood,EndingBalance,""), "")</f>
        <v>44044.486028519081</v>
      </c>
    </row>
    <row r="51" spans="2:8" ht="20.100000000000001" customHeight="1" x14ac:dyDescent="0.3">
      <c r="B51" s="17">
        <f ca="1">IFERROR(IF(LoanIsNotPaid*LoanIsGood,PaymentNumber,""), "")</f>
        <v>42</v>
      </c>
      <c r="C51" s="18">
        <f ca="1">IFERROR(IF(LoanIsNotPaid*LoanIsGood,PaymentDate,""), "")</f>
        <v>46548</v>
      </c>
      <c r="D51" s="62">
        <f ca="1">IFERROR(IF(LoanIsNotPaid*LoanIsGood,LoanValue,""), "")</f>
        <v>42875.748527660275</v>
      </c>
      <c r="E51" s="62">
        <f ca="1">IFERROR(IF(LoanIsNotPaid*LoanIsGood,MonthlyPayment,""), "")</f>
        <v>681.28786332015602</v>
      </c>
      <c r="F51" s="62">
        <f ca="1">IFERROR(IF(LoanIsNotPaid*LoanIsGood,Principal,""), "")</f>
        <v>444.62135387623391</v>
      </c>
      <c r="G51" s="62">
        <f ca="1">IFERROR(IF(LoanIsNotPaid*LoanIsGood,InterestAmt,""), "")</f>
        <v>259.86246756826341</v>
      </c>
      <c r="H51" s="62">
        <f ca="1">IFERROR(IF(LoanIsNotPaid*LoanIsGood,EndingBalance,""), "")</f>
        <v>43605.221244137676</v>
      </c>
    </row>
    <row r="52" spans="2:8" ht="20.100000000000001" customHeight="1" x14ac:dyDescent="0.3">
      <c r="B52" s="17">
        <f ca="1">IFERROR(IF(LoanIsNotPaid*LoanIsGood,PaymentNumber,""), "")</f>
        <v>43</v>
      </c>
      <c r="C52" s="18">
        <f ca="1">IFERROR(IF(LoanIsNotPaid*LoanIsGood,PaymentDate,""), "")</f>
        <v>46578</v>
      </c>
      <c r="D52" s="62">
        <f ca="1">IFERROR(IF(LoanIsNotPaid*LoanIsGood,LoanValue,""), "")</f>
        <v>42408.864913568774</v>
      </c>
      <c r="E52" s="62">
        <f ca="1">IFERROR(IF(LoanIsNotPaid*LoanIsGood,MonthlyPayment,""), "")</f>
        <v>681.28786332015602</v>
      </c>
      <c r="F52" s="62">
        <f ca="1">IFERROR(IF(LoanIsNotPaid*LoanIsGood,Principal,""), "")</f>
        <v>447.02971954306349</v>
      </c>
      <c r="G52" s="62">
        <f ca="1">IFERROR(IF(LoanIsNotPaid*LoanIsGood,InterestAmt,""), "")</f>
        <v>257.27080534041318</v>
      </c>
      <c r="H52" s="62">
        <f ca="1">IFERROR(IF(LoanIsNotPaid*LoanIsGood,EndingBalance,""), "")</f>
        <v>43163.364797528418</v>
      </c>
    </row>
    <row r="53" spans="2:8" ht="20.100000000000001" customHeight="1" x14ac:dyDescent="0.3">
      <c r="B53" s="17">
        <f ca="1">IFERROR(IF(LoanIsNotPaid*LoanIsGood,PaymentNumber,""), "")</f>
        <v>44</v>
      </c>
      <c r="C53" s="18">
        <f ca="1">IFERROR(IF(LoanIsNotPaid*LoanIsGood,PaymentDate,""), "")</f>
        <v>46609</v>
      </c>
      <c r="D53" s="62">
        <f ca="1">IFERROR(IF(LoanIsNotPaid*LoanIsGood,LoanValue,""), "")</f>
        <v>41939.452346567603</v>
      </c>
      <c r="E53" s="62">
        <f ca="1">IFERROR(IF(LoanIsNotPaid*LoanIsGood,MonthlyPayment,""), "")</f>
        <v>681.28786332015602</v>
      </c>
      <c r="F53" s="62">
        <f ca="1">IFERROR(IF(LoanIsNotPaid*LoanIsGood,Principal,""), "")</f>
        <v>449.45113052392179</v>
      </c>
      <c r="G53" s="62">
        <f ca="1">IFERROR(IF(LoanIsNotPaid*LoanIsGood,InterestAmt,""), "")</f>
        <v>254.6638523054186</v>
      </c>
      <c r="H53" s="62">
        <f ca="1">IFERROR(IF(LoanIsNotPaid*LoanIsGood,EndingBalance,""), "")</f>
        <v>42718.901397884147</v>
      </c>
    </row>
    <row r="54" spans="2:8" ht="20.100000000000001" customHeight="1" x14ac:dyDescent="0.3">
      <c r="B54" s="17">
        <f ca="1">IFERROR(IF(LoanIsNotPaid*LoanIsGood,PaymentNumber,""), "")</f>
        <v>45</v>
      </c>
      <c r="C54" s="18">
        <f ca="1">IFERROR(IF(LoanIsNotPaid*LoanIsGood,PaymentDate,""), "")</f>
        <v>46640</v>
      </c>
      <c r="D54" s="62">
        <f ca="1">IFERROR(IF(LoanIsNotPaid*LoanIsGood,LoanValue,""), "")</f>
        <v>41467.497128161864</v>
      </c>
      <c r="E54" s="62">
        <f ca="1">IFERROR(IF(LoanIsNotPaid*LoanIsGood,MonthlyPayment,""), "")</f>
        <v>681.28786332015602</v>
      </c>
      <c r="F54" s="62">
        <f ca="1">IFERROR(IF(LoanIsNotPaid*LoanIsGood,Principal,""), "")</f>
        <v>451.8856574809264</v>
      </c>
      <c r="G54" s="62">
        <f ca="1">IFERROR(IF(LoanIsNotPaid*LoanIsGood,InterestAmt,""), "")</f>
        <v>252.0415182475175</v>
      </c>
      <c r="H54" s="62">
        <f ca="1">IFERROR(IF(LoanIsNotPaid*LoanIsGood,EndingBalance,""), "")</f>
        <v>42271.815664182002</v>
      </c>
    </row>
    <row r="55" spans="2:8" ht="20.100000000000001" customHeight="1" x14ac:dyDescent="0.3">
      <c r="B55" s="17">
        <f ca="1">IFERROR(IF(LoanIsNotPaid*LoanIsGood,PaymentNumber,""), "")</f>
        <v>46</v>
      </c>
      <c r="C55" s="18">
        <f ca="1">IFERROR(IF(LoanIsNotPaid*LoanIsGood,PaymentDate,""), "")</f>
        <v>46670</v>
      </c>
      <c r="D55" s="62">
        <f ca="1">IFERROR(IF(LoanIsNotPaid*LoanIsGood,LoanValue,""), "")</f>
        <v>40992.985485656412</v>
      </c>
      <c r="E55" s="62">
        <f ca="1">IFERROR(IF(LoanIsNotPaid*LoanIsGood,MonthlyPayment,""), "")</f>
        <v>681.28786332015602</v>
      </c>
      <c r="F55" s="62">
        <f ca="1">IFERROR(IF(LoanIsNotPaid*LoanIsGood,Principal,""), "")</f>
        <v>454.33337145894802</v>
      </c>
      <c r="G55" s="62">
        <f ca="1">IFERROR(IF(LoanIsNotPaid*LoanIsGood,InterestAmt,""), "")</f>
        <v>249.40371241867484</v>
      </c>
      <c r="H55" s="62">
        <f ca="1">IFERROR(IF(LoanIsNotPaid*LoanIsGood,EndingBalance,""), "")</f>
        <v>41822.092124651004</v>
      </c>
    </row>
    <row r="56" spans="2:8" ht="20.100000000000001" customHeight="1" x14ac:dyDescent="0.3">
      <c r="B56" s="17">
        <f ca="1">IFERROR(IF(LoanIsNotPaid*LoanIsGood,PaymentNumber,""), "")</f>
        <v>47</v>
      </c>
      <c r="C56" s="18">
        <f ca="1">IFERROR(IF(LoanIsNotPaid*LoanIsGood,PaymentDate,""), "")</f>
        <v>46701</v>
      </c>
      <c r="D56" s="62">
        <f ca="1">IFERROR(IF(LoanIsNotPaid*LoanIsGood,LoanValue,""), "")</f>
        <v>40515.903571754046</v>
      </c>
      <c r="E56" s="62">
        <f ca="1">IFERROR(IF(LoanIsNotPaid*LoanIsGood,MonthlyPayment,""), "")</f>
        <v>681.28786332015602</v>
      </c>
      <c r="F56" s="62">
        <f ca="1">IFERROR(IF(LoanIsNotPaid*LoanIsGood,Principal,""), "")</f>
        <v>456.79434388768402</v>
      </c>
      <c r="G56" s="62">
        <f ca="1">IFERROR(IF(LoanIsNotPaid*LoanIsGood,InterestAmt,""), "")</f>
        <v>246.750343535442</v>
      </c>
      <c r="H56" s="62">
        <f ca="1">IFERROR(IF(LoanIsNotPaid*LoanIsGood,EndingBalance,""), "")</f>
        <v>41369.715216236786</v>
      </c>
    </row>
    <row r="57" spans="2:8" ht="20.100000000000001" customHeight="1" x14ac:dyDescent="0.3">
      <c r="B57" s="17">
        <f ca="1">IFERROR(IF(LoanIsNotPaid*LoanIsGood,PaymentNumber,""), "")</f>
        <v>48</v>
      </c>
      <c r="C57" s="18">
        <f ca="1">IFERROR(IF(LoanIsNotPaid*LoanIsGood,PaymentDate,""), "")</f>
        <v>46731</v>
      </c>
      <c r="D57" s="62">
        <f ca="1">IFERROR(IF(LoanIsNotPaid*LoanIsGood,LoanValue,""), "")</f>
        <v>40036.237464151396</v>
      </c>
      <c r="E57" s="62">
        <f ca="1">IFERROR(IF(LoanIsNotPaid*LoanIsGood,MonthlyPayment,""), "")</f>
        <v>681.28786332015602</v>
      </c>
      <c r="F57" s="62">
        <f ca="1">IFERROR(IF(LoanIsNotPaid*LoanIsGood,Principal,""), "")</f>
        <v>459.26864658374228</v>
      </c>
      <c r="G57" s="62">
        <f ca="1">IFERROR(IF(LoanIsNotPaid*LoanIsGood,InterestAmt,""), "")</f>
        <v>244.08131977579805</v>
      </c>
      <c r="H57" s="62">
        <f ca="1">IFERROR(IF(LoanIsNotPaid*LoanIsGood,EndingBalance,""), "")</f>
        <v>40914.669284062904</v>
      </c>
    </row>
    <row r="58" spans="2:8" ht="20.100000000000001" customHeight="1" x14ac:dyDescent="0.3">
      <c r="B58" s="17">
        <f ca="1">IFERROR(IF(LoanIsNotPaid*LoanIsGood,PaymentNumber,""), "")</f>
        <v>49</v>
      </c>
      <c r="C58" s="18">
        <f ca="1">IFERROR(IF(LoanIsNotPaid*LoanIsGood,PaymentDate,""), "")</f>
        <v>46762</v>
      </c>
      <c r="D58" s="62">
        <f ca="1">IFERROR(IF(LoanIsNotPaid*LoanIsGood,LoanValue,""), "")</f>
        <v>39553.973165132556</v>
      </c>
      <c r="E58" s="62">
        <f ca="1">IFERROR(IF(LoanIsNotPaid*LoanIsGood,MonthlyPayment,""), "")</f>
        <v>681.28786332015602</v>
      </c>
      <c r="F58" s="62">
        <f ca="1">IFERROR(IF(LoanIsNotPaid*LoanIsGood,Principal,""), "")</f>
        <v>461.75635175273754</v>
      </c>
      <c r="G58" s="62">
        <f ca="1">IFERROR(IF(LoanIsNotPaid*LoanIsGood,InterestAmt,""), "")</f>
        <v>241.39654877597229</v>
      </c>
      <c r="H58" s="62">
        <f ca="1">IFERROR(IF(LoanIsNotPaid*LoanIsGood,EndingBalance,""), "")</f>
        <v>40456.938580889204</v>
      </c>
    </row>
    <row r="59" spans="2:8" ht="20.100000000000001" customHeight="1" x14ac:dyDescent="0.3">
      <c r="B59" s="17">
        <f ca="1">IFERROR(IF(LoanIsNotPaid*LoanIsGood,PaymentNumber,""), "")</f>
        <v>50</v>
      </c>
      <c r="C59" s="18">
        <f ca="1">IFERROR(IF(LoanIsNotPaid*LoanIsGood,PaymentDate,""), "")</f>
        <v>46793</v>
      </c>
      <c r="D59" s="62">
        <f ca="1">IFERROR(IF(LoanIsNotPaid*LoanIsGood,LoanValue,""), "")</f>
        <v>39069.096601160687</v>
      </c>
      <c r="E59" s="62">
        <f ca="1">IFERROR(IF(LoanIsNotPaid*LoanIsGood,MonthlyPayment,""), "")</f>
        <v>681.28786332015602</v>
      </c>
      <c r="F59" s="62">
        <f ca="1">IFERROR(IF(LoanIsNotPaid*LoanIsGood,Principal,""), "")</f>
        <v>464.2575319913982</v>
      </c>
      <c r="G59" s="62">
        <f ca="1">IFERROR(IF(LoanIsNotPaid*LoanIsGood,InterestAmt,""), "")</f>
        <v>238.69593762724745</v>
      </c>
      <c r="H59" s="62">
        <f ca="1">IFERROR(IF(LoanIsNotPaid*LoanIsGood,EndingBalance,""), "")</f>
        <v>39996.507266566776</v>
      </c>
    </row>
    <row r="60" spans="2:8" ht="20.100000000000001" customHeight="1" x14ac:dyDescent="0.3">
      <c r="B60" s="17">
        <f ca="1">IFERROR(IF(LoanIsNotPaid*LoanIsGood,PaymentNumber,""), "")</f>
        <v>51</v>
      </c>
      <c r="C60" s="18">
        <f ca="1">IFERROR(IF(LoanIsNotPaid*LoanIsGood,PaymentDate,""), "")</f>
        <v>46822</v>
      </c>
      <c r="D60" s="62">
        <f ca="1">IFERROR(IF(LoanIsNotPaid*LoanIsGood,LoanValue,""), "")</f>
        <v>38581.593622467313</v>
      </c>
      <c r="E60" s="62">
        <f ca="1">IFERROR(IF(LoanIsNotPaid*LoanIsGood,MonthlyPayment,""), "")</f>
        <v>681.28786332015602</v>
      </c>
      <c r="F60" s="62">
        <f ca="1">IFERROR(IF(LoanIsNotPaid*LoanIsGood,Principal,""), "")</f>
        <v>466.77226028968499</v>
      </c>
      <c r="G60" s="62">
        <f ca="1">IFERROR(IF(LoanIsNotPaid*LoanIsGood,InterestAmt,""), "")</f>
        <v>235.97939287274522</v>
      </c>
      <c r="H60" s="62">
        <f ca="1">IFERROR(IF(LoanIsNotPaid*LoanIsGood,EndingBalance,""), "")</f>
        <v>39533.35940748985</v>
      </c>
    </row>
    <row r="61" spans="2:8" ht="20.100000000000001" customHeight="1" x14ac:dyDescent="0.3">
      <c r="B61" s="17">
        <f ca="1">IFERROR(IF(LoanIsNotPaid*LoanIsGood,PaymentNumber,""), "")</f>
        <v>52</v>
      </c>
      <c r="C61" s="18">
        <f ca="1">IFERROR(IF(LoanIsNotPaid*LoanIsGood,PaymentDate,""), "")</f>
        <v>46853</v>
      </c>
      <c r="D61" s="62">
        <f ca="1">IFERROR(IF(LoanIsNotPaid*LoanIsGood,LoanValue,""), "")</f>
        <v>38091.450002639343</v>
      </c>
      <c r="E61" s="62">
        <f ca="1">IFERROR(IF(LoanIsNotPaid*LoanIsGood,MonthlyPayment,""), "")</f>
        <v>681.28786332015602</v>
      </c>
      <c r="F61" s="62">
        <f ca="1">IFERROR(IF(LoanIsNotPaid*LoanIsGood,Principal,""), "")</f>
        <v>469.3006100329207</v>
      </c>
      <c r="G61" s="62">
        <f ca="1">IFERROR(IF(LoanIsNotPaid*LoanIsGood,InterestAmt,""), "")</f>
        <v>233.24682050419136</v>
      </c>
      <c r="H61" s="62">
        <f ca="1">IFERROR(IF(LoanIsNotPaid*LoanIsGood,EndingBalance,""), "")</f>
        <v>39067.478976044367</v>
      </c>
    </row>
    <row r="62" spans="2:8" ht="20.100000000000001" customHeight="1" x14ac:dyDescent="0.3">
      <c r="B62" s="17">
        <f ca="1">IFERROR(IF(LoanIsNotPaid*LoanIsGood,PaymentNumber,""), "")</f>
        <v>53</v>
      </c>
      <c r="C62" s="18">
        <f ca="1">IFERROR(IF(LoanIsNotPaid*LoanIsGood,PaymentDate,""), "")</f>
        <v>46883</v>
      </c>
      <c r="D62" s="62">
        <f ca="1">IFERROR(IF(LoanIsNotPaid*LoanIsGood,LoanValue,""), "")</f>
        <v>37598.65143820399</v>
      </c>
      <c r="E62" s="62">
        <f ca="1">IFERROR(IF(LoanIsNotPaid*LoanIsGood,MonthlyPayment,""), "")</f>
        <v>681.28786332015602</v>
      </c>
      <c r="F62" s="62">
        <f ca="1">IFERROR(IF(LoanIsNotPaid*LoanIsGood,Principal,""), "")</f>
        <v>471.84265500393241</v>
      </c>
      <c r="G62" s="62">
        <f ca="1">IFERROR(IF(LoanIsNotPaid*LoanIsGood,InterestAmt,""), "")</f>
        <v>230.49812595866305</v>
      </c>
      <c r="H62" s="62">
        <f ca="1">IFERROR(IF(LoanIsNotPaid*LoanIsGood,EndingBalance,""), "")</f>
        <v>38598.849850053361</v>
      </c>
    </row>
    <row r="63" spans="2:8" ht="20.100000000000001" customHeight="1" x14ac:dyDescent="0.3">
      <c r="B63" s="17">
        <f ca="1">IFERROR(IF(LoanIsNotPaid*LoanIsGood,PaymentNumber,""), "")</f>
        <v>54</v>
      </c>
      <c r="C63" s="18">
        <f ca="1">IFERROR(IF(LoanIsNotPaid*LoanIsGood,PaymentDate,""), "")</f>
        <v>46914</v>
      </c>
      <c r="D63" s="62">
        <f ca="1">IFERROR(IF(LoanIsNotPaid*LoanIsGood,LoanValue,""), "")</f>
        <v>37103.183548211266</v>
      </c>
      <c r="E63" s="62">
        <f ca="1">IFERROR(IF(LoanIsNotPaid*LoanIsGood,MonthlyPayment,""), "")</f>
        <v>681.28786332015602</v>
      </c>
      <c r="F63" s="62">
        <f ca="1">IFERROR(IF(LoanIsNotPaid*LoanIsGood,Principal,""), "")</f>
        <v>474.39846938520373</v>
      </c>
      <c r="G63" s="62">
        <f ca="1">IFERROR(IF(LoanIsNotPaid*LoanIsGood,InterestAmt,""), "")</f>
        <v>227.73321411531614</v>
      </c>
      <c r="H63" s="62">
        <f ca="1">IFERROR(IF(LoanIsNotPaid*LoanIsGood,EndingBalance,""), "")</f>
        <v>38127.455812219014</v>
      </c>
    </row>
    <row r="64" spans="2:8" ht="20.100000000000001" customHeight="1" x14ac:dyDescent="0.3">
      <c r="B64" s="17">
        <f ca="1">IFERROR(IF(LoanIsNotPaid*LoanIsGood,PaymentNumber,""), "")</f>
        <v>55</v>
      </c>
      <c r="C64" s="18">
        <f ca="1">IFERROR(IF(LoanIsNotPaid*LoanIsGood,PaymentDate,""), "")</f>
        <v>46944</v>
      </c>
      <c r="D64" s="62">
        <f ca="1">IFERROR(IF(LoanIsNotPaid*LoanIsGood,LoanValue,""), "")</f>
        <v>36605.031873814412</v>
      </c>
      <c r="E64" s="62">
        <f ca="1">IFERROR(IF(LoanIsNotPaid*LoanIsGood,MonthlyPayment,""), "")</f>
        <v>681.28786332015602</v>
      </c>
      <c r="F64" s="62">
        <f ca="1">IFERROR(IF(LoanIsNotPaid*LoanIsGood,Principal,""), "")</f>
        <v>476.96812776104019</v>
      </c>
      <c r="G64" s="62">
        <f ca="1">IFERROR(IF(LoanIsNotPaid*LoanIsGood,InterestAmt,""), "")</f>
        <v>224.95198929209346</v>
      </c>
      <c r="H64" s="62">
        <f ca="1">IFERROR(IF(LoanIsNotPaid*LoanIsGood,EndingBalance,""), "")</f>
        <v>37653.280549561423</v>
      </c>
    </row>
    <row r="65" spans="2:8" ht="20.100000000000001" customHeight="1" x14ac:dyDescent="0.3">
      <c r="B65" s="17">
        <f ca="1">IFERROR(IF(LoanIsNotPaid*LoanIsGood,PaymentNumber,""), "")</f>
        <v>56</v>
      </c>
      <c r="C65" s="18">
        <f ca="1">IFERROR(IF(LoanIsNotPaid*LoanIsGood,PaymentDate,""), "")</f>
        <v>46975</v>
      </c>
      <c r="D65" s="62">
        <f ca="1">IFERROR(IF(LoanIsNotPaid*LoanIsGood,LoanValue,""), "")</f>
        <v>36104.181877847914</v>
      </c>
      <c r="E65" s="62">
        <f ca="1">IFERROR(IF(LoanIsNotPaid*LoanIsGood,MonthlyPayment,""), "")</f>
        <v>681.28786332015602</v>
      </c>
      <c r="F65" s="62">
        <f ca="1">IFERROR(IF(LoanIsNotPaid*LoanIsGood,Principal,""), "")</f>
        <v>479.55170511974586</v>
      </c>
      <c r="G65" s="62">
        <f ca="1">IFERROR(IF(LoanIsNotPaid*LoanIsGood,InterestAmt,""), "")</f>
        <v>222.15435524241377</v>
      </c>
      <c r="H65" s="62">
        <f ca="1">IFERROR(IF(LoanIsNotPaid*LoanIsGood,EndingBalance,""), "")</f>
        <v>37176.307652854164</v>
      </c>
    </row>
    <row r="66" spans="2:8" ht="20.100000000000001" customHeight="1" x14ac:dyDescent="0.3">
      <c r="B66" s="17">
        <f ca="1">IFERROR(IF(LoanIsNotPaid*LoanIsGood,PaymentNumber,""), "")</f>
        <v>57</v>
      </c>
      <c r="C66" s="18">
        <f ca="1">IFERROR(IF(LoanIsNotPaid*LoanIsGood,PaymentDate,""), "")</f>
        <v>47006</v>
      </c>
      <c r="D66" s="62">
        <f ca="1">IFERROR(IF(LoanIsNotPaid*LoanIsGood,LoanValue,""), "")</f>
        <v>35600.61894440325</v>
      </c>
      <c r="E66" s="62">
        <f ca="1">IFERROR(IF(LoanIsNotPaid*LoanIsGood,MonthlyPayment,""), "")</f>
        <v>681.28786332015602</v>
      </c>
      <c r="F66" s="62">
        <f ca="1">IFERROR(IF(LoanIsNotPaid*LoanIsGood,Principal,""), "")</f>
        <v>482.14927685581114</v>
      </c>
      <c r="G66" s="62">
        <f ca="1">IFERROR(IF(LoanIsNotPaid*LoanIsGood,InterestAmt,""), "")</f>
        <v>219.34021515184099</v>
      </c>
      <c r="H66" s="62">
        <f ca="1">IFERROR(IF(LoanIsNotPaid*LoanIsGood,EndingBalance,""), "")</f>
        <v>36696.520616056339</v>
      </c>
    </row>
    <row r="67" spans="2:8" ht="20.100000000000001" customHeight="1" x14ac:dyDescent="0.3">
      <c r="B67" s="17">
        <f ca="1">IFERROR(IF(LoanIsNotPaid*LoanIsGood,PaymentNumber,""), "")</f>
        <v>58</v>
      </c>
      <c r="C67" s="18">
        <f ca="1">IFERROR(IF(LoanIsNotPaid*LoanIsGood,PaymentDate,""), "")</f>
        <v>47036</v>
      </c>
      <c r="D67" s="62">
        <f ca="1">IFERROR(IF(LoanIsNotPaid*LoanIsGood,LoanValue,""), "")</f>
        <v>35094.328378402446</v>
      </c>
      <c r="E67" s="62">
        <f ca="1">IFERROR(IF(LoanIsNotPaid*LoanIsGood,MonthlyPayment,""), "")</f>
        <v>681.28786332015602</v>
      </c>
      <c r="F67" s="62">
        <f ca="1">IFERROR(IF(LoanIsNotPaid*LoanIsGood,Principal,""), "")</f>
        <v>484.76091877211343</v>
      </c>
      <c r="G67" s="62">
        <f ca="1">IFERROR(IF(LoanIsNotPaid*LoanIsGood,InterestAmt,""), "")</f>
        <v>216.50947163473381</v>
      </c>
      <c r="H67" s="62">
        <f ca="1">IFERROR(IF(LoanIsNotPaid*LoanIsGood,EndingBalance,""), "")</f>
        <v>36213.902835741414</v>
      </c>
    </row>
    <row r="68" spans="2:8" ht="20.100000000000001" customHeight="1" x14ac:dyDescent="0.3">
      <c r="B68" s="17">
        <f ca="1">IFERROR(IF(LoanIsNotPaid*LoanIsGood,PaymentNumber,""), "")</f>
        <v>59</v>
      </c>
      <c r="C68" s="18">
        <f ca="1">IFERROR(IF(LoanIsNotPaid*LoanIsGood,PaymentDate,""), "")</f>
        <v>47067</v>
      </c>
      <c r="D68" s="62">
        <f ca="1">IFERROR(IF(LoanIsNotPaid*LoanIsGood,LoanValue,""), "")</f>
        <v>34585.295405169119</v>
      </c>
      <c r="E68" s="62">
        <f ca="1">IFERROR(IF(LoanIsNotPaid*LoanIsGood,MonthlyPayment,""), "")</f>
        <v>681.28786332015602</v>
      </c>
      <c r="F68" s="62">
        <f ca="1">IFERROR(IF(LoanIsNotPaid*LoanIsGood,Principal,""), "")</f>
        <v>487.38670708212913</v>
      </c>
      <c r="G68" s="62">
        <f ca="1">IFERROR(IF(LoanIsNotPaid*LoanIsGood,InterestAmt,""), "")</f>
        <v>213.66202673087571</v>
      </c>
      <c r="H68" s="62">
        <f ca="1">IFERROR(IF(LoanIsNotPaid*LoanIsGood,EndingBalance,""), "")</f>
        <v>35728.437610522611</v>
      </c>
    </row>
    <row r="69" spans="2:8" ht="20.100000000000001" customHeight="1" x14ac:dyDescent="0.3">
      <c r="B69" s="17">
        <f ca="1">IFERROR(IF(LoanIsNotPaid*LoanIsGood,PaymentNumber,""), "")</f>
        <v>60</v>
      </c>
      <c r="C69" s="18">
        <f ca="1">IFERROR(IF(LoanIsNotPaid*LoanIsGood,PaymentDate,""), "")</f>
        <v>47097</v>
      </c>
      <c r="D69" s="62">
        <f ca="1">IFERROR(IF(LoanIsNotPaid*LoanIsGood,LoanValue,""), "")</f>
        <v>34073.505169997472</v>
      </c>
      <c r="E69" s="62">
        <f ca="1">IFERROR(IF(LoanIsNotPaid*LoanIsGood,MonthlyPayment,""), "")</f>
        <v>681.28786332015602</v>
      </c>
      <c r="F69" s="62">
        <f ca="1">IFERROR(IF(LoanIsNotPaid*LoanIsGood,Principal,""), "")</f>
        <v>490.02671841215732</v>
      </c>
      <c r="G69" s="62">
        <f ca="1">IFERROR(IF(LoanIsNotPaid*LoanIsGood,InterestAmt,""), "")</f>
        <v>210.79778190208481</v>
      </c>
      <c r="H69" s="62">
        <f ca="1">IFERROR(IF(LoanIsNotPaid*LoanIsGood,EndingBalance,""), "")</f>
        <v>35240.108140475015</v>
      </c>
    </row>
    <row r="70" spans="2:8" ht="20.100000000000001" customHeight="1" x14ac:dyDescent="0.3">
      <c r="B70" s="17">
        <f ca="1">IFERROR(IF(LoanIsNotPaid*LoanIsGood,PaymentNumber,""), "")</f>
        <v>61</v>
      </c>
      <c r="C70" s="18">
        <f ca="1">IFERROR(IF(LoanIsNotPaid*LoanIsGood,PaymentDate,""), "")</f>
        <v>47128</v>
      </c>
      <c r="D70" s="62">
        <f ca="1">IFERROR(IF(LoanIsNotPaid*LoanIsGood,LoanValue,""), "")</f>
        <v>33558.942737718637</v>
      </c>
      <c r="E70" s="62">
        <f ca="1">IFERROR(IF(LoanIsNotPaid*LoanIsGood,MonthlyPayment,""), "")</f>
        <v>681.28786332015602</v>
      </c>
      <c r="F70" s="62">
        <f ca="1">IFERROR(IF(LoanIsNotPaid*LoanIsGood,Principal,""), "")</f>
        <v>492.68102980355644</v>
      </c>
      <c r="G70" s="62">
        <f ca="1">IFERROR(IF(LoanIsNotPaid*LoanIsGood,InterestAmt,""), "")</f>
        <v>207.91663802880407</v>
      </c>
      <c r="H70" s="62">
        <f ca="1">IFERROR(IF(LoanIsNotPaid*LoanIsGood,EndingBalance,""), "")</f>
        <v>34748.897526554152</v>
      </c>
    </row>
    <row r="71" spans="2:8" ht="20.100000000000001" customHeight="1" x14ac:dyDescent="0.3">
      <c r="B71" s="17">
        <f ca="1">IFERROR(IF(LoanIsNotPaid*LoanIsGood,PaymentNumber,""), "")</f>
        <v>62</v>
      </c>
      <c r="C71" s="18">
        <f ca="1">IFERROR(IF(LoanIsNotPaid*LoanIsGood,PaymentDate,""), "")</f>
        <v>47159</v>
      </c>
      <c r="D71" s="62">
        <f ca="1">IFERROR(IF(LoanIsNotPaid*LoanIsGood,LoanValue,""), "")</f>
        <v>33041.593092264957</v>
      </c>
      <c r="E71" s="62">
        <f ca="1">IFERROR(IF(LoanIsNotPaid*LoanIsGood,MonthlyPayment,""), "")</f>
        <v>681.28786332015602</v>
      </c>
      <c r="F71" s="62">
        <f ca="1">IFERROR(IF(LoanIsNotPaid*LoanIsGood,Principal,""), "")</f>
        <v>495.34971871499243</v>
      </c>
      <c r="G71" s="62">
        <f ca="1">IFERROR(IF(LoanIsNotPaid*LoanIsGood,InterestAmt,""), "")</f>
        <v>205.01849540667101</v>
      </c>
      <c r="H71" s="62">
        <f ca="1">IFERROR(IF(LoanIsNotPaid*LoanIsGood,EndingBalance,""), "")</f>
        <v>34254.788770011139</v>
      </c>
    </row>
    <row r="72" spans="2:8" ht="20.100000000000001" customHeight="1" x14ac:dyDescent="0.3">
      <c r="B72" s="17">
        <f ca="1">IFERROR(IF(LoanIsNotPaid*LoanIsGood,PaymentNumber,""), "")</f>
        <v>63</v>
      </c>
      <c r="C72" s="18">
        <f ca="1">IFERROR(IF(LoanIsNotPaid*LoanIsGood,PaymentDate,""), "")</f>
        <v>47187</v>
      </c>
      <c r="D72" s="62">
        <f ca="1">IFERROR(IF(LoanIsNotPaid*LoanIsGood,LoanValue,""), "")</f>
        <v>32521.441136231726</v>
      </c>
      <c r="E72" s="62">
        <f ca="1">IFERROR(IF(LoanIsNotPaid*LoanIsGood,MonthlyPayment,""), "")</f>
        <v>681.28786332015602</v>
      </c>
      <c r="F72" s="62">
        <f ca="1">IFERROR(IF(LoanIsNotPaid*LoanIsGood,Principal,""), "")</f>
        <v>498.0328630246986</v>
      </c>
      <c r="G72" s="62">
        <f ca="1">IFERROR(IF(LoanIsNotPaid*LoanIsGood,InterestAmt,""), "")</f>
        <v>202.10325374306734</v>
      </c>
      <c r="H72" s="62">
        <f ca="1">IFERROR(IF(LoanIsNotPaid*LoanIsGood,EndingBalance,""), "")</f>
        <v>33757.764771804555</v>
      </c>
    </row>
    <row r="73" spans="2:8" ht="20.100000000000001" customHeight="1" x14ac:dyDescent="0.3">
      <c r="B73" s="17">
        <f ca="1">IFERROR(IF(LoanIsNotPaid*LoanIsGood,PaymentNumber,""), "")</f>
        <v>64</v>
      </c>
      <c r="C73" s="18">
        <f ca="1">IFERROR(IF(LoanIsNotPaid*LoanIsGood,PaymentDate,""), "")</f>
        <v>47218</v>
      </c>
      <c r="D73" s="62">
        <f ca="1">IFERROR(IF(LoanIsNotPaid*LoanIsGood,LoanValue,""), "")</f>
        <v>31998.471690436636</v>
      </c>
      <c r="E73" s="62">
        <f ca="1">IFERROR(IF(LoanIsNotPaid*LoanIsGood,MonthlyPayment,""), "")</f>
        <v>681.28786332015602</v>
      </c>
      <c r="F73" s="62">
        <f ca="1">IFERROR(IF(LoanIsNotPaid*LoanIsGood,Principal,""), "")</f>
        <v>500.7305410327491</v>
      </c>
      <c r="G73" s="62">
        <f ca="1">IFERROR(IF(LoanIsNotPaid*LoanIsGood,InterestAmt,""), "")</f>
        <v>199.17081215364843</v>
      </c>
      <c r="H73" s="62">
        <f ca="1">IFERROR(IF(LoanIsNotPaid*LoanIsGood,EndingBalance,""), "")</f>
        <v>33257.808332008506</v>
      </c>
    </row>
    <row r="74" spans="2:8" ht="20.100000000000001" customHeight="1" x14ac:dyDescent="0.3">
      <c r="B74" s="17">
        <f ca="1">IFERROR(IF(LoanIsNotPaid*LoanIsGood,PaymentNumber,""), "")</f>
        <v>65</v>
      </c>
      <c r="C74" s="18">
        <f ca="1">IFERROR(IF(LoanIsNotPaid*LoanIsGood,PaymentDate,""), "")</f>
        <v>47248</v>
      </c>
      <c r="D74" s="62">
        <f ca="1">IFERROR(IF(LoanIsNotPaid*LoanIsGood,LoanValue,""), "")</f>
        <v>31472.66949347686</v>
      </c>
      <c r="E74" s="62">
        <f ca="1">IFERROR(IF(LoanIsNotPaid*LoanIsGood,MonthlyPayment,""), "")</f>
        <v>681.28786332015602</v>
      </c>
      <c r="F74" s="62">
        <f ca="1">IFERROR(IF(LoanIsNotPaid*LoanIsGood,Principal,""), "")</f>
        <v>503.44283146334311</v>
      </c>
      <c r="G74" s="62">
        <f ca="1">IFERROR(IF(LoanIsNotPaid*LoanIsGood,InterestAmt,""), "")</f>
        <v>196.22106915885189</v>
      </c>
      <c r="H74" s="62">
        <f ca="1">IFERROR(IF(LoanIsNotPaid*LoanIsGood,EndingBalance,""), "")</f>
        <v>32754.902149217698</v>
      </c>
    </row>
    <row r="75" spans="2:8" ht="20.100000000000001" customHeight="1" x14ac:dyDescent="0.3">
      <c r="B75" s="17">
        <f ca="1">IFERROR(IF(LoanIsNotPaid*LoanIsGood,PaymentNumber,""), "")</f>
        <v>66</v>
      </c>
      <c r="C75" s="18">
        <f ca="1">IFERROR(IF(LoanIsNotPaid*LoanIsGood,PaymentDate,""), "")</f>
        <v>47279</v>
      </c>
      <c r="D75" s="62">
        <f ca="1">IFERROR(IF(LoanIsNotPaid*LoanIsGood,LoanValue,""), "")</f>
        <v>30944.01920128354</v>
      </c>
      <c r="E75" s="62">
        <f ca="1">IFERROR(IF(LoanIsNotPaid*LoanIsGood,MonthlyPayment,""), "")</f>
        <v>681.28786332015602</v>
      </c>
      <c r="F75" s="62">
        <f ca="1">IFERROR(IF(LoanIsNotPaid*LoanIsGood,Principal,""), "")</f>
        <v>506.16981346710293</v>
      </c>
      <c r="G75" s="62">
        <f ca="1">IFERROR(IF(LoanIsNotPaid*LoanIsGood,InterestAmt,""), "")</f>
        <v>193.25392268038607</v>
      </c>
      <c r="H75" s="62">
        <f ca="1">IFERROR(IF(LoanIsNotPaid*LoanIsGood,EndingBalance,""), "")</f>
        <v>32249.028819948413</v>
      </c>
    </row>
    <row r="76" spans="2:8" ht="20.100000000000001" customHeight="1" x14ac:dyDescent="0.3">
      <c r="B76" s="17">
        <f ca="1">IFERROR(IF(LoanIsNotPaid*LoanIsGood,PaymentNumber,""), "")</f>
        <v>67</v>
      </c>
      <c r="C76" s="18">
        <f ca="1">IFERROR(IF(LoanIsNotPaid*LoanIsGood,PaymentDate,""), "")</f>
        <v>47309</v>
      </c>
      <c r="D76" s="62">
        <f ca="1">IFERROR(IF(LoanIsNotPaid*LoanIsGood,LoanValue,""), "")</f>
        <v>30412.505386674144</v>
      </c>
      <c r="E76" s="62">
        <f ca="1">IFERROR(IF(LoanIsNotPaid*LoanIsGood,MonthlyPayment,""), "")</f>
        <v>681.28786332015602</v>
      </c>
      <c r="F76" s="62">
        <f ca="1">IFERROR(IF(LoanIsNotPaid*LoanIsGood,Principal,""), "")</f>
        <v>508.91156662338307</v>
      </c>
      <c r="G76" s="62">
        <f ca="1">IFERROR(IF(LoanIsNotPaid*LoanIsGood,InterestAmt,""), "")</f>
        <v>190.26927003769734</v>
      </c>
      <c r="H76" s="62">
        <f ca="1">IFERROR(IF(LoanIsNotPaid*LoanIsGood,EndingBalance,""), "")</f>
        <v>31740.170838036443</v>
      </c>
    </row>
    <row r="77" spans="2:8" ht="20.100000000000001" customHeight="1" x14ac:dyDescent="0.3">
      <c r="B77" s="17">
        <f ca="1">IFERROR(IF(LoanIsNotPaid*LoanIsGood,PaymentNumber,""), "")</f>
        <v>68</v>
      </c>
      <c r="C77" s="18">
        <f ca="1">IFERROR(IF(LoanIsNotPaid*LoanIsGood,PaymentDate,""), "")</f>
        <v>47340</v>
      </c>
      <c r="D77" s="62">
        <f ca="1">IFERROR(IF(LoanIsNotPaid*LoanIsGood,LoanValue,""), "")</f>
        <v>29878.1125389023</v>
      </c>
      <c r="E77" s="62">
        <f ca="1">IFERROR(IF(LoanIsNotPaid*LoanIsGood,MonthlyPayment,""), "")</f>
        <v>681.28786332015602</v>
      </c>
      <c r="F77" s="62">
        <f ca="1">IFERROR(IF(LoanIsNotPaid*LoanIsGood,Principal,""), "")</f>
        <v>511.66817094259301</v>
      </c>
      <c r="G77" s="62">
        <f ca="1">IFERROR(IF(LoanIsNotPaid*LoanIsGood,InterestAmt,""), "")</f>
        <v>187.26700794441672</v>
      </c>
      <c r="H77" s="62">
        <f ca="1">IFERROR(IF(LoanIsNotPaid*LoanIsGood,EndingBalance,""), "")</f>
        <v>31228.310594031165</v>
      </c>
    </row>
    <row r="78" spans="2:8" ht="20.100000000000001" customHeight="1" x14ac:dyDescent="0.3">
      <c r="B78" s="17">
        <f ca="1">IFERROR(IF(LoanIsNotPaid*LoanIsGood,PaymentNumber,""), "")</f>
        <v>69</v>
      </c>
      <c r="C78" s="18">
        <f ca="1">IFERROR(IF(LoanIsNotPaid*LoanIsGood,PaymentDate,""), "")</f>
        <v>47371</v>
      </c>
      <c r="D78" s="62">
        <f ca="1">IFERROR(IF(LoanIsNotPaid*LoanIsGood,LoanValue,""), "")</f>
        <v>29340.825063205048</v>
      </c>
      <c r="E78" s="62">
        <f ca="1">IFERROR(IF(LoanIsNotPaid*LoanIsGood,MonthlyPayment,""), "")</f>
        <v>681.28786332015602</v>
      </c>
      <c r="F78" s="62">
        <f ca="1">IFERROR(IF(LoanIsNotPaid*LoanIsGood,Principal,""), "")</f>
        <v>514.43970686853197</v>
      </c>
      <c r="G78" s="62">
        <f ca="1">IFERROR(IF(LoanIsNotPaid*LoanIsGood,InterestAmt,""), "")</f>
        <v>184.24703250478572</v>
      </c>
      <c r="H78" s="62">
        <f ca="1">IFERROR(IF(LoanIsNotPaid*LoanIsGood,EndingBalance,""), "")</f>
        <v>30713.4303745863</v>
      </c>
    </row>
    <row r="79" spans="2:8" ht="20.100000000000001" customHeight="1" x14ac:dyDescent="0.3">
      <c r="B79" s="17">
        <f ca="1">IFERROR(IF(LoanIsNotPaid*LoanIsGood,PaymentNumber,""), "")</f>
        <v>70</v>
      </c>
      <c r="C79" s="18">
        <f ca="1">IFERROR(IF(LoanIsNotPaid*LoanIsGood,PaymentDate,""), "")</f>
        <v>47401</v>
      </c>
      <c r="D79" s="62">
        <f ca="1">IFERROR(IF(LoanIsNotPaid*LoanIsGood,LoanValue,""), "")</f>
        <v>28800.62728034774</v>
      </c>
      <c r="E79" s="62">
        <f ca="1">IFERROR(IF(LoanIsNotPaid*LoanIsGood,MonthlyPayment,""), "")</f>
        <v>681.28786332015602</v>
      </c>
      <c r="F79" s="62">
        <f ca="1">IFERROR(IF(LoanIsNotPaid*LoanIsGood,Principal,""), "")</f>
        <v>517.22625528073661</v>
      </c>
      <c r="G79" s="62">
        <f ca="1">IFERROR(IF(LoanIsNotPaid*LoanIsGood,InterestAmt,""), "")</f>
        <v>181.20923921006093</v>
      </c>
      <c r="H79" s="62">
        <f ca="1">IFERROR(IF(LoanIsNotPaid*LoanIsGood,EndingBalance,""), "")</f>
        <v>30195.51236184669</v>
      </c>
    </row>
    <row r="80" spans="2:8" ht="20.100000000000001" customHeight="1" x14ac:dyDescent="0.3">
      <c r="B80" s="17">
        <f ca="1">IFERROR(IF(LoanIsNotPaid*LoanIsGood,PaymentNumber,""), "")</f>
        <v>71</v>
      </c>
      <c r="C80" s="18">
        <f ca="1">IFERROR(IF(LoanIsNotPaid*LoanIsGood,PaymentDate,""), "")</f>
        <v>47432</v>
      </c>
      <c r="D80" s="62">
        <f ca="1">IFERROR(IF(LoanIsNotPaid*LoanIsGood,LoanValue,""), "")</f>
        <v>28257.50342616663</v>
      </c>
      <c r="E80" s="62">
        <f ca="1">IFERROR(IF(LoanIsNotPaid*LoanIsGood,MonthlyPayment,""), "")</f>
        <v>681.28786332015602</v>
      </c>
      <c r="F80" s="62">
        <f ca="1">IFERROR(IF(LoanIsNotPaid*LoanIsGood,Principal,""), "")</f>
        <v>520.02789749684064</v>
      </c>
      <c r="G80" s="62">
        <f ca="1">IFERROR(IF(LoanIsNotPaid*LoanIsGood,InterestAmt,""), "")</f>
        <v>178.15352293489727</v>
      </c>
      <c r="H80" s="62">
        <f ca="1">IFERROR(IF(LoanIsNotPaid*LoanIsGood,EndingBalance,""), "")</f>
        <v>29674.538632831893</v>
      </c>
    </row>
    <row r="81" spans="2:8" ht="20.100000000000001" customHeight="1" x14ac:dyDescent="0.3">
      <c r="B81" s="17">
        <f ca="1">IFERROR(IF(LoanIsNotPaid*LoanIsGood,PaymentNumber,""), "")</f>
        <v>72</v>
      </c>
      <c r="C81" s="18">
        <f ca="1">IFERROR(IF(LoanIsNotPaid*LoanIsGood,PaymentDate,""), "")</f>
        <v>47462</v>
      </c>
      <c r="D81" s="62">
        <f ca="1">IFERROR(IF(LoanIsNotPaid*LoanIsGood,LoanValue,""), "")</f>
        <v>27711.437651108696</v>
      </c>
      <c r="E81" s="62">
        <f ca="1">IFERROR(IF(LoanIsNotPaid*LoanIsGood,MonthlyPayment,""), "")</f>
        <v>681.28786332015602</v>
      </c>
      <c r="F81" s="62">
        <f ca="1">IFERROR(IF(LoanIsNotPaid*LoanIsGood,Principal,""), "")</f>
        <v>522.8447152749485</v>
      </c>
      <c r="G81" s="62">
        <f ca="1">IFERROR(IF(LoanIsNotPaid*LoanIsGood,InterestAmt,""), "")</f>
        <v>175.07977793371015</v>
      </c>
      <c r="H81" s="62">
        <f ca="1">IFERROR(IF(LoanIsNotPaid*LoanIsGood,EndingBalance,""), "")</f>
        <v>29150.491158815945</v>
      </c>
    </row>
    <row r="82" spans="2:8" ht="20.100000000000001" customHeight="1" x14ac:dyDescent="0.3">
      <c r="B82" s="17">
        <f ca="1">IFERROR(IF(LoanIsNotPaid*LoanIsGood,PaymentNumber,""), "")</f>
        <v>73</v>
      </c>
      <c r="C82" s="18">
        <f ca="1">IFERROR(IF(LoanIsNotPaid*LoanIsGood,PaymentDate,""), "")</f>
        <v>47493</v>
      </c>
      <c r="D82" s="62">
        <f ca="1">IFERROR(IF(LoanIsNotPaid*LoanIsGood,LoanValue,""), "")</f>
        <v>27162.414019769218</v>
      </c>
      <c r="E82" s="62">
        <f ca="1">IFERROR(IF(LoanIsNotPaid*LoanIsGood,MonthlyPayment,""), "")</f>
        <v>681.28786332015602</v>
      </c>
      <c r="F82" s="62">
        <f ca="1">IFERROR(IF(LoanIsNotPaid*LoanIsGood,Principal,""), "")</f>
        <v>525.67679081602114</v>
      </c>
      <c r="G82" s="62">
        <f ca="1">IFERROR(IF(LoanIsNotPaid*LoanIsGood,InterestAmt,""), "")</f>
        <v>171.98789783701596</v>
      </c>
      <c r="H82" s="62">
        <f ca="1">IFERROR(IF(LoanIsNotPaid*LoanIsGood,EndingBalance,""), "")</f>
        <v>28623.351804703278</v>
      </c>
    </row>
    <row r="83" spans="2:8" ht="20.100000000000001" customHeight="1" x14ac:dyDescent="0.3">
      <c r="B83" s="17">
        <f ca="1">IFERROR(IF(LoanIsNotPaid*LoanIsGood,PaymentNumber,""), "")</f>
        <v>74</v>
      </c>
      <c r="C83" s="18">
        <f ca="1">IFERROR(IF(LoanIsNotPaid*LoanIsGood,PaymentDate,""), "")</f>
        <v>47524</v>
      </c>
      <c r="D83" s="62">
        <f ca="1">IFERROR(IF(LoanIsNotPaid*LoanIsGood,LoanValue,""), "")</f>
        <v>26610.416510426629</v>
      </c>
      <c r="E83" s="62">
        <f ca="1">IFERROR(IF(LoanIsNotPaid*LoanIsGood,MonthlyPayment,""), "")</f>
        <v>681.28786332015602</v>
      </c>
      <c r="F83" s="62">
        <f ca="1">IFERROR(IF(LoanIsNotPaid*LoanIsGood,Principal,""), "")</f>
        <v>528.52420676627457</v>
      </c>
      <c r="G83" s="62">
        <f ca="1">IFERROR(IF(LoanIsNotPaid*LoanIsGood,InterestAmt,""), "")</f>
        <v>168.87777564775132</v>
      </c>
      <c r="H83" s="62">
        <f ca="1">IFERROR(IF(LoanIsNotPaid*LoanIsGood,EndingBalance,""), "")</f>
        <v>28093.102328401365</v>
      </c>
    </row>
    <row r="84" spans="2:8" ht="20.100000000000001" customHeight="1" x14ac:dyDescent="0.3">
      <c r="B84" s="17">
        <f ca="1">IFERROR(IF(LoanIsNotPaid*LoanIsGood,PaymentNumber,""), "")</f>
        <v>75</v>
      </c>
      <c r="C84" s="18">
        <f ca="1">IFERROR(IF(LoanIsNotPaid*LoanIsGood,PaymentDate,""), "")</f>
        <v>47552</v>
      </c>
      <c r="D84" s="62">
        <f ca="1">IFERROR(IF(LoanIsNotPaid*LoanIsGood,LoanValue,""), "")</f>
        <v>26055.429014575115</v>
      </c>
      <c r="E84" s="62">
        <f ca="1">IFERROR(IF(LoanIsNotPaid*LoanIsGood,MonthlyPayment,""), "")</f>
        <v>681.28786332015602</v>
      </c>
      <c r="F84" s="62">
        <f ca="1">IFERROR(IF(LoanIsNotPaid*LoanIsGood,Principal,""), "")</f>
        <v>531.38704621959187</v>
      </c>
      <c r="G84" s="62">
        <f ca="1">IFERROR(IF(LoanIsNotPaid*LoanIsGood,InterestAmt,""), "")</f>
        <v>165.74930373757005</v>
      </c>
      <c r="H84" s="62">
        <f ca="1">IFERROR(IF(LoanIsNotPaid*LoanIsGood,EndingBalance,""), "")</f>
        <v>27559.724380189276</v>
      </c>
    </row>
    <row r="85" spans="2:8" ht="20.100000000000001" customHeight="1" x14ac:dyDescent="0.3">
      <c r="B85" s="17">
        <f ca="1">IFERROR(IF(LoanIsNotPaid*LoanIsGood,PaymentNumber,""), "")</f>
        <v>76</v>
      </c>
      <c r="C85" s="18">
        <f ca="1">IFERROR(IF(LoanIsNotPaid*LoanIsGood,PaymentDate,""), "")</f>
        <v>47583</v>
      </c>
      <c r="D85" s="62">
        <f ca="1">IFERROR(IF(LoanIsNotPaid*LoanIsGood,LoanValue,""), "")</f>
        <v>25497.435336454393</v>
      </c>
      <c r="E85" s="62">
        <f ca="1">IFERROR(IF(LoanIsNotPaid*LoanIsGood,MonthlyPayment,""), "")</f>
        <v>681.28786332015602</v>
      </c>
      <c r="F85" s="62">
        <f ca="1">IFERROR(IF(LoanIsNotPaid*LoanIsGood,Principal,""), "")</f>
        <v>534.26539271994807</v>
      </c>
      <c r="G85" s="62">
        <f ca="1">IFERROR(IF(LoanIsNotPaid*LoanIsGood,InterestAmt,""), "")</f>
        <v>162.60237384311867</v>
      </c>
      <c r="H85" s="62">
        <f ca="1">IFERROR(IF(LoanIsNotPaid*LoanIsGood,EndingBalance,""), "")</f>
        <v>27023.199502082687</v>
      </c>
    </row>
    <row r="86" spans="2:8" ht="20.100000000000001" customHeight="1" x14ac:dyDescent="0.3">
      <c r="B86" s="17">
        <f ca="1">IFERROR(IF(LoanIsNotPaid*LoanIsGood,PaymentNumber,""), "")</f>
        <v>77</v>
      </c>
      <c r="C86" s="18">
        <f ca="1">IFERROR(IF(LoanIsNotPaid*LoanIsGood,PaymentDate,""), "")</f>
        <v>47613</v>
      </c>
      <c r="D86" s="62">
        <f ca="1">IFERROR(IF(LoanIsNotPaid*LoanIsGood,LoanValue,""), "")</f>
        <v>24936.41919257721</v>
      </c>
      <c r="E86" s="62">
        <f ca="1">IFERROR(IF(LoanIsNotPaid*LoanIsGood,MonthlyPayment,""), "")</f>
        <v>681.28786332015602</v>
      </c>
      <c r="F86" s="62">
        <f ca="1">IFERROR(IF(LoanIsNotPaid*LoanIsGood,Principal,""), "")</f>
        <v>537.15933026384778</v>
      </c>
      <c r="G86" s="62">
        <f ca="1">IFERROR(IF(LoanIsNotPaid*LoanIsGood,InterestAmt,""), "")</f>
        <v>159.43687706229005</v>
      </c>
      <c r="H86" s="62">
        <f ca="1">IFERROR(IF(LoanIsNotPaid*LoanIsGood,EndingBalance,""), "")</f>
        <v>26483.509127195313</v>
      </c>
    </row>
    <row r="87" spans="2:8" ht="20.100000000000001" customHeight="1" x14ac:dyDescent="0.3">
      <c r="B87" s="17">
        <f ca="1">IFERROR(IF(LoanIsNotPaid*LoanIsGood,PaymentNumber,""), "")</f>
        <v>78</v>
      </c>
      <c r="C87" s="18">
        <f ca="1">IFERROR(IF(LoanIsNotPaid*LoanIsGood,PaymentDate,""), "")</f>
        <v>47644</v>
      </c>
      <c r="D87" s="62">
        <f ca="1">IFERROR(IF(LoanIsNotPaid*LoanIsGood,LoanValue,""), "")</f>
        <v>24372.364211254026</v>
      </c>
      <c r="E87" s="62">
        <f ca="1">IFERROR(IF(LoanIsNotPaid*LoanIsGood,MonthlyPayment,""), "")</f>
        <v>681.28786332015602</v>
      </c>
      <c r="F87" s="62">
        <f ca="1">IFERROR(IF(LoanIsNotPaid*LoanIsGood,Principal,""), "")</f>
        <v>540.06894330277692</v>
      </c>
      <c r="G87" s="62">
        <f ca="1">IFERROR(IF(LoanIsNotPaid*LoanIsGood,InterestAmt,""), "")</f>
        <v>156.25270385045454</v>
      </c>
      <c r="H87" s="62">
        <f ca="1">IFERROR(IF(LoanIsNotPaid*LoanIsGood,EndingBalance,""), "")</f>
        <v>25940.634579096106</v>
      </c>
    </row>
    <row r="88" spans="2:8" ht="20.100000000000001" customHeight="1" x14ac:dyDescent="0.3">
      <c r="B88" s="17">
        <f ca="1">IFERROR(IF(LoanIsNotPaid*LoanIsGood,PaymentNumber,""), "")</f>
        <v>79</v>
      </c>
      <c r="C88" s="18">
        <f ca="1">IFERROR(IF(LoanIsNotPaid*LoanIsGood,PaymentDate,""), "")</f>
        <v>47674</v>
      </c>
      <c r="D88" s="62">
        <f ca="1">IFERROR(IF(LoanIsNotPaid*LoanIsGood,LoanValue,""), "")</f>
        <v>23805.253932115287</v>
      </c>
      <c r="E88" s="62">
        <f ca="1">IFERROR(IF(LoanIsNotPaid*LoanIsGood,MonthlyPayment,""), "")</f>
        <v>681.28786332015602</v>
      </c>
      <c r="F88" s="62">
        <f ca="1">IFERROR(IF(LoanIsNotPaid*LoanIsGood,Principal,""), "")</f>
        <v>542.99431674566699</v>
      </c>
      <c r="G88" s="62">
        <f ca="1">IFERROR(IF(LoanIsNotPaid*LoanIsGood,InterestAmt,""), "")</f>
        <v>153.04974401666914</v>
      </c>
      <c r="H88" s="62">
        <f ca="1">IFERROR(IF(LoanIsNotPaid*LoanIsGood,EndingBalance,""), "")</f>
        <v>25394.557071163101</v>
      </c>
    </row>
    <row r="89" spans="2:8" ht="20.100000000000001" customHeight="1" x14ac:dyDescent="0.3">
      <c r="B89" s="17">
        <f ca="1">IFERROR(IF(LoanIsNotPaid*LoanIsGood,PaymentNumber,""), "")</f>
        <v>80</v>
      </c>
      <c r="C89" s="18">
        <f ca="1">IFERROR(IF(LoanIsNotPaid*LoanIsGood,PaymentDate,""), "")</f>
        <v>47705</v>
      </c>
      <c r="D89" s="62">
        <f ca="1">IFERROR(IF(LoanIsNotPaid*LoanIsGood,LoanValue,""), "")</f>
        <v>23235.071805631262</v>
      </c>
      <c r="E89" s="62">
        <f ca="1">IFERROR(IF(LoanIsNotPaid*LoanIsGood,MonthlyPayment,""), "")</f>
        <v>681.28786332015602</v>
      </c>
      <c r="F89" s="62">
        <f ca="1">IFERROR(IF(LoanIsNotPaid*LoanIsGood,Principal,""), "")</f>
        <v>545.93553596137269</v>
      </c>
      <c r="G89" s="62">
        <f ca="1">IFERROR(IF(LoanIsNotPaid*LoanIsGood,InterestAmt,""), "")</f>
        <v>149.82788671986449</v>
      </c>
      <c r="H89" s="62">
        <f ca="1">IFERROR(IF(LoanIsNotPaid*LoanIsGood,EndingBalance,""), "")</f>
        <v>24845.257705933283</v>
      </c>
    </row>
    <row r="90" spans="2:8" ht="20.100000000000001" customHeight="1" x14ac:dyDescent="0.3">
      <c r="B90" s="17">
        <f ca="1">IFERROR(IF(LoanIsNotPaid*LoanIsGood,PaymentNumber,""), "")</f>
        <v>81</v>
      </c>
      <c r="C90" s="18">
        <f ca="1">IFERROR(IF(LoanIsNotPaid*LoanIsGood,PaymentDate,""), "")</f>
        <v>47736</v>
      </c>
      <c r="D90" s="62">
        <f ca="1">IFERROR(IF(LoanIsNotPaid*LoanIsGood,LoanValue,""), "")</f>
        <v>22661.801192628787</v>
      </c>
      <c r="E90" s="62">
        <f ca="1">IFERROR(IF(LoanIsNotPaid*LoanIsGood,MonthlyPayment,""), "")</f>
        <v>681.28786332015602</v>
      </c>
      <c r="F90" s="62">
        <f ca="1">IFERROR(IF(LoanIsNotPaid*LoanIsGood,Principal,""), "")</f>
        <v>548.89268678116343</v>
      </c>
      <c r="G90" s="62">
        <f ca="1">IFERROR(IF(LoanIsNotPaid*LoanIsGood,InterestAmt,""), "")</f>
        <v>146.58702046500866</v>
      </c>
      <c r="H90" s="62">
        <f ca="1">IFERROR(IF(LoanIsNotPaid*LoanIsGood,EndingBalance,""), "")</f>
        <v>24292.717474448626</v>
      </c>
    </row>
    <row r="91" spans="2:8" ht="20.100000000000001" customHeight="1" x14ac:dyDescent="0.3">
      <c r="B91" s="17">
        <f ca="1">IFERROR(IF(LoanIsNotPaid*LoanIsGood,PaymentNumber,""), "")</f>
        <v>82</v>
      </c>
      <c r="C91" s="18">
        <f ca="1">IFERROR(IF(LoanIsNotPaid*LoanIsGood,PaymentDate,""), "")</f>
        <v>47766</v>
      </c>
      <c r="D91" s="62">
        <f ca="1">IFERROR(IF(LoanIsNotPaid*LoanIsGood,LoanValue,""), "")</f>
        <v>22085.425363805873</v>
      </c>
      <c r="E91" s="62">
        <f ca="1">IFERROR(IF(LoanIsNotPaid*LoanIsGood,MonthlyPayment,""), "")</f>
        <v>681.28786332015602</v>
      </c>
      <c r="F91" s="62">
        <f ca="1">IFERROR(IF(LoanIsNotPaid*LoanIsGood,Principal,""), "")</f>
        <v>551.86585550122811</v>
      </c>
      <c r="G91" s="62">
        <f ca="1">IFERROR(IF(LoanIsNotPaid*LoanIsGood,InterestAmt,""), "")</f>
        <v>143.32703309924915</v>
      </c>
      <c r="H91" s="62">
        <f ca="1">IFERROR(IF(LoanIsNotPaid*LoanIsGood,EndingBalance,""), "")</f>
        <v>23736.917255598193</v>
      </c>
    </row>
    <row r="92" spans="2:8" ht="20.100000000000001" customHeight="1" x14ac:dyDescent="0.3">
      <c r="B92" s="17">
        <f ca="1">IFERROR(IF(LoanIsNotPaid*LoanIsGood,PaymentNumber,""), "")</f>
        <v>83</v>
      </c>
      <c r="C92" s="18">
        <f ca="1">IFERROR(IF(LoanIsNotPaid*LoanIsGood,PaymentDate,""), "")</f>
        <v>47797</v>
      </c>
      <c r="D92" s="62">
        <f ca="1">IFERROR(IF(LoanIsNotPaid*LoanIsGood,LoanValue,""), "")</f>
        <v>21505.927499243466</v>
      </c>
      <c r="E92" s="62">
        <f ca="1">IFERROR(IF(LoanIsNotPaid*LoanIsGood,MonthlyPayment,""), "")</f>
        <v>681.28786332015602</v>
      </c>
      <c r="F92" s="62">
        <f ca="1">IFERROR(IF(LoanIsNotPaid*LoanIsGood,Principal,""), "")</f>
        <v>554.85512888519304</v>
      </c>
      <c r="G92" s="62">
        <f ca="1">IFERROR(IF(LoanIsNotPaid*LoanIsGood,InterestAmt,""), "")</f>
        <v>140.0478118080317</v>
      </c>
      <c r="H92" s="62">
        <f ca="1">IFERROR(IF(LoanIsNotPaid*LoanIsGood,EndingBalance,""), "")</f>
        <v>23177.837815456573</v>
      </c>
    </row>
    <row r="93" spans="2:8" ht="20.100000000000001" customHeight="1" x14ac:dyDescent="0.3">
      <c r="B93" s="17">
        <f ca="1">IFERROR(IF(LoanIsNotPaid*LoanIsGood,PaymentNumber,""), "")</f>
        <v>84</v>
      </c>
      <c r="C93" s="18">
        <f ca="1">IFERROR(IF(LoanIsNotPaid*LoanIsGood,PaymentDate,""), "")</f>
        <v>47827</v>
      </c>
      <c r="D93" s="62">
        <f ca="1">IFERROR(IF(LoanIsNotPaid*LoanIsGood,LoanValue,""), "")</f>
        <v>20923.290687914719</v>
      </c>
      <c r="E93" s="62">
        <f ca="1">IFERROR(IF(LoanIsNotPaid*LoanIsGood,MonthlyPayment,""), "")</f>
        <v>681.28786332015602</v>
      </c>
      <c r="F93" s="62">
        <f ca="1">IFERROR(IF(LoanIsNotPaid*LoanIsGood,Principal,""), "")</f>
        <v>557.86059416665455</v>
      </c>
      <c r="G93" s="62">
        <f ca="1">IFERROR(IF(LoanIsNotPaid*LoanIsGood,InterestAmt,""), "")</f>
        <v>136.74924311119605</v>
      </c>
      <c r="H93" s="62">
        <f ca="1">IFERROR(IF(LoanIsNotPaid*LoanIsGood,EndingBalance,""), "")</f>
        <v>22615.459806618062</v>
      </c>
    </row>
    <row r="94" spans="2:8" ht="20.100000000000001" customHeight="1" x14ac:dyDescent="0.3">
      <c r="B94" s="17">
        <f ca="1">IFERROR(IF(LoanIsNotPaid*LoanIsGood,PaymentNumber,""), "")</f>
        <v>85</v>
      </c>
      <c r="C94" s="18">
        <f ca="1">IFERROR(IF(LoanIsNotPaid*LoanIsGood,PaymentDate,""), "")</f>
        <v>47858</v>
      </c>
      <c r="D94" s="62">
        <f ca="1">IFERROR(IF(LoanIsNotPaid*LoanIsGood,LoanValue,""), "")</f>
        <v>20337.497927191289</v>
      </c>
      <c r="E94" s="62">
        <f ca="1">IFERROR(IF(LoanIsNotPaid*LoanIsGood,MonthlyPayment,""), "")</f>
        <v>681.28786332015602</v>
      </c>
      <c r="F94" s="62">
        <f ca="1">IFERROR(IF(LoanIsNotPaid*LoanIsGood,Principal,""), "")</f>
        <v>560.88233905172399</v>
      </c>
      <c r="G94" s="62">
        <f ca="1">IFERROR(IF(LoanIsNotPaid*LoanIsGood,InterestAmt,""), "")</f>
        <v>133.43121285904908</v>
      </c>
      <c r="H94" s="62">
        <f ca="1">IFERROR(IF(LoanIsNotPaid*LoanIsGood,EndingBalance,""), "")</f>
        <v>22049.763767527445</v>
      </c>
    </row>
    <row r="95" spans="2:8" ht="20.100000000000001" customHeight="1" x14ac:dyDescent="0.3">
      <c r="B95" s="17">
        <f ca="1">IFERROR(IF(LoanIsNotPaid*LoanIsGood,PaymentNumber,""), "")</f>
        <v>86</v>
      </c>
      <c r="C95" s="18">
        <f ca="1">IFERROR(IF(LoanIsNotPaid*LoanIsGood,PaymentDate,""), "")</f>
        <v>47889</v>
      </c>
      <c r="D95" s="62">
        <f ca="1">IFERROR(IF(LoanIsNotPaid*LoanIsGood,LoanValue,""), "")</f>
        <v>19748.532122347227</v>
      </c>
      <c r="E95" s="62">
        <f ca="1">IFERROR(IF(LoanIsNotPaid*LoanIsGood,MonthlyPayment,""), "")</f>
        <v>681.28786332015602</v>
      </c>
      <c r="F95" s="62">
        <f ca="1">IFERROR(IF(LoanIsNotPaid*LoanIsGood,Principal,""), "")</f>
        <v>563.92045172158748</v>
      </c>
      <c r="G95" s="62">
        <f ca="1">IFERROR(IF(LoanIsNotPaid*LoanIsGood,InterestAmt,""), "")</f>
        <v>130.09360622841442</v>
      </c>
      <c r="H95" s="62">
        <f ca="1">IFERROR(IF(LoanIsNotPaid*LoanIsGood,EndingBalance,""), "")</f>
        <v>21480.730121806206</v>
      </c>
    </row>
    <row r="96" spans="2:8" ht="20.100000000000001" customHeight="1" x14ac:dyDescent="0.3">
      <c r="B96" s="17">
        <f ca="1">IFERROR(IF(LoanIsNotPaid*LoanIsGood,PaymentNumber,""), "")</f>
        <v>87</v>
      </c>
      <c r="C96" s="18">
        <f ca="1">IFERROR(IF(LoanIsNotPaid*LoanIsGood,PaymentDate,""), "")</f>
        <v>47917</v>
      </c>
      <c r="D96" s="62">
        <f ca="1">IFERROR(IF(LoanIsNotPaid*LoanIsGood,LoanValue,""), "")</f>
        <v>19156.376086060278</v>
      </c>
      <c r="E96" s="62">
        <f ca="1">IFERROR(IF(LoanIsNotPaid*LoanIsGood,MonthlyPayment,""), "")</f>
        <v>681.28786332015602</v>
      </c>
      <c r="F96" s="62">
        <f ca="1">IFERROR(IF(LoanIsNotPaid*LoanIsGood,Principal,""), "")</f>
        <v>566.97502083507936</v>
      </c>
      <c r="G96" s="62">
        <f ca="1">IFERROR(IF(LoanIsNotPaid*LoanIsGood,InterestAmt,""), "")</f>
        <v>126.73630771865906</v>
      </c>
      <c r="H96" s="62">
        <f ca="1">IFERROR(IF(LoanIsNotPaid*LoanIsGood,EndingBalance,""), "")</f>
        <v>20908.339177575181</v>
      </c>
    </row>
    <row r="97" spans="2:8" ht="20.100000000000001" customHeight="1" x14ac:dyDescent="0.3">
      <c r="B97" s="17">
        <f ca="1">IFERROR(IF(LoanIsNotPaid*LoanIsGood,PaymentNumber,""), "")</f>
        <v>88</v>
      </c>
      <c r="C97" s="18">
        <f ca="1">IFERROR(IF(LoanIsNotPaid*LoanIsGood,PaymentDate,""), "")</f>
        <v>47948</v>
      </c>
      <c r="D97" s="62">
        <f ca="1">IFERROR(IF(LoanIsNotPaid*LoanIsGood,LoanValue,""), "")</f>
        <v>18561.012537910123</v>
      </c>
      <c r="E97" s="62">
        <f ca="1">IFERROR(IF(LoanIsNotPaid*LoanIsGood,MonthlyPayment,""), "")</f>
        <v>681.28786332015602</v>
      </c>
      <c r="F97" s="62">
        <f ca="1">IFERROR(IF(LoanIsNotPaid*LoanIsGood,Principal,""), "")</f>
        <v>570.04613553126933</v>
      </c>
      <c r="G97" s="62">
        <f ca="1">IFERROR(IF(LoanIsNotPaid*LoanIsGood,InterestAmt,""), "")</f>
        <v>123.3592011476961</v>
      </c>
      <c r="H97" s="62">
        <f ca="1">IFERROR(IF(LoanIsNotPaid*LoanIsGood,EndingBalance,""), "")</f>
        <v>20332.571126773211</v>
      </c>
    </row>
    <row r="98" spans="2:8" ht="20.100000000000001" customHeight="1" x14ac:dyDescent="0.3">
      <c r="B98" s="17">
        <f ca="1">IFERROR(IF(LoanIsNotPaid*LoanIsGood,PaymentNumber,""), "")</f>
        <v>89</v>
      </c>
      <c r="C98" s="18">
        <f ca="1">IFERROR(IF(LoanIsNotPaid*LoanIsGood,PaymentDate,""), "")</f>
        <v>47978</v>
      </c>
      <c r="D98" s="62">
        <f ca="1">IFERROR(IF(LoanIsNotPaid*LoanIsGood,LoanValue,""), "")</f>
        <v>17962.424103874131</v>
      </c>
      <c r="E98" s="62">
        <f ca="1">IFERROR(IF(LoanIsNotPaid*LoanIsGood,MonthlyPayment,""), "")</f>
        <v>681.28786332015602</v>
      </c>
      <c r="F98" s="62">
        <f ca="1">IFERROR(IF(LoanIsNotPaid*LoanIsGood,Principal,""), "")</f>
        <v>573.13388543206372</v>
      </c>
      <c r="G98" s="62">
        <f ca="1">IFERROR(IF(LoanIsNotPaid*LoanIsGood,InterestAmt,""), "")</f>
        <v>119.96216964796447</v>
      </c>
      <c r="H98" s="62">
        <f ca="1">IFERROR(IF(LoanIsNotPaid*LoanIsGood,EndingBalance,""), "")</f>
        <v>19753.406044471485</v>
      </c>
    </row>
    <row r="99" spans="2:8" ht="20.100000000000001" customHeight="1" x14ac:dyDescent="0.3">
      <c r="B99" s="17">
        <f ca="1">IFERROR(IF(LoanIsNotPaid*LoanIsGood,PaymentNumber,""), "")</f>
        <v>90</v>
      </c>
      <c r="C99" s="18">
        <f ca="1">IFERROR(IF(LoanIsNotPaid*LoanIsGood,PaymentDate,""), "")</f>
        <v>48009</v>
      </c>
      <c r="D99" s="62">
        <f ca="1">IFERROR(IF(LoanIsNotPaid*LoanIsGood,LoanValue,""), "")</f>
        <v>17360.593315820443</v>
      </c>
      <c r="E99" s="62">
        <f ca="1">IFERROR(IF(LoanIsNotPaid*LoanIsGood,MonthlyPayment,""), "")</f>
        <v>681.28786332015602</v>
      </c>
      <c r="F99" s="62">
        <f ca="1">IFERROR(IF(LoanIsNotPaid*LoanIsGood,Principal,""), "")</f>
        <v>576.23836064482077</v>
      </c>
      <c r="G99" s="62">
        <f ca="1">IFERROR(IF(LoanIsNotPaid*LoanIsGood,InterestAmt,""), "")</f>
        <v>116.54509566238443</v>
      </c>
      <c r="H99" s="62">
        <f ca="1">IFERROR(IF(LoanIsNotPaid*LoanIsGood,EndingBalance,""), "")</f>
        <v>19170.823888184226</v>
      </c>
    </row>
    <row r="100" spans="2:8" ht="20.100000000000001" customHeight="1" x14ac:dyDescent="0.3">
      <c r="B100" s="17">
        <f ca="1">IFERROR(IF(LoanIsNotPaid*LoanIsGood,PaymentNumber,""), "")</f>
        <v>91</v>
      </c>
      <c r="C100" s="18">
        <f ca="1">IFERROR(IF(LoanIsNotPaid*LoanIsGood,PaymentDate,""), "")</f>
        <v>48039</v>
      </c>
      <c r="D100" s="62">
        <f ca="1">IFERROR(IF(LoanIsNotPaid*LoanIsGood,LoanValue,""), "")</f>
        <v>16755.50261099817</v>
      </c>
      <c r="E100" s="62">
        <f ca="1">IFERROR(IF(LoanIsNotPaid*LoanIsGood,MonthlyPayment,""), "")</f>
        <v>681.28786332015602</v>
      </c>
      <c r="F100" s="62">
        <f ca="1">IFERROR(IF(LoanIsNotPaid*LoanIsGood,Principal,""), "")</f>
        <v>579.35965176498019</v>
      </c>
      <c r="G100" s="62">
        <f ca="1">IFERROR(IF(LoanIsNotPaid*LoanIsGood,InterestAmt,""), "")</f>
        <v>113.10786094028947</v>
      </c>
      <c r="H100" s="62">
        <f ca="1">IFERROR(IF(LoanIsNotPaid*LoanIsGood,EndingBalance,""), "")</f>
        <v>18584.804497174802</v>
      </c>
    </row>
    <row r="101" spans="2:8" ht="20.100000000000001" customHeight="1" x14ac:dyDescent="0.3">
      <c r="B101" s="17">
        <f ca="1">IFERROR(IF(LoanIsNotPaid*LoanIsGood,PaymentNumber,""), "")</f>
        <v>92</v>
      </c>
      <c r="C101" s="18">
        <f ca="1">IFERROR(IF(LoanIsNotPaid*LoanIsGood,PaymentDate,""), "")</f>
        <v>48070</v>
      </c>
      <c r="D101" s="62">
        <f ca="1">IFERROR(IF(LoanIsNotPaid*LoanIsGood,LoanValue,""), "")</f>
        <v>16147.134331524721</v>
      </c>
      <c r="E101" s="62">
        <f ca="1">IFERROR(IF(LoanIsNotPaid*LoanIsGood,MonthlyPayment,""), "")</f>
        <v>681.28786332015602</v>
      </c>
      <c r="F101" s="62">
        <f ca="1">IFERROR(IF(LoanIsNotPaid*LoanIsGood,Principal,""), "")</f>
        <v>582.49784987870714</v>
      </c>
      <c r="G101" s="62">
        <f ca="1">IFERROR(IF(LoanIsNotPaid*LoanIsGood,InterestAmt,""), "")</f>
        <v>109.65034653333414</v>
      </c>
      <c r="H101" s="62">
        <f ca="1">IFERROR(IF(LoanIsNotPaid*LoanIsGood,EndingBalance,""), "")</f>
        <v>17995.327591758469</v>
      </c>
    </row>
    <row r="102" spans="2:8" ht="20.100000000000001" customHeight="1" x14ac:dyDescent="0.3">
      <c r="B102" s="17">
        <f ca="1">IFERROR(IF(LoanIsNotPaid*LoanIsGood,PaymentNumber,""), "")</f>
        <v>93</v>
      </c>
      <c r="C102" s="18">
        <f ca="1">IFERROR(IF(LoanIsNotPaid*LoanIsGood,PaymentDate,""), "")</f>
        <v>48101</v>
      </c>
      <c r="D102" s="62">
        <f ca="1">IFERROR(IF(LoanIsNotPaid*LoanIsGood,LoanValue,""), "")</f>
        <v>15535.470723870836</v>
      </c>
      <c r="E102" s="62">
        <f ca="1">IFERROR(IF(LoanIsNotPaid*LoanIsGood,MonthlyPayment,""), "")</f>
        <v>681.28786332015602</v>
      </c>
      <c r="F102" s="62">
        <f ca="1">IFERROR(IF(LoanIsNotPaid*LoanIsGood,Principal,""), "")</f>
        <v>585.6530465655502</v>
      </c>
      <c r="G102" s="62">
        <f ca="1">IFERROR(IF(LoanIsNotPaid*LoanIsGood,InterestAmt,""), "")</f>
        <v>106.17243279137777</v>
      </c>
      <c r="H102" s="62">
        <f ca="1">IFERROR(IF(LoanIsNotPaid*LoanIsGood,EndingBalance,""), "")</f>
        <v>17402.372772600182</v>
      </c>
    </row>
    <row r="103" spans="2:8" ht="20.100000000000001" customHeight="1" x14ac:dyDescent="0.3">
      <c r="B103" s="17">
        <f ca="1">IFERROR(IF(LoanIsNotPaid*LoanIsGood,PaymentNumber,""), "")</f>
        <v>94</v>
      </c>
      <c r="C103" s="18">
        <f ca="1">IFERROR(IF(LoanIsNotPaid*LoanIsGood,PaymentDate,""), "")</f>
        <v>48131</v>
      </c>
      <c r="D103" s="62">
        <f ca="1">IFERROR(IF(LoanIsNotPaid*LoanIsGood,LoanValue,""), "")</f>
        <v>14920.493938342144</v>
      </c>
      <c r="E103" s="62">
        <f ca="1">IFERROR(IF(LoanIsNotPaid*LoanIsGood,MonthlyPayment,""), "")</f>
        <v>681.28786332015602</v>
      </c>
      <c r="F103" s="62">
        <f ca="1">IFERROR(IF(LoanIsNotPaid*LoanIsGood,Principal,""), "")</f>
        <v>588.82533390111359</v>
      </c>
      <c r="G103" s="62">
        <f ca="1">IFERROR(IF(LoanIsNotPaid*LoanIsGood,InterestAmt,""), "")</f>
        <v>102.67399935834388</v>
      </c>
      <c r="H103" s="62">
        <f ca="1">IFERROR(IF(LoanIsNotPaid*LoanIsGood,EndingBalance,""), "")</f>
        <v>16805.919520008843</v>
      </c>
    </row>
    <row r="104" spans="2:8" ht="20.100000000000001" customHeight="1" x14ac:dyDescent="0.3">
      <c r="B104" s="17">
        <f ca="1">IFERROR(IF(LoanIsNotPaid*LoanIsGood,PaymentNumber,""), "")</f>
        <v>95</v>
      </c>
      <c r="C104" s="18">
        <f ca="1">IFERROR(IF(LoanIsNotPaid*LoanIsGood,PaymentDate,""), "")</f>
        <v>48162</v>
      </c>
      <c r="D104" s="62">
        <f ca="1">IFERROR(IF(LoanIsNotPaid*LoanIsGood,LoanValue,""), "")</f>
        <v>14302.186028558499</v>
      </c>
      <c r="E104" s="62">
        <f ca="1">IFERROR(IF(LoanIsNotPaid*LoanIsGood,MonthlyPayment,""), "")</f>
        <v>681.28786332015602</v>
      </c>
      <c r="F104" s="62">
        <f ca="1">IFERROR(IF(LoanIsNotPaid*LoanIsGood,Principal,""), "")</f>
        <v>592.0148044597446</v>
      </c>
      <c r="G104" s="62">
        <f ca="1">IFERROR(IF(LoanIsNotPaid*LoanIsGood,InterestAmt,""), "")</f>
        <v>99.154925168055073</v>
      </c>
      <c r="H104" s="62">
        <f ca="1">IFERROR(IF(LoanIsNotPaid*LoanIsGood,EndingBalance,""), "")</f>
        <v>16205.947193227228</v>
      </c>
    </row>
    <row r="105" spans="2:8" ht="20.100000000000001" customHeight="1" x14ac:dyDescent="0.3">
      <c r="B105" s="17">
        <f ca="1">IFERROR(IF(LoanIsNotPaid*LoanIsGood,PaymentNumber,""), "")</f>
        <v>96</v>
      </c>
      <c r="C105" s="18">
        <f ca="1">IFERROR(IF(LoanIsNotPaid*LoanIsGood,PaymentDate,""), "")</f>
        <v>48192</v>
      </c>
      <c r="D105" s="62">
        <f ca="1">IFERROR(IF(LoanIsNotPaid*LoanIsGood,LoanValue,""), "")</f>
        <v>13680.528950930195</v>
      </c>
      <c r="E105" s="62">
        <f ca="1">IFERROR(IF(LoanIsNotPaid*LoanIsGood,MonthlyPayment,""), "")</f>
        <v>681.28786332015602</v>
      </c>
      <c r="F105" s="62">
        <f ca="1">IFERROR(IF(LoanIsNotPaid*LoanIsGood,Principal,""), "")</f>
        <v>595.22155131723491</v>
      </c>
      <c r="G105" s="62">
        <f ca="1">IFERROR(IF(LoanIsNotPaid*LoanIsGood,InterestAmt,""), "")</f>
        <v>95.61508844004355</v>
      </c>
      <c r="H105" s="62">
        <f ca="1">IFERROR(IF(LoanIsNotPaid*LoanIsGood,EndingBalance,""), "")</f>
        <v>15602.435029717599</v>
      </c>
    </row>
    <row r="106" spans="2:8" ht="20.100000000000001" customHeight="1" x14ac:dyDescent="0.3">
      <c r="B106" s="17">
        <f ca="1">IFERROR(IF(LoanIsNotPaid*LoanIsGood,PaymentNumber,""), "")</f>
        <v>97</v>
      </c>
      <c r="C106" s="18">
        <f ca="1">IFERROR(IF(LoanIsNotPaid*LoanIsGood,PaymentDate,""), "")</f>
        <v>48223</v>
      </c>
      <c r="D106" s="62">
        <f ca="1">IFERROR(IF(LoanIsNotPaid*LoanIsGood,LoanValue,""), "")</f>
        <v>13055.504564131421</v>
      </c>
      <c r="E106" s="62">
        <f ca="1">IFERROR(IF(LoanIsNotPaid*LoanIsGood,MonthlyPayment,""), "")</f>
        <v>681.28786332015602</v>
      </c>
      <c r="F106" s="62">
        <f ca="1">IFERROR(IF(LoanIsNotPaid*LoanIsGood,Principal,""), "")</f>
        <v>598.44566805353656</v>
      </c>
      <c r="G106" s="62">
        <f ca="1">IFERROR(IF(LoanIsNotPaid*LoanIsGood,InterestAmt,""), "")</f>
        <v>92.054366675336766</v>
      </c>
      <c r="H106" s="62">
        <f ca="1">IFERROR(IF(LoanIsNotPaid*LoanIsGood,EndingBalance,""), "")</f>
        <v>14995.362144443236</v>
      </c>
    </row>
    <row r="107" spans="2:8" ht="20.100000000000001" customHeight="1" x14ac:dyDescent="0.3">
      <c r="B107" s="17">
        <f ca="1">IFERROR(IF(LoanIsNotPaid*LoanIsGood,PaymentNumber,""), "")</f>
        <v>98</v>
      </c>
      <c r="C107" s="18">
        <f ca="1">IFERROR(IF(LoanIsNotPaid*LoanIsGood,PaymentDate,""), "")</f>
        <v>48254</v>
      </c>
      <c r="D107" s="62">
        <f ca="1">IFERROR(IF(LoanIsNotPaid*LoanIsGood,LoanValue,""), "")</f>
        <v>12427.09462857082</v>
      </c>
      <c r="E107" s="62">
        <f ca="1">IFERROR(IF(LoanIsNotPaid*LoanIsGood,MonthlyPayment,""), "")</f>
        <v>681.28786332015602</v>
      </c>
      <c r="F107" s="62">
        <f ca="1">IFERROR(IF(LoanIsNotPaid*LoanIsGood,Principal,""), "")</f>
        <v>601.68724875549321</v>
      </c>
      <c r="G107" s="62">
        <f ca="1">IFERROR(IF(LoanIsNotPaid*LoanIsGood,InterestAmt,""), "")</f>
        <v>88.472636652218242</v>
      </c>
      <c r="H107" s="62">
        <f ca="1">IFERROR(IF(LoanIsNotPaid*LoanIsGood,EndingBalance,""), "")</f>
        <v>14384.707529145817</v>
      </c>
    </row>
    <row r="108" spans="2:8" ht="20.100000000000001" customHeight="1" x14ac:dyDescent="0.3">
      <c r="B108" s="17">
        <f ca="1">IFERROR(IF(LoanIsNotPaid*LoanIsGood,PaymentNumber,""), "")</f>
        <v>99</v>
      </c>
      <c r="C108" s="18">
        <f ca="1">IFERROR(IF(LoanIsNotPaid*LoanIsGood,PaymentDate,""), "")</f>
        <v>48283</v>
      </c>
      <c r="D108" s="62">
        <f ca="1">IFERROR(IF(LoanIsNotPaid*LoanIsGood,LoanValue,""), "")</f>
        <v>11795.28080585922</v>
      </c>
      <c r="E108" s="62">
        <f ca="1">IFERROR(IF(LoanIsNotPaid*LoanIsGood,MonthlyPayment,""), "")</f>
        <v>681.28786332015602</v>
      </c>
      <c r="F108" s="62">
        <f ca="1">IFERROR(IF(LoanIsNotPaid*LoanIsGood,Principal,""), "")</f>
        <v>604.94638801958547</v>
      </c>
      <c r="G108" s="62">
        <f ca="1">IFERROR(IF(LoanIsNotPaid*LoanIsGood,InterestAmt,""), "")</f>
        <v>84.869774421963299</v>
      </c>
      <c r="H108" s="62">
        <f ca="1">IFERROR(IF(LoanIsNotPaid*LoanIsGood,EndingBalance,""), "")</f>
        <v>13770.450051618085</v>
      </c>
    </row>
    <row r="109" spans="2:8" ht="20.100000000000001" customHeight="1" x14ac:dyDescent="0.3">
      <c r="B109" s="17">
        <f ca="1">IFERROR(IF(LoanIsNotPaid*LoanIsGood,PaymentNumber,""), "")</f>
        <v>100</v>
      </c>
      <c r="C109" s="18">
        <f ca="1">IFERROR(IF(LoanIsNotPaid*LoanIsGood,PaymentDate,""), "")</f>
        <v>48314</v>
      </c>
      <c r="D109" s="62">
        <f ca="1">IFERROR(IF(LoanIsNotPaid*LoanIsGood,LoanValue,""), "")</f>
        <v>11160.044658274652</v>
      </c>
      <c r="E109" s="62">
        <f ca="1">IFERROR(IF(LoanIsNotPaid*LoanIsGood,MonthlyPayment,""), "")</f>
        <v>681.28786332015602</v>
      </c>
      <c r="F109" s="62">
        <f ca="1">IFERROR(IF(LoanIsNotPaid*LoanIsGood,Principal,""), "")</f>
        <v>608.22318095469166</v>
      </c>
      <c r="G109" s="62">
        <f ca="1">IFERROR(IF(LoanIsNotPaid*LoanIsGood,InterestAmt,""), "")</f>
        <v>81.245655304549842</v>
      </c>
      <c r="H109" s="62">
        <f ca="1">IFERROR(IF(LoanIsNotPaid*LoanIsGood,EndingBalance,""), "")</f>
        <v>13152.568454972963</v>
      </c>
    </row>
    <row r="110" spans="2:8" ht="20.100000000000001" customHeight="1" x14ac:dyDescent="0.3">
      <c r="B110" s="17">
        <f ca="1">IFERROR(IF(LoanIsNotPaid*LoanIsGood,PaymentNumber,""), "")</f>
        <v>101</v>
      </c>
      <c r="C110" s="18">
        <f ca="1">IFERROR(IF(LoanIsNotPaid*LoanIsGood,PaymentDate,""), "")</f>
        <v>48344</v>
      </c>
      <c r="D110" s="62">
        <f ca="1">IFERROR(IF(LoanIsNotPaid*LoanIsGood,LoanValue,""), "")</f>
        <v>10521.367648223968</v>
      </c>
      <c r="E110" s="62">
        <f ca="1">IFERROR(IF(LoanIsNotPaid*LoanIsGood,MonthlyPayment,""), "")</f>
        <v>681.28786332015602</v>
      </c>
      <c r="F110" s="62">
        <f ca="1">IFERROR(IF(LoanIsNotPaid*LoanIsGood,Principal,""), "")</f>
        <v>611.5177231848628</v>
      </c>
      <c r="G110" s="62">
        <f ca="1">IFERROR(IF(LoanIsNotPaid*LoanIsGood,InterestAmt,""), "")</f>
        <v>77.600153884343655</v>
      </c>
      <c r="H110" s="62">
        <f ca="1">IFERROR(IF(LoanIsNotPaid*LoanIsGood,EndingBalance,""), "")</f>
        <v>12531.041356907604</v>
      </c>
    </row>
    <row r="111" spans="2:8" ht="20.100000000000001" customHeight="1" x14ac:dyDescent="0.3">
      <c r="B111" s="17">
        <f ca="1">IFERROR(IF(LoanIsNotPaid*LoanIsGood,PaymentNumber,""), "")</f>
        <v>102</v>
      </c>
      <c r="C111" s="18">
        <f ca="1">IFERROR(IF(LoanIsNotPaid*LoanIsGood,PaymentDate,""), "")</f>
        <v>48375</v>
      </c>
      <c r="D111" s="62">
        <f ca="1">IFERROR(IF(LoanIsNotPaid*LoanIsGood,LoanValue,""), "")</f>
        <v>9879.2311377021979</v>
      </c>
      <c r="E111" s="62">
        <f ca="1">IFERROR(IF(LoanIsNotPaid*LoanIsGood,MonthlyPayment,""), "")</f>
        <v>681.28786332015602</v>
      </c>
      <c r="F111" s="62">
        <f ca="1">IFERROR(IF(LoanIsNotPaid*LoanIsGood,Principal,""), "")</f>
        <v>614.8301108521141</v>
      </c>
      <c r="G111" s="62">
        <f ca="1">IFERROR(IF(LoanIsNotPaid*LoanIsGood,InterestAmt,""), "")</f>
        <v>73.933144005758251</v>
      </c>
      <c r="H111" s="62">
        <f ca="1">IFERROR(IF(LoanIsNotPaid*LoanIsGood,EndingBalance,""), "")</f>
        <v>11905.847248963706</v>
      </c>
    </row>
    <row r="112" spans="2:8" ht="20.100000000000001" customHeight="1" x14ac:dyDescent="0.3">
      <c r="B112" s="17">
        <f ca="1">IFERROR(IF(LoanIsNotPaid*LoanIsGood,PaymentNumber,""), "")</f>
        <v>103</v>
      </c>
      <c r="C112" s="18">
        <f ca="1">IFERROR(IF(LoanIsNotPaid*LoanIsGood,PaymentDate,""), "")</f>
        <v>48405</v>
      </c>
      <c r="D112" s="62">
        <f ca="1">IFERROR(IF(LoanIsNotPaid*LoanIsGood,LoanValue,""), "")</f>
        <v>9233.6163877484069</v>
      </c>
      <c r="E112" s="62">
        <f ca="1">IFERROR(IF(LoanIsNotPaid*LoanIsGood,MonthlyPayment,""), "")</f>
        <v>681.28786332015602</v>
      </c>
      <c r="F112" s="62">
        <f ca="1">IFERROR(IF(LoanIsNotPaid*LoanIsGood,Principal,""), "")</f>
        <v>618.16044061922969</v>
      </c>
      <c r="G112" s="62">
        <f ca="1">IFERROR(IF(LoanIsNotPaid*LoanIsGood,InterestAmt,""), "")</f>
        <v>70.244498768889187</v>
      </c>
      <c r="H112" s="62">
        <f ca="1">IFERROR(IF(LoanIsNotPaid*LoanIsGood,EndingBalance,""), "")</f>
        <v>11276.964495782915</v>
      </c>
    </row>
    <row r="113" spans="2:8" ht="20.100000000000001" customHeight="1" x14ac:dyDescent="0.3">
      <c r="B113" s="17">
        <f ca="1">IFERROR(IF(LoanIsNotPaid*LoanIsGood,PaymentNumber,""), "")</f>
        <v>104</v>
      </c>
      <c r="C113" s="18">
        <f ca="1">IFERROR(IF(LoanIsNotPaid*LoanIsGood,PaymentDate,""), "")</f>
        <v>48436</v>
      </c>
      <c r="D113" s="62">
        <f ca="1">IFERROR(IF(LoanIsNotPaid*LoanIsGood,LoanValue,""), "")</f>
        <v>8584.5045578990685</v>
      </c>
      <c r="E113" s="62">
        <f ca="1">IFERROR(IF(LoanIsNotPaid*LoanIsGood,MonthlyPayment,""), "")</f>
        <v>681.28786332015602</v>
      </c>
      <c r="F113" s="62">
        <f ca="1">IFERROR(IF(LoanIsNotPaid*LoanIsGood,Principal,""), "")</f>
        <v>621.50880967258388</v>
      </c>
      <c r="G113" s="62">
        <f ca="1">IFERROR(IF(LoanIsNotPaid*LoanIsGood,InterestAmt,""), "")</f>
        <v>66.534090525122593</v>
      </c>
      <c r="H113" s="62">
        <f ca="1">IFERROR(IF(LoanIsNotPaid*LoanIsGood,EndingBalance,""), "")</f>
        <v>10644.37133435838</v>
      </c>
    </row>
    <row r="114" spans="2:8" ht="20.100000000000001" customHeight="1" x14ac:dyDescent="0.3">
      <c r="B114" s="17">
        <f ca="1">IFERROR(IF(LoanIsNotPaid*LoanIsGood,PaymentNumber,""), "")</f>
        <v>105</v>
      </c>
      <c r="C114" s="18">
        <f ca="1">IFERROR(IF(LoanIsNotPaid*LoanIsGood,PaymentDate,""), "")</f>
        <v>48467</v>
      </c>
      <c r="D114" s="62">
        <f ca="1">IFERROR(IF(LoanIsNotPaid*LoanIsGood,LoanValue,""), "")</f>
        <v>7931.8767056380457</v>
      </c>
      <c r="E114" s="62">
        <f ca="1">IFERROR(IF(LoanIsNotPaid*LoanIsGood,MonthlyPayment,""), "")</f>
        <v>681.28786332015602</v>
      </c>
      <c r="F114" s="62">
        <f ca="1">IFERROR(IF(LoanIsNotPaid*LoanIsGood,Principal,""), "")</f>
        <v>624.8753157249771</v>
      </c>
      <c r="G114" s="62">
        <f ca="1">IFERROR(IF(LoanIsNotPaid*LoanIsGood,InterestAmt,""), "")</f>
        <v>62.801790872717788</v>
      </c>
      <c r="H114" s="62">
        <f ca="1">IFERROR(IF(LoanIsNotPaid*LoanIsGood,EndingBalance,""), "")</f>
        <v>10008.04587328143</v>
      </c>
    </row>
    <row r="115" spans="2:8" ht="20.100000000000001" customHeight="1" x14ac:dyDescent="0.3">
      <c r="B115" s="17">
        <f ca="1">IFERROR(IF(LoanIsNotPaid*LoanIsGood,PaymentNumber,""), "")</f>
        <v>106</v>
      </c>
      <c r="C115" s="18">
        <f ca="1">IFERROR(IF(LoanIsNotPaid*LoanIsGood,PaymentDate,""), "")</f>
        <v>48497</v>
      </c>
      <c r="D115" s="62">
        <f ca="1">IFERROR(IF(LoanIsNotPaid*LoanIsGood,LoanValue,""), "")</f>
        <v>7275.7137858439091</v>
      </c>
      <c r="E115" s="62">
        <f ca="1">IFERROR(IF(LoanIsNotPaid*LoanIsGood,MonthlyPayment,""), "")</f>
        <v>681.28786332015602</v>
      </c>
      <c r="F115" s="62">
        <f ca="1">IFERROR(IF(LoanIsNotPaid*LoanIsGood,Principal,""), "")</f>
        <v>628.26005701848737</v>
      </c>
      <c r="G115" s="62">
        <f ca="1">IFERROR(IF(LoanIsNotPaid*LoanIsGood,InterestAmt,""), "")</f>
        <v>59.047470652363792</v>
      </c>
      <c r="H115" s="62">
        <f ca="1">IFERROR(IF(LoanIsNotPaid*LoanIsGood,EndingBalance,""), "")</f>
        <v>9367.9660919841263</v>
      </c>
    </row>
    <row r="116" spans="2:8" ht="20.100000000000001" customHeight="1" x14ac:dyDescent="0.3">
      <c r="B116" s="17">
        <f ca="1">IFERROR(IF(LoanIsNotPaid*LoanIsGood,PaymentNumber,""), "")</f>
        <v>107</v>
      </c>
      <c r="C116" s="18">
        <f ca="1">IFERROR(IF(LoanIsNotPaid*LoanIsGood,PaymentDate,""), "")</f>
        <v>48528</v>
      </c>
      <c r="D116" s="62">
        <f ca="1">IFERROR(IF(LoanIsNotPaid*LoanIsGood,LoanValue,""), "")</f>
        <v>6615.9966502342431</v>
      </c>
      <c r="E116" s="62">
        <f ca="1">IFERROR(IF(LoanIsNotPaid*LoanIsGood,MonthlyPayment,""), "")</f>
        <v>681.28786332015602</v>
      </c>
      <c r="F116" s="62">
        <f ca="1">IFERROR(IF(LoanIsNotPaid*LoanIsGood,Principal,""), "")</f>
        <v>631.66313232733762</v>
      </c>
      <c r="G116" s="62">
        <f ca="1">IFERROR(IF(LoanIsNotPaid*LoanIsGood,InterestAmt,""), "")</f>
        <v>55.2709999427097</v>
      </c>
      <c r="H116" s="62">
        <f ca="1">IFERROR(IF(LoanIsNotPaid*LoanIsGood,EndingBalance,""), "")</f>
        <v>8724.1098399771581</v>
      </c>
    </row>
    <row r="117" spans="2:8" ht="20.100000000000001" customHeight="1" x14ac:dyDescent="0.3">
      <c r="B117" s="17">
        <f ca="1">IFERROR(IF(LoanIsNotPaid*LoanIsGood,PaymentNumber,""), "")</f>
        <v>108</v>
      </c>
      <c r="C117" s="18">
        <f ca="1">IFERROR(IF(LoanIsNotPaid*LoanIsGood,PaymentDate,""), "")</f>
        <v>48558</v>
      </c>
      <c r="D117" s="62">
        <f ca="1">IFERROR(IF(LoanIsNotPaid*LoanIsGood,LoanValue,""), "")</f>
        <v>5952.7060468066629</v>
      </c>
      <c r="E117" s="62">
        <f ca="1">IFERROR(IF(LoanIsNotPaid*LoanIsGood,MonthlyPayment,""), "")</f>
        <v>681.28786332015602</v>
      </c>
      <c r="F117" s="62">
        <f ca="1">IFERROR(IF(LoanIsNotPaid*LoanIsGood,Principal,""), "")</f>
        <v>635.08464096077728</v>
      </c>
      <c r="G117" s="62">
        <f ca="1">IFERROR(IF(LoanIsNotPaid*LoanIsGood,InterestAmt,""), "")</f>
        <v>51.472248055868668</v>
      </c>
      <c r="H117" s="62">
        <f ca="1">IFERROR(IF(LoanIsNotPaid*LoanIsGood,EndingBalance,""), "")</f>
        <v>8076.4548360833287</v>
      </c>
    </row>
    <row r="118" spans="2:8" ht="20.100000000000001" customHeight="1" x14ac:dyDescent="0.3">
      <c r="B118" s="17">
        <f ca="1">IFERROR(IF(LoanIsNotPaid*LoanIsGood,PaymentNumber,""), "")</f>
        <v>109</v>
      </c>
      <c r="C118" s="18">
        <f ca="1">IFERROR(IF(LoanIsNotPaid*LoanIsGood,PaymentDate,""), "")</f>
        <v>48589</v>
      </c>
      <c r="D118" s="62">
        <f ca="1">IFERROR(IF(LoanIsNotPaid*LoanIsGood,LoanValue,""), "")</f>
        <v>5285.8226192772272</v>
      </c>
      <c r="E118" s="62">
        <f ca="1">IFERROR(IF(LoanIsNotPaid*LoanIsGood,MonthlyPayment,""), "")</f>
        <v>681.28786332015602</v>
      </c>
      <c r="F118" s="62">
        <f ca="1">IFERROR(IF(LoanIsNotPaid*LoanIsGood,Principal,""), "")</f>
        <v>638.52468276598154</v>
      </c>
      <c r="G118" s="62">
        <f ca="1">IFERROR(IF(LoanIsNotPaid*LoanIsGood,InterestAmt,""), "")</f>
        <v>47.65108353289525</v>
      </c>
      <c r="H118" s="62">
        <f ca="1">IFERROR(IF(LoanIsNotPaid*LoanIsGood,EndingBalance,""), "")</f>
        <v>7424.978667666539</v>
      </c>
    </row>
    <row r="119" spans="2:8" ht="20.100000000000001" customHeight="1" x14ac:dyDescent="0.3">
      <c r="B119" s="17">
        <f ca="1">IFERROR(IF(LoanIsNotPaid*LoanIsGood,PaymentNumber,""), "")</f>
        <v>110</v>
      </c>
      <c r="C119" s="18">
        <f ca="1">IFERROR(IF(LoanIsNotPaid*LoanIsGood,PaymentDate,""), "")</f>
        <v>48620</v>
      </c>
      <c r="D119" s="62">
        <f ca="1">IFERROR(IF(LoanIsNotPaid*LoanIsGood,LoanValue,""), "")</f>
        <v>4615.3269065153436</v>
      </c>
      <c r="E119" s="62">
        <f ca="1">IFERROR(IF(LoanIsNotPaid*LoanIsGood,MonthlyPayment,""), "")</f>
        <v>681.28786332015602</v>
      </c>
      <c r="F119" s="62">
        <f ca="1">IFERROR(IF(LoanIsNotPaid*LoanIsGood,Principal,""), "")</f>
        <v>641.98335813096389</v>
      </c>
      <c r="G119" s="62">
        <f ca="1">IFERROR(IF(LoanIsNotPaid*LoanIsGood,InterestAmt,""), "")</f>
        <v>43.807374139236302</v>
      </c>
      <c r="H119" s="62">
        <f ca="1">IFERROR(IF(LoanIsNotPaid*LoanIsGood,EndingBalance,""), "")</f>
        <v>6769.658789856112</v>
      </c>
    </row>
    <row r="120" spans="2:8" ht="20.100000000000001" customHeight="1" x14ac:dyDescent="0.3">
      <c r="B120" s="17">
        <f ca="1">IFERROR(IF(LoanIsNotPaid*LoanIsGood,PaymentNumber,""), "")</f>
        <v>111</v>
      </c>
      <c r="C120" s="18">
        <f ca="1">IFERROR(IF(LoanIsNotPaid*LoanIsGood,PaymentDate,""), "")</f>
        <v>48648</v>
      </c>
      <c r="D120" s="62">
        <f ca="1">IFERROR(IF(LoanIsNotPaid*LoanIsGood,LoanValue,""), "")</f>
        <v>3941.1993419759528</v>
      </c>
      <c r="E120" s="62">
        <f ca="1">IFERROR(IF(LoanIsNotPaid*LoanIsGood,MonthlyPayment,""), "")</f>
        <v>681.28786332015602</v>
      </c>
      <c r="F120" s="62">
        <f ca="1">IFERROR(IF(LoanIsNotPaid*LoanIsGood,Principal,""), "")</f>
        <v>645.46076798750664</v>
      </c>
      <c r="G120" s="62">
        <f ca="1">IFERROR(IF(LoanIsNotPaid*LoanIsGood,InterestAmt,""), "")</f>
        <v>39.940986860154766</v>
      </c>
      <c r="H120" s="62">
        <f ca="1">IFERROR(IF(LoanIsNotPaid*LoanIsGood,EndingBalance,""), "")</f>
        <v>6110.472524766592</v>
      </c>
    </row>
    <row r="121" spans="2:8" ht="20.100000000000001" customHeight="1" x14ac:dyDescent="0.3">
      <c r="B121" s="17">
        <f ca="1">IFERROR(IF(LoanIsNotPaid*LoanIsGood,PaymentNumber,""), "")</f>
        <v>112</v>
      </c>
      <c r="C121" s="18">
        <f ca="1">IFERROR(IF(LoanIsNotPaid*LoanIsGood,PaymentDate,""), "")</f>
        <v>48679</v>
      </c>
      <c r="D121" s="62">
        <f ca="1">IFERROR(IF(LoanIsNotPaid*LoanIsGood,LoanValue,""), "")</f>
        <v>3263.4202531286574</v>
      </c>
      <c r="E121" s="62">
        <f ca="1">IFERROR(IF(LoanIsNotPaid*LoanIsGood,MonthlyPayment,""), "")</f>
        <v>681.28786332015602</v>
      </c>
      <c r="F121" s="62">
        <f ca="1">IFERROR(IF(LoanIsNotPaid*LoanIsGood,Principal,""), "")</f>
        <v>648.95701381410561</v>
      </c>
      <c r="G121" s="62">
        <f ca="1">IFERROR(IF(LoanIsNotPaid*LoanIsGood,InterestAmt,""), "")</f>
        <v>36.05178789612664</v>
      </c>
      <c r="H121" s="62">
        <f ca="1">IFERROR(IF(LoanIsNotPaid*LoanIsGood,EndingBalance,""), "")</f>
        <v>5447.3970607130177</v>
      </c>
    </row>
    <row r="122" spans="2:8" ht="20.100000000000001" customHeight="1" x14ac:dyDescent="0.3">
      <c r="B122" s="17">
        <f ca="1">IFERROR(IF(LoanIsNotPaid*LoanIsGood,PaymentNumber,""), "")</f>
        <v>113</v>
      </c>
      <c r="C122" s="18">
        <f ca="1">IFERROR(IF(LoanIsNotPaid*LoanIsGood,PaymentDate,""), "")</f>
        <v>48709</v>
      </c>
      <c r="D122" s="62">
        <f ca="1">IFERROR(IF(LoanIsNotPaid*LoanIsGood,LoanValue,""), "")</f>
        <v>2581.9698608834442</v>
      </c>
      <c r="E122" s="62">
        <f ca="1">IFERROR(IF(LoanIsNotPaid*LoanIsGood,MonthlyPayment,""), "")</f>
        <v>681.28786332015602</v>
      </c>
      <c r="F122" s="62">
        <f ca="1">IFERROR(IF(LoanIsNotPaid*LoanIsGood,Principal,""), "")</f>
        <v>652.47219763893202</v>
      </c>
      <c r="G122" s="62">
        <f ca="1">IFERROR(IF(LoanIsNotPaid*LoanIsGood,InterestAmt,""), "")</f>
        <v>32.139642658210754</v>
      </c>
      <c r="H122" s="62">
        <f ca="1">IFERROR(IF(LoanIsNotPaid*LoanIsGood,EndingBalance,""), "")</f>
        <v>4780.4094514215685</v>
      </c>
    </row>
    <row r="123" spans="2:8" ht="20.100000000000001" customHeight="1" x14ac:dyDescent="0.3">
      <c r="B123" s="17">
        <f ca="1">IFERROR(IF(LoanIsNotPaid*LoanIsGood,PaymentNumber,""), "")</f>
        <v>114</v>
      </c>
      <c r="C123" s="18">
        <f ca="1">IFERROR(IF(LoanIsNotPaid*LoanIsGood,PaymentDate,""), "")</f>
        <v>48740</v>
      </c>
      <c r="D123" s="62">
        <f ca="1">IFERROR(IF(LoanIsNotPaid*LoanIsGood,LoanValue,""), "")</f>
        <v>1896.8282790136</v>
      </c>
      <c r="E123" s="62">
        <f ca="1">IFERROR(IF(LoanIsNotPaid*LoanIsGood,MonthlyPayment,""), "")</f>
        <v>681.28786332015602</v>
      </c>
      <c r="F123" s="62">
        <f ca="1">IFERROR(IF(LoanIsNotPaid*LoanIsGood,Principal,""), "")</f>
        <v>656.0064220428095</v>
      </c>
      <c r="G123" s="62">
        <f ca="1">IFERROR(IF(LoanIsNotPaid*LoanIsGood,InterestAmt,""), "")</f>
        <v>28.204415763391165</v>
      </c>
      <c r="H123" s="62">
        <f ca="1">IFERROR(IF(LoanIsNotPaid*LoanIsGood,EndingBalance,""), "")</f>
        <v>4109.4866152352915</v>
      </c>
    </row>
    <row r="124" spans="2:8" ht="20.100000000000001" customHeight="1" x14ac:dyDescent="0.3">
      <c r="B124" s="17">
        <f ca="1">IFERROR(IF(LoanIsNotPaid*LoanIsGood,PaymentNumber,""), "")</f>
        <v>115</v>
      </c>
      <c r="C124" s="18">
        <f ca="1">IFERROR(IF(LoanIsNotPaid*LoanIsGood,PaymentDate,""), "")</f>
        <v>48770</v>
      </c>
      <c r="D124" s="62">
        <f ca="1">IFERROR(IF(LoanIsNotPaid*LoanIsGood,LoanValue,""), "")</f>
        <v>1207.9755135752639</v>
      </c>
      <c r="E124" s="62">
        <f ca="1">IFERROR(IF(LoanIsNotPaid*LoanIsGood,MonthlyPayment,""), "")</f>
        <v>681.28786332015602</v>
      </c>
      <c r="F124" s="62">
        <f ca="1">IFERROR(IF(LoanIsNotPaid*LoanIsGood,Principal,""), "")</f>
        <v>659.55979016220817</v>
      </c>
      <c r="G124" s="62">
        <f ca="1">IFERROR(IF(LoanIsNotPaid*LoanIsGood,InterestAmt,""), "")</f>
        <v>24.245971029892136</v>
      </c>
      <c r="H124" s="62">
        <f ca="1">IFERROR(IF(LoanIsNotPaid*LoanIsGood,EndingBalance,""), "")</f>
        <v>3434.6053343154927</v>
      </c>
    </row>
    <row r="125" spans="2:8" ht="20.100000000000001" customHeight="1" x14ac:dyDescent="0.3">
      <c r="B125" s="17">
        <f ca="1">IFERROR(IF(LoanIsNotPaid*LoanIsGood,PaymentNumber,""), "")</f>
        <v>116</v>
      </c>
      <c r="C125" s="18">
        <f ca="1">IFERROR(IF(LoanIsNotPaid*LoanIsGood,PaymentDate,""), "")</f>
        <v>48801</v>
      </c>
      <c r="D125" s="62">
        <f ca="1">IFERROR(IF(LoanIsNotPaid*LoanIsGood,LoanValue,""), "")</f>
        <v>515.39146232409985</v>
      </c>
      <c r="E125" s="62">
        <f ca="1">IFERROR(IF(LoanIsNotPaid*LoanIsGood,MonthlyPayment,""), "")</f>
        <v>681.28786332015602</v>
      </c>
      <c r="F125" s="62">
        <f ca="1">IFERROR(IF(LoanIsNotPaid*LoanIsGood,Principal,""), "")</f>
        <v>663.13240569225343</v>
      </c>
      <c r="G125" s="62">
        <f ca="1">IFERROR(IF(LoanIsNotPaid*LoanIsGood,InterestAmt,""), "")</f>
        <v>20.264171472465467</v>
      </c>
      <c r="H125" s="62">
        <f ca="1">IFERROR(IF(LoanIsNotPaid*LoanIsGood,EndingBalance,""), "")</f>
        <v>2755.7422538382816</v>
      </c>
    </row>
    <row r="126" spans="2:8" ht="20.100000000000001" customHeight="1" x14ac:dyDescent="0.3">
      <c r="B126" s="17">
        <f ca="1">IFERROR(IF(LoanIsNotPaid*LoanIsGood,PaymentNumber,""), "")</f>
        <v>117</v>
      </c>
      <c r="C126" s="18">
        <f ca="1">IFERROR(IF(LoanIsNotPaid*LoanIsGood,PaymentDate,""), "")</f>
        <v>48832</v>
      </c>
      <c r="D126" s="62">
        <f ca="1">IFERROR(IF(LoanIsNotPaid*LoanIsGood,LoanValue,""), "")</f>
        <v>-180.94408587127691</v>
      </c>
      <c r="E126" s="62">
        <f ca="1">IFERROR(IF(LoanIsNotPaid*LoanIsGood,MonthlyPayment,""), "")</f>
        <v>681.28786332015602</v>
      </c>
      <c r="F126" s="62">
        <f ca="1">IFERROR(IF(LoanIsNotPaid*LoanIsGood,Principal,""), "")</f>
        <v>666.72437288975311</v>
      </c>
      <c r="G126" s="62">
        <f ca="1">IFERROR(IF(LoanIsNotPaid*LoanIsGood,InterestAmt,""), "")</f>
        <v>16.25887929764998</v>
      </c>
      <c r="H126" s="62">
        <f ca="1">IFERROR(IF(LoanIsNotPaid*LoanIsGood,EndingBalance,""), "")</f>
        <v>2072.8738811862713</v>
      </c>
    </row>
    <row r="127" spans="2:8" ht="20.100000000000001" customHeight="1" x14ac:dyDescent="0.3">
      <c r="B127" s="17">
        <f ca="1">IFERROR(IF(LoanIsNotPaid*LoanIsGood,PaymentNumber,""), "")</f>
        <v>118</v>
      </c>
      <c r="C127" s="18">
        <f ca="1">IFERROR(IF(LoanIsNotPaid*LoanIsGood,PaymentDate,""), "")</f>
        <v>48862</v>
      </c>
      <c r="D127" s="62">
        <f ca="1">IFERROR(IF(LoanIsNotPaid*LoanIsGood,LoanValue,""), "")</f>
        <v>-881.05145161942346</v>
      </c>
      <c r="E127" s="62">
        <f ca="1">IFERROR(IF(LoanIsNotPaid*LoanIsGood,MonthlyPayment,""), "")</f>
        <v>681.28786332015602</v>
      </c>
      <c r="F127" s="62">
        <f ca="1">IFERROR(IF(LoanIsNotPaid*LoanIsGood,Principal,""), "")</f>
        <v>670.33579657623932</v>
      </c>
      <c r="G127" s="62">
        <f ca="1">IFERROR(IF(LoanIsNotPaid*LoanIsGood,InterestAmt,""), "")</f>
        <v>12.229955899003082</v>
      </c>
      <c r="H127" s="62">
        <f ca="1">IFERROR(IF(LoanIsNotPaid*LoanIsGood,EndingBalance,""), "")</f>
        <v>1385.9765851355914</v>
      </c>
    </row>
    <row r="128" spans="2:8" ht="20.100000000000001" customHeight="1" x14ac:dyDescent="0.3">
      <c r="B128" s="17">
        <f ca="1">IFERROR(IF(LoanIsNotPaid*LoanIsGood,PaymentNumber,""), "")</f>
        <v>119</v>
      </c>
      <c r="C128" s="18">
        <f ca="1">IFERROR(IF(LoanIsNotPaid*LoanIsGood,PaymentDate,""), "")</f>
        <v>48893</v>
      </c>
      <c r="D128" s="62">
        <f ca="1">IFERROR(IF(LoanIsNotPaid*LoanIsGood,LoanValue,""), "")</f>
        <v>-1584.951065598696</v>
      </c>
      <c r="E128" s="62">
        <f ca="1">IFERROR(IF(LoanIsNotPaid*LoanIsGood,MonthlyPayment,""), "")</f>
        <v>681.28786332015602</v>
      </c>
      <c r="F128" s="62">
        <f ca="1">IFERROR(IF(LoanIsNotPaid*LoanIsGood,Principal,""), "")</f>
        <v>673.96678214102724</v>
      </c>
      <c r="G128" s="62">
        <f ca="1">IFERROR(IF(LoanIsNotPaid*LoanIsGood,InterestAmt,""), "")</f>
        <v>8.1772618523041665</v>
      </c>
      <c r="H128" s="62">
        <f ca="1">IFERROR(IF(LoanIsNotPaid*LoanIsGood,EndingBalance,""), "")</f>
        <v>695.02659503820178</v>
      </c>
    </row>
    <row r="129" spans="2:8" ht="20.100000000000001" customHeight="1" x14ac:dyDescent="0.3">
      <c r="B129" s="17">
        <f ca="1">IFERROR(IF(LoanIsNotPaid*LoanIsGood,PaymentNumber,""), "")</f>
        <v>120</v>
      </c>
      <c r="C129" s="18">
        <f ca="1">IFERROR(IF(LoanIsNotPaid*LoanIsGood,PaymentDate,""), "")</f>
        <v>48923</v>
      </c>
      <c r="D129" s="62">
        <f ca="1">IFERROR(IF(LoanIsNotPaid*LoanIsGood,LoanValue,""), "")</f>
        <v>-2292.6634691536747</v>
      </c>
      <c r="E129" s="62">
        <f ca="1">IFERROR(IF(LoanIsNotPaid*LoanIsGood,MonthlyPayment,""), "")</f>
        <v>681.28786332015602</v>
      </c>
      <c r="F129" s="62">
        <f ca="1">IFERROR(IF(LoanIsNotPaid*LoanIsGood,Principal,""), "")</f>
        <v>677.61743554429108</v>
      </c>
      <c r="G129" s="62">
        <f ca="1">IFERROR(IF(LoanIsNotPaid*LoanIsGood,InterestAmt,""), "")</f>
        <v>4.1006569107297279</v>
      </c>
      <c r="H129" s="62">
        <f ca="1">IFERROR(IF(LoanIsNotPaid*LoanIsGood,EndingBalance,""), "")</f>
        <v>-7.4214767664670944E-10</v>
      </c>
    </row>
    <row r="130" spans="2:8" ht="20.100000000000001" customHeight="1" x14ac:dyDescent="0.3">
      <c r="B130" s="17" t="str">
        <f ca="1">IFERROR(IF(LoanIsNotPaid*LoanIsGood,PaymentNumber,""), "")</f>
        <v/>
      </c>
      <c r="C130" s="18" t="str">
        <f ca="1">IFERROR(IF(LoanIsNotPaid*LoanIsGood,PaymentDate,""), "")</f>
        <v/>
      </c>
      <c r="D130" s="62" t="str">
        <f ca="1">IFERROR(IF(LoanIsNotPaid*LoanIsGood,LoanValue,""), "")</f>
        <v/>
      </c>
      <c r="E130" s="62" t="str">
        <f ca="1">IFERROR(IF(LoanIsNotPaid*LoanIsGood,MonthlyPayment,""), "")</f>
        <v/>
      </c>
      <c r="F130" s="62" t="str">
        <f ca="1">IFERROR(IF(LoanIsNotPaid*LoanIsGood,Principal,""), "")</f>
        <v/>
      </c>
      <c r="G130" s="62" t="str">
        <f ca="1">IFERROR(IF(LoanIsNotPaid*LoanIsGood,InterestAmt,""), "")</f>
        <v/>
      </c>
      <c r="H130" s="62" t="str">
        <f ca="1">IFERROR(IF(LoanIsNotPaid*LoanIsGood,EndingBalance,""), "")</f>
        <v/>
      </c>
    </row>
    <row r="131" spans="2:8" ht="20.100000000000001" customHeight="1" x14ac:dyDescent="0.3">
      <c r="B131" s="17" t="str">
        <f ca="1">IFERROR(IF(LoanIsNotPaid*LoanIsGood,PaymentNumber,""), "")</f>
        <v/>
      </c>
      <c r="C131" s="18" t="str">
        <f ca="1">IFERROR(IF(LoanIsNotPaid*LoanIsGood,PaymentDate,""), "")</f>
        <v/>
      </c>
      <c r="D131" s="62" t="str">
        <f ca="1">IFERROR(IF(LoanIsNotPaid*LoanIsGood,LoanValue,""), "")</f>
        <v/>
      </c>
      <c r="E131" s="62" t="str">
        <f ca="1">IFERROR(IF(LoanIsNotPaid*LoanIsGood,MonthlyPayment,""), "")</f>
        <v/>
      </c>
      <c r="F131" s="62" t="str">
        <f ca="1">IFERROR(IF(LoanIsNotPaid*LoanIsGood,Principal,""), "")</f>
        <v/>
      </c>
      <c r="G131" s="62" t="str">
        <f ca="1">IFERROR(IF(LoanIsNotPaid*LoanIsGood,InterestAmt,""), "")</f>
        <v/>
      </c>
      <c r="H131" s="62" t="str">
        <f ca="1">IFERROR(IF(LoanIsNotPaid*LoanIsGood,EndingBalance,""), "")</f>
        <v/>
      </c>
    </row>
    <row r="132" spans="2:8" ht="20.100000000000001" customHeight="1" x14ac:dyDescent="0.3">
      <c r="B132" s="17" t="str">
        <f ca="1">IFERROR(IF(LoanIsNotPaid*LoanIsGood,PaymentNumber,""), "")</f>
        <v/>
      </c>
      <c r="C132" s="18" t="str">
        <f ca="1">IFERROR(IF(LoanIsNotPaid*LoanIsGood,PaymentDate,""), "")</f>
        <v/>
      </c>
      <c r="D132" s="62" t="str">
        <f ca="1">IFERROR(IF(LoanIsNotPaid*LoanIsGood,LoanValue,""), "")</f>
        <v/>
      </c>
      <c r="E132" s="62" t="str">
        <f ca="1">IFERROR(IF(LoanIsNotPaid*LoanIsGood,MonthlyPayment,""), "")</f>
        <v/>
      </c>
      <c r="F132" s="62" t="str">
        <f ca="1">IFERROR(IF(LoanIsNotPaid*LoanIsGood,Principal,""), "")</f>
        <v/>
      </c>
      <c r="G132" s="62" t="str">
        <f ca="1">IFERROR(IF(LoanIsNotPaid*LoanIsGood,InterestAmt,""), "")</f>
        <v/>
      </c>
      <c r="H132" s="62" t="str">
        <f ca="1">IFERROR(IF(LoanIsNotPaid*LoanIsGood,EndingBalance,""), "")</f>
        <v/>
      </c>
    </row>
    <row r="133" spans="2:8" ht="20.100000000000001" customHeight="1" x14ac:dyDescent="0.3">
      <c r="B133" s="17" t="str">
        <f ca="1">IFERROR(IF(LoanIsNotPaid*LoanIsGood,PaymentNumber,""), "")</f>
        <v/>
      </c>
      <c r="C133" s="18" t="str">
        <f ca="1">IFERROR(IF(LoanIsNotPaid*LoanIsGood,PaymentDate,""), "")</f>
        <v/>
      </c>
      <c r="D133" s="62" t="str">
        <f ca="1">IFERROR(IF(LoanIsNotPaid*LoanIsGood,LoanValue,""), "")</f>
        <v/>
      </c>
      <c r="E133" s="62" t="str">
        <f ca="1">IFERROR(IF(LoanIsNotPaid*LoanIsGood,MonthlyPayment,""), "")</f>
        <v/>
      </c>
      <c r="F133" s="62" t="str">
        <f ca="1">IFERROR(IF(LoanIsNotPaid*LoanIsGood,Principal,""), "")</f>
        <v/>
      </c>
      <c r="G133" s="62" t="str">
        <f ca="1">IFERROR(IF(LoanIsNotPaid*LoanIsGood,InterestAmt,""), "")</f>
        <v/>
      </c>
      <c r="H133" s="62" t="str">
        <f ca="1">IFERROR(IF(LoanIsNotPaid*LoanIsGood,EndingBalance,""), "")</f>
        <v/>
      </c>
    </row>
    <row r="134" spans="2:8" ht="20.100000000000001" customHeight="1" x14ac:dyDescent="0.3">
      <c r="B134" s="17" t="str">
        <f ca="1">IFERROR(IF(LoanIsNotPaid*LoanIsGood,PaymentNumber,""), "")</f>
        <v/>
      </c>
      <c r="C134" s="18" t="str">
        <f ca="1">IFERROR(IF(LoanIsNotPaid*LoanIsGood,PaymentDate,""), "")</f>
        <v/>
      </c>
      <c r="D134" s="62" t="str">
        <f ca="1">IFERROR(IF(LoanIsNotPaid*LoanIsGood,LoanValue,""), "")</f>
        <v/>
      </c>
      <c r="E134" s="62" t="str">
        <f ca="1">IFERROR(IF(LoanIsNotPaid*LoanIsGood,MonthlyPayment,""), "")</f>
        <v/>
      </c>
      <c r="F134" s="62" t="str">
        <f ca="1">IFERROR(IF(LoanIsNotPaid*LoanIsGood,Principal,""), "")</f>
        <v/>
      </c>
      <c r="G134" s="62" t="str">
        <f ca="1">IFERROR(IF(LoanIsNotPaid*LoanIsGood,InterestAmt,""), "")</f>
        <v/>
      </c>
      <c r="H134" s="62" t="str">
        <f ca="1">IFERROR(IF(LoanIsNotPaid*LoanIsGood,EndingBalance,""), "")</f>
        <v/>
      </c>
    </row>
    <row r="135" spans="2:8" ht="20.100000000000001" customHeight="1" x14ac:dyDescent="0.3">
      <c r="B135" s="17" t="str">
        <f ca="1">IFERROR(IF(LoanIsNotPaid*LoanIsGood,PaymentNumber,""), "")</f>
        <v/>
      </c>
      <c r="C135" s="18" t="str">
        <f ca="1">IFERROR(IF(LoanIsNotPaid*LoanIsGood,PaymentDate,""), "")</f>
        <v/>
      </c>
      <c r="D135" s="62" t="str">
        <f ca="1">IFERROR(IF(LoanIsNotPaid*LoanIsGood,LoanValue,""), "")</f>
        <v/>
      </c>
      <c r="E135" s="62" t="str">
        <f ca="1">IFERROR(IF(LoanIsNotPaid*LoanIsGood,MonthlyPayment,""), "")</f>
        <v/>
      </c>
      <c r="F135" s="62" t="str">
        <f ca="1">IFERROR(IF(LoanIsNotPaid*LoanIsGood,Principal,""), "")</f>
        <v/>
      </c>
      <c r="G135" s="62" t="str">
        <f ca="1">IFERROR(IF(LoanIsNotPaid*LoanIsGood,InterestAmt,""), "")</f>
        <v/>
      </c>
      <c r="H135" s="62" t="str">
        <f ca="1">IFERROR(IF(LoanIsNotPaid*LoanIsGood,EndingBalance,""), "")</f>
        <v/>
      </c>
    </row>
    <row r="136" spans="2:8" ht="20.100000000000001" customHeight="1" x14ac:dyDescent="0.3">
      <c r="B136" s="17" t="str">
        <f ca="1">IFERROR(IF(LoanIsNotPaid*LoanIsGood,PaymentNumber,""), "")</f>
        <v/>
      </c>
      <c r="C136" s="18" t="str">
        <f ca="1">IFERROR(IF(LoanIsNotPaid*LoanIsGood,PaymentDate,""), "")</f>
        <v/>
      </c>
      <c r="D136" s="62" t="str">
        <f ca="1">IFERROR(IF(LoanIsNotPaid*LoanIsGood,LoanValue,""), "")</f>
        <v/>
      </c>
      <c r="E136" s="62" t="str">
        <f ca="1">IFERROR(IF(LoanIsNotPaid*LoanIsGood,MonthlyPayment,""), "")</f>
        <v/>
      </c>
      <c r="F136" s="62" t="str">
        <f ca="1">IFERROR(IF(LoanIsNotPaid*LoanIsGood,Principal,""), "")</f>
        <v/>
      </c>
      <c r="G136" s="62" t="str">
        <f ca="1">IFERROR(IF(LoanIsNotPaid*LoanIsGood,InterestAmt,""), "")</f>
        <v/>
      </c>
      <c r="H136" s="62" t="str">
        <f ca="1">IFERROR(IF(LoanIsNotPaid*LoanIsGood,EndingBalance,""), "")</f>
        <v/>
      </c>
    </row>
    <row r="137" spans="2:8" ht="20.100000000000001" customHeight="1" x14ac:dyDescent="0.3">
      <c r="B137" s="17" t="str">
        <f ca="1">IFERROR(IF(LoanIsNotPaid*LoanIsGood,PaymentNumber,""), "")</f>
        <v/>
      </c>
      <c r="C137" s="18" t="str">
        <f ca="1">IFERROR(IF(LoanIsNotPaid*LoanIsGood,PaymentDate,""), "")</f>
        <v/>
      </c>
      <c r="D137" s="62" t="str">
        <f ca="1">IFERROR(IF(LoanIsNotPaid*LoanIsGood,LoanValue,""), "")</f>
        <v/>
      </c>
      <c r="E137" s="62" t="str">
        <f ca="1">IFERROR(IF(LoanIsNotPaid*LoanIsGood,MonthlyPayment,""), "")</f>
        <v/>
      </c>
      <c r="F137" s="62" t="str">
        <f ca="1">IFERROR(IF(LoanIsNotPaid*LoanIsGood,Principal,""), "")</f>
        <v/>
      </c>
      <c r="G137" s="62" t="str">
        <f ca="1">IFERROR(IF(LoanIsNotPaid*LoanIsGood,InterestAmt,""), "")</f>
        <v/>
      </c>
      <c r="H137" s="62" t="str">
        <f ca="1">IFERROR(IF(LoanIsNotPaid*LoanIsGood,EndingBalance,""), "")</f>
        <v/>
      </c>
    </row>
    <row r="138" spans="2:8" ht="20.100000000000001" customHeight="1" x14ac:dyDescent="0.3">
      <c r="B138" s="17" t="str">
        <f ca="1">IFERROR(IF(LoanIsNotPaid*LoanIsGood,PaymentNumber,""), "")</f>
        <v/>
      </c>
      <c r="C138" s="18" t="str">
        <f ca="1">IFERROR(IF(LoanIsNotPaid*LoanIsGood,PaymentDate,""), "")</f>
        <v/>
      </c>
      <c r="D138" s="62" t="str">
        <f ca="1">IFERROR(IF(LoanIsNotPaid*LoanIsGood,LoanValue,""), "")</f>
        <v/>
      </c>
      <c r="E138" s="62" t="str">
        <f ca="1">IFERROR(IF(LoanIsNotPaid*LoanIsGood,MonthlyPayment,""), "")</f>
        <v/>
      </c>
      <c r="F138" s="62" t="str">
        <f ca="1">IFERROR(IF(LoanIsNotPaid*LoanIsGood,Principal,""), "")</f>
        <v/>
      </c>
      <c r="G138" s="62" t="str">
        <f ca="1">IFERROR(IF(LoanIsNotPaid*LoanIsGood,InterestAmt,""), "")</f>
        <v/>
      </c>
      <c r="H138" s="62" t="str">
        <f ca="1">IFERROR(IF(LoanIsNotPaid*LoanIsGood,EndingBalance,""), "")</f>
        <v/>
      </c>
    </row>
    <row r="139" spans="2:8" ht="20.100000000000001" customHeight="1" x14ac:dyDescent="0.3">
      <c r="B139" s="17" t="str">
        <f ca="1">IFERROR(IF(LoanIsNotPaid*LoanIsGood,PaymentNumber,""), "")</f>
        <v/>
      </c>
      <c r="C139" s="18" t="str">
        <f ca="1">IFERROR(IF(LoanIsNotPaid*LoanIsGood,PaymentDate,""), "")</f>
        <v/>
      </c>
      <c r="D139" s="62" t="str">
        <f ca="1">IFERROR(IF(LoanIsNotPaid*LoanIsGood,LoanValue,""), "")</f>
        <v/>
      </c>
      <c r="E139" s="62" t="str">
        <f ca="1">IFERROR(IF(LoanIsNotPaid*LoanIsGood,MonthlyPayment,""), "")</f>
        <v/>
      </c>
      <c r="F139" s="62" t="str">
        <f ca="1">IFERROR(IF(LoanIsNotPaid*LoanIsGood,Principal,""), "")</f>
        <v/>
      </c>
      <c r="G139" s="62" t="str">
        <f ca="1">IFERROR(IF(LoanIsNotPaid*LoanIsGood,InterestAmt,""), "")</f>
        <v/>
      </c>
      <c r="H139" s="62" t="str">
        <f ca="1">IFERROR(IF(LoanIsNotPaid*LoanIsGood,EndingBalance,""), "")</f>
        <v/>
      </c>
    </row>
    <row r="140" spans="2:8" ht="20.100000000000001" customHeight="1" x14ac:dyDescent="0.3">
      <c r="B140" s="17" t="str">
        <f ca="1">IFERROR(IF(LoanIsNotPaid*LoanIsGood,PaymentNumber,""), "")</f>
        <v/>
      </c>
      <c r="C140" s="18" t="str">
        <f ca="1">IFERROR(IF(LoanIsNotPaid*LoanIsGood,PaymentDate,""), "")</f>
        <v/>
      </c>
      <c r="D140" s="62" t="str">
        <f ca="1">IFERROR(IF(LoanIsNotPaid*LoanIsGood,LoanValue,""), "")</f>
        <v/>
      </c>
      <c r="E140" s="62" t="str">
        <f ca="1">IFERROR(IF(LoanIsNotPaid*LoanIsGood,MonthlyPayment,""), "")</f>
        <v/>
      </c>
      <c r="F140" s="62" t="str">
        <f ca="1">IFERROR(IF(LoanIsNotPaid*LoanIsGood,Principal,""), "")</f>
        <v/>
      </c>
      <c r="G140" s="62" t="str">
        <f ca="1">IFERROR(IF(LoanIsNotPaid*LoanIsGood,InterestAmt,""), "")</f>
        <v/>
      </c>
      <c r="H140" s="62" t="str">
        <f ca="1">IFERROR(IF(LoanIsNotPaid*LoanIsGood,EndingBalance,""), "")</f>
        <v/>
      </c>
    </row>
    <row r="141" spans="2:8" ht="20.100000000000001" customHeight="1" x14ac:dyDescent="0.3">
      <c r="B141" s="17" t="str">
        <f ca="1">IFERROR(IF(LoanIsNotPaid*LoanIsGood,PaymentNumber,""), "")</f>
        <v/>
      </c>
      <c r="C141" s="18" t="str">
        <f ca="1">IFERROR(IF(LoanIsNotPaid*LoanIsGood,PaymentDate,""), "")</f>
        <v/>
      </c>
      <c r="D141" s="62" t="str">
        <f ca="1">IFERROR(IF(LoanIsNotPaid*LoanIsGood,LoanValue,""), "")</f>
        <v/>
      </c>
      <c r="E141" s="62" t="str">
        <f ca="1">IFERROR(IF(LoanIsNotPaid*LoanIsGood,MonthlyPayment,""), "")</f>
        <v/>
      </c>
      <c r="F141" s="62" t="str">
        <f ca="1">IFERROR(IF(LoanIsNotPaid*LoanIsGood,Principal,""), "")</f>
        <v/>
      </c>
      <c r="G141" s="62" t="str">
        <f ca="1">IFERROR(IF(LoanIsNotPaid*LoanIsGood,InterestAmt,""), "")</f>
        <v/>
      </c>
      <c r="H141" s="62" t="str">
        <f ca="1">IFERROR(IF(LoanIsNotPaid*LoanIsGood,EndingBalance,""), "")</f>
        <v/>
      </c>
    </row>
    <row r="142" spans="2:8" ht="20.100000000000001" customHeight="1" x14ac:dyDescent="0.3">
      <c r="B142" s="17" t="str">
        <f ca="1">IFERROR(IF(LoanIsNotPaid*LoanIsGood,PaymentNumber,""), "")</f>
        <v/>
      </c>
      <c r="C142" s="18" t="str">
        <f ca="1">IFERROR(IF(LoanIsNotPaid*LoanIsGood,PaymentDate,""), "")</f>
        <v/>
      </c>
      <c r="D142" s="62" t="str">
        <f ca="1">IFERROR(IF(LoanIsNotPaid*LoanIsGood,LoanValue,""), "")</f>
        <v/>
      </c>
      <c r="E142" s="62" t="str">
        <f ca="1">IFERROR(IF(LoanIsNotPaid*LoanIsGood,MonthlyPayment,""), "")</f>
        <v/>
      </c>
      <c r="F142" s="62" t="str">
        <f ca="1">IFERROR(IF(LoanIsNotPaid*LoanIsGood,Principal,""), "")</f>
        <v/>
      </c>
      <c r="G142" s="62" t="str">
        <f ca="1">IFERROR(IF(LoanIsNotPaid*LoanIsGood,InterestAmt,""), "")</f>
        <v/>
      </c>
      <c r="H142" s="62" t="str">
        <f ca="1">IFERROR(IF(LoanIsNotPaid*LoanIsGood,EndingBalance,""), "")</f>
        <v/>
      </c>
    </row>
    <row r="143" spans="2:8" ht="20.100000000000001" customHeight="1" x14ac:dyDescent="0.3">
      <c r="B143" s="17" t="str">
        <f ca="1">IFERROR(IF(LoanIsNotPaid*LoanIsGood,PaymentNumber,""), "")</f>
        <v/>
      </c>
      <c r="C143" s="18" t="str">
        <f ca="1">IFERROR(IF(LoanIsNotPaid*LoanIsGood,PaymentDate,""), "")</f>
        <v/>
      </c>
      <c r="D143" s="62" t="str">
        <f ca="1">IFERROR(IF(LoanIsNotPaid*LoanIsGood,LoanValue,""), "")</f>
        <v/>
      </c>
      <c r="E143" s="62" t="str">
        <f ca="1">IFERROR(IF(LoanIsNotPaid*LoanIsGood,MonthlyPayment,""), "")</f>
        <v/>
      </c>
      <c r="F143" s="62" t="str">
        <f ca="1">IFERROR(IF(LoanIsNotPaid*LoanIsGood,Principal,""), "")</f>
        <v/>
      </c>
      <c r="G143" s="62" t="str">
        <f ca="1">IFERROR(IF(LoanIsNotPaid*LoanIsGood,InterestAmt,""), "")</f>
        <v/>
      </c>
      <c r="H143" s="62" t="str">
        <f ca="1">IFERROR(IF(LoanIsNotPaid*LoanIsGood,EndingBalance,""), "")</f>
        <v/>
      </c>
    </row>
    <row r="144" spans="2:8" ht="20.100000000000001" customHeight="1" x14ac:dyDescent="0.3">
      <c r="B144" s="17" t="str">
        <f ca="1">IFERROR(IF(LoanIsNotPaid*LoanIsGood,PaymentNumber,""), "")</f>
        <v/>
      </c>
      <c r="C144" s="18" t="str">
        <f ca="1">IFERROR(IF(LoanIsNotPaid*LoanIsGood,PaymentDate,""), "")</f>
        <v/>
      </c>
      <c r="D144" s="62" t="str">
        <f ca="1">IFERROR(IF(LoanIsNotPaid*LoanIsGood,LoanValue,""), "")</f>
        <v/>
      </c>
      <c r="E144" s="62" t="str">
        <f ca="1">IFERROR(IF(LoanIsNotPaid*LoanIsGood,MonthlyPayment,""), "")</f>
        <v/>
      </c>
      <c r="F144" s="62" t="str">
        <f ca="1">IFERROR(IF(LoanIsNotPaid*LoanIsGood,Principal,""), "")</f>
        <v/>
      </c>
      <c r="G144" s="62" t="str">
        <f ca="1">IFERROR(IF(LoanIsNotPaid*LoanIsGood,InterestAmt,""), "")</f>
        <v/>
      </c>
      <c r="H144" s="62" t="str">
        <f ca="1">IFERROR(IF(LoanIsNotPaid*LoanIsGood,EndingBalance,""), "")</f>
        <v/>
      </c>
    </row>
    <row r="145" spans="2:8" ht="20.100000000000001" customHeight="1" x14ac:dyDescent="0.3">
      <c r="B145" s="17" t="str">
        <f ca="1">IFERROR(IF(LoanIsNotPaid*LoanIsGood,PaymentNumber,""), "")</f>
        <v/>
      </c>
      <c r="C145" s="18" t="str">
        <f ca="1">IFERROR(IF(LoanIsNotPaid*LoanIsGood,PaymentDate,""), "")</f>
        <v/>
      </c>
      <c r="D145" s="62" t="str">
        <f ca="1">IFERROR(IF(LoanIsNotPaid*LoanIsGood,LoanValue,""), "")</f>
        <v/>
      </c>
      <c r="E145" s="62" t="str">
        <f ca="1">IFERROR(IF(LoanIsNotPaid*LoanIsGood,MonthlyPayment,""), "")</f>
        <v/>
      </c>
      <c r="F145" s="62" t="str">
        <f ca="1">IFERROR(IF(LoanIsNotPaid*LoanIsGood,Principal,""), "")</f>
        <v/>
      </c>
      <c r="G145" s="62" t="str">
        <f ca="1">IFERROR(IF(LoanIsNotPaid*LoanIsGood,InterestAmt,""), "")</f>
        <v/>
      </c>
      <c r="H145" s="62" t="str">
        <f ca="1">IFERROR(IF(LoanIsNotPaid*LoanIsGood,EndingBalance,""), "")</f>
        <v/>
      </c>
    </row>
    <row r="146" spans="2:8" ht="20.100000000000001" customHeight="1" x14ac:dyDescent="0.3">
      <c r="B146" s="17" t="str">
        <f ca="1">IFERROR(IF(LoanIsNotPaid*LoanIsGood,PaymentNumber,""), "")</f>
        <v/>
      </c>
      <c r="C146" s="18" t="str">
        <f ca="1">IFERROR(IF(LoanIsNotPaid*LoanIsGood,PaymentDate,""), "")</f>
        <v/>
      </c>
      <c r="D146" s="62" t="str">
        <f ca="1">IFERROR(IF(LoanIsNotPaid*LoanIsGood,LoanValue,""), "")</f>
        <v/>
      </c>
      <c r="E146" s="62" t="str">
        <f ca="1">IFERROR(IF(LoanIsNotPaid*LoanIsGood,MonthlyPayment,""), "")</f>
        <v/>
      </c>
      <c r="F146" s="62" t="str">
        <f ca="1">IFERROR(IF(LoanIsNotPaid*LoanIsGood,Principal,""), "")</f>
        <v/>
      </c>
      <c r="G146" s="62" t="str">
        <f ca="1">IFERROR(IF(LoanIsNotPaid*LoanIsGood,InterestAmt,""), "")</f>
        <v/>
      </c>
      <c r="H146" s="62" t="str">
        <f ca="1">IFERROR(IF(LoanIsNotPaid*LoanIsGood,EndingBalance,""), "")</f>
        <v/>
      </c>
    </row>
    <row r="147" spans="2:8" ht="20.100000000000001" customHeight="1" x14ac:dyDescent="0.3">
      <c r="B147" s="17" t="str">
        <f ca="1">IFERROR(IF(LoanIsNotPaid*LoanIsGood,PaymentNumber,""), "")</f>
        <v/>
      </c>
      <c r="C147" s="18" t="str">
        <f ca="1">IFERROR(IF(LoanIsNotPaid*LoanIsGood,PaymentDate,""), "")</f>
        <v/>
      </c>
      <c r="D147" s="62" t="str">
        <f ca="1">IFERROR(IF(LoanIsNotPaid*LoanIsGood,LoanValue,""), "")</f>
        <v/>
      </c>
      <c r="E147" s="62" t="str">
        <f ca="1">IFERROR(IF(LoanIsNotPaid*LoanIsGood,MonthlyPayment,""), "")</f>
        <v/>
      </c>
      <c r="F147" s="62" t="str">
        <f ca="1">IFERROR(IF(LoanIsNotPaid*LoanIsGood,Principal,""), "")</f>
        <v/>
      </c>
      <c r="G147" s="62" t="str">
        <f ca="1">IFERROR(IF(LoanIsNotPaid*LoanIsGood,InterestAmt,""), "")</f>
        <v/>
      </c>
      <c r="H147" s="62" t="str">
        <f ca="1">IFERROR(IF(LoanIsNotPaid*LoanIsGood,EndingBalance,""), "")</f>
        <v/>
      </c>
    </row>
    <row r="148" spans="2:8" ht="20.100000000000001" customHeight="1" x14ac:dyDescent="0.3">
      <c r="B148" s="17" t="str">
        <f ca="1">IFERROR(IF(LoanIsNotPaid*LoanIsGood,PaymentNumber,""), "")</f>
        <v/>
      </c>
      <c r="C148" s="18" t="str">
        <f ca="1">IFERROR(IF(LoanIsNotPaid*LoanIsGood,PaymentDate,""), "")</f>
        <v/>
      </c>
      <c r="D148" s="62" t="str">
        <f ca="1">IFERROR(IF(LoanIsNotPaid*LoanIsGood,LoanValue,""), "")</f>
        <v/>
      </c>
      <c r="E148" s="62" t="str">
        <f ca="1">IFERROR(IF(LoanIsNotPaid*LoanIsGood,MonthlyPayment,""), "")</f>
        <v/>
      </c>
      <c r="F148" s="62" t="str">
        <f ca="1">IFERROR(IF(LoanIsNotPaid*LoanIsGood,Principal,""), "")</f>
        <v/>
      </c>
      <c r="G148" s="62" t="str">
        <f ca="1">IFERROR(IF(LoanIsNotPaid*LoanIsGood,InterestAmt,""), "")</f>
        <v/>
      </c>
      <c r="H148" s="62" t="str">
        <f ca="1">IFERROR(IF(LoanIsNotPaid*LoanIsGood,EndingBalance,""), "")</f>
        <v/>
      </c>
    </row>
    <row r="149" spans="2:8" ht="20.100000000000001" customHeight="1" x14ac:dyDescent="0.3">
      <c r="B149" s="17" t="str">
        <f ca="1">IFERROR(IF(LoanIsNotPaid*LoanIsGood,PaymentNumber,""), "")</f>
        <v/>
      </c>
      <c r="C149" s="18" t="str">
        <f ca="1">IFERROR(IF(LoanIsNotPaid*LoanIsGood,PaymentDate,""), "")</f>
        <v/>
      </c>
      <c r="D149" s="62" t="str">
        <f ca="1">IFERROR(IF(LoanIsNotPaid*LoanIsGood,LoanValue,""), "")</f>
        <v/>
      </c>
      <c r="E149" s="62" t="str">
        <f ca="1">IFERROR(IF(LoanIsNotPaid*LoanIsGood,MonthlyPayment,""), "")</f>
        <v/>
      </c>
      <c r="F149" s="62" t="str">
        <f ca="1">IFERROR(IF(LoanIsNotPaid*LoanIsGood,Principal,""), "")</f>
        <v/>
      </c>
      <c r="G149" s="62" t="str">
        <f ca="1">IFERROR(IF(LoanIsNotPaid*LoanIsGood,InterestAmt,""), "")</f>
        <v/>
      </c>
      <c r="H149" s="62" t="str">
        <f ca="1">IFERROR(IF(LoanIsNotPaid*LoanIsGood,EndingBalance,""), "")</f>
        <v/>
      </c>
    </row>
    <row r="150" spans="2:8" ht="20.100000000000001" customHeight="1" x14ac:dyDescent="0.3">
      <c r="B150" s="17" t="str">
        <f ca="1">IFERROR(IF(LoanIsNotPaid*LoanIsGood,PaymentNumber,""), "")</f>
        <v/>
      </c>
      <c r="C150" s="18" t="str">
        <f ca="1">IFERROR(IF(LoanIsNotPaid*LoanIsGood,PaymentDate,""), "")</f>
        <v/>
      </c>
      <c r="D150" s="62" t="str">
        <f ca="1">IFERROR(IF(LoanIsNotPaid*LoanIsGood,LoanValue,""), "")</f>
        <v/>
      </c>
      <c r="E150" s="62" t="str">
        <f ca="1">IFERROR(IF(LoanIsNotPaid*LoanIsGood,MonthlyPayment,""), "")</f>
        <v/>
      </c>
      <c r="F150" s="62" t="str">
        <f ca="1">IFERROR(IF(LoanIsNotPaid*LoanIsGood,Principal,""), "")</f>
        <v/>
      </c>
      <c r="G150" s="62" t="str">
        <f ca="1">IFERROR(IF(LoanIsNotPaid*LoanIsGood,InterestAmt,""), "")</f>
        <v/>
      </c>
      <c r="H150" s="62" t="str">
        <f ca="1">IFERROR(IF(LoanIsNotPaid*LoanIsGood,EndingBalance,""), "")</f>
        <v/>
      </c>
    </row>
    <row r="151" spans="2:8" ht="20.100000000000001" customHeight="1" x14ac:dyDescent="0.3">
      <c r="B151" s="17" t="str">
        <f ca="1">IFERROR(IF(LoanIsNotPaid*LoanIsGood,PaymentNumber,""), "")</f>
        <v/>
      </c>
      <c r="C151" s="18" t="str">
        <f ca="1">IFERROR(IF(LoanIsNotPaid*LoanIsGood,PaymentDate,""), "")</f>
        <v/>
      </c>
      <c r="D151" s="62" t="str">
        <f ca="1">IFERROR(IF(LoanIsNotPaid*LoanIsGood,LoanValue,""), "")</f>
        <v/>
      </c>
      <c r="E151" s="62" t="str">
        <f ca="1">IFERROR(IF(LoanIsNotPaid*LoanIsGood,MonthlyPayment,""), "")</f>
        <v/>
      </c>
      <c r="F151" s="62" t="str">
        <f ca="1">IFERROR(IF(LoanIsNotPaid*LoanIsGood,Principal,""), "")</f>
        <v/>
      </c>
      <c r="G151" s="62" t="str">
        <f ca="1">IFERROR(IF(LoanIsNotPaid*LoanIsGood,InterestAmt,""), "")</f>
        <v/>
      </c>
      <c r="H151" s="62" t="str">
        <f ca="1">IFERROR(IF(LoanIsNotPaid*LoanIsGood,EndingBalance,""), "")</f>
        <v/>
      </c>
    </row>
    <row r="152" spans="2:8" ht="20.100000000000001" customHeight="1" x14ac:dyDescent="0.3">
      <c r="B152" s="17" t="str">
        <f ca="1">IFERROR(IF(LoanIsNotPaid*LoanIsGood,PaymentNumber,""), "")</f>
        <v/>
      </c>
      <c r="C152" s="18" t="str">
        <f ca="1">IFERROR(IF(LoanIsNotPaid*LoanIsGood,PaymentDate,""), "")</f>
        <v/>
      </c>
      <c r="D152" s="62" t="str">
        <f ca="1">IFERROR(IF(LoanIsNotPaid*LoanIsGood,LoanValue,""), "")</f>
        <v/>
      </c>
      <c r="E152" s="62" t="str">
        <f ca="1">IFERROR(IF(LoanIsNotPaid*LoanIsGood,MonthlyPayment,""), "")</f>
        <v/>
      </c>
      <c r="F152" s="62" t="str">
        <f ca="1">IFERROR(IF(LoanIsNotPaid*LoanIsGood,Principal,""), "")</f>
        <v/>
      </c>
      <c r="G152" s="62" t="str">
        <f ca="1">IFERROR(IF(LoanIsNotPaid*LoanIsGood,InterestAmt,""), "")</f>
        <v/>
      </c>
      <c r="H152" s="62" t="str">
        <f ca="1">IFERROR(IF(LoanIsNotPaid*LoanIsGood,EndingBalance,""), "")</f>
        <v/>
      </c>
    </row>
    <row r="153" spans="2:8" ht="20.100000000000001" customHeight="1" x14ac:dyDescent="0.3">
      <c r="B153" s="17" t="str">
        <f ca="1">IFERROR(IF(LoanIsNotPaid*LoanIsGood,PaymentNumber,""), "")</f>
        <v/>
      </c>
      <c r="C153" s="18" t="str">
        <f ca="1">IFERROR(IF(LoanIsNotPaid*LoanIsGood,PaymentDate,""), "")</f>
        <v/>
      </c>
      <c r="D153" s="62" t="str">
        <f ca="1">IFERROR(IF(LoanIsNotPaid*LoanIsGood,LoanValue,""), "")</f>
        <v/>
      </c>
      <c r="E153" s="62" t="str">
        <f ca="1">IFERROR(IF(LoanIsNotPaid*LoanIsGood,MonthlyPayment,""), "")</f>
        <v/>
      </c>
      <c r="F153" s="62" t="str">
        <f ca="1">IFERROR(IF(LoanIsNotPaid*LoanIsGood,Principal,""), "")</f>
        <v/>
      </c>
      <c r="G153" s="62" t="str">
        <f ca="1">IFERROR(IF(LoanIsNotPaid*LoanIsGood,InterestAmt,""), "")</f>
        <v/>
      </c>
      <c r="H153" s="62" t="str">
        <f ca="1">IFERROR(IF(LoanIsNotPaid*LoanIsGood,EndingBalance,""), "")</f>
        <v/>
      </c>
    </row>
    <row r="154" spans="2:8" ht="20.100000000000001" customHeight="1" x14ac:dyDescent="0.3">
      <c r="B154" s="17" t="str">
        <f ca="1">IFERROR(IF(LoanIsNotPaid*LoanIsGood,PaymentNumber,""), "")</f>
        <v/>
      </c>
      <c r="C154" s="18" t="str">
        <f ca="1">IFERROR(IF(LoanIsNotPaid*LoanIsGood,PaymentDate,""), "")</f>
        <v/>
      </c>
      <c r="D154" s="62" t="str">
        <f ca="1">IFERROR(IF(LoanIsNotPaid*LoanIsGood,LoanValue,""), "")</f>
        <v/>
      </c>
      <c r="E154" s="62" t="str">
        <f ca="1">IFERROR(IF(LoanIsNotPaid*LoanIsGood,MonthlyPayment,""), "")</f>
        <v/>
      </c>
      <c r="F154" s="62" t="str">
        <f ca="1">IFERROR(IF(LoanIsNotPaid*LoanIsGood,Principal,""), "")</f>
        <v/>
      </c>
      <c r="G154" s="62" t="str">
        <f ca="1">IFERROR(IF(LoanIsNotPaid*LoanIsGood,InterestAmt,""), "")</f>
        <v/>
      </c>
      <c r="H154" s="62" t="str">
        <f ca="1">IFERROR(IF(LoanIsNotPaid*LoanIsGood,EndingBalance,""), "")</f>
        <v/>
      </c>
    </row>
    <row r="155" spans="2:8" ht="20.100000000000001" customHeight="1" x14ac:dyDescent="0.3">
      <c r="B155" s="17" t="str">
        <f ca="1">IFERROR(IF(LoanIsNotPaid*LoanIsGood,PaymentNumber,""), "")</f>
        <v/>
      </c>
      <c r="C155" s="18" t="str">
        <f ca="1">IFERROR(IF(LoanIsNotPaid*LoanIsGood,PaymentDate,""), "")</f>
        <v/>
      </c>
      <c r="D155" s="62" t="str">
        <f ca="1">IFERROR(IF(LoanIsNotPaid*LoanIsGood,LoanValue,""), "")</f>
        <v/>
      </c>
      <c r="E155" s="62" t="str">
        <f ca="1">IFERROR(IF(LoanIsNotPaid*LoanIsGood,MonthlyPayment,""), "")</f>
        <v/>
      </c>
      <c r="F155" s="62" t="str">
        <f ca="1">IFERROR(IF(LoanIsNotPaid*LoanIsGood,Principal,""), "")</f>
        <v/>
      </c>
      <c r="G155" s="62" t="str">
        <f ca="1">IFERROR(IF(LoanIsNotPaid*LoanIsGood,InterestAmt,""), "")</f>
        <v/>
      </c>
      <c r="H155" s="62" t="str">
        <f ca="1">IFERROR(IF(LoanIsNotPaid*LoanIsGood,EndingBalance,""), "")</f>
        <v/>
      </c>
    </row>
    <row r="156" spans="2:8" ht="20.100000000000001" customHeight="1" x14ac:dyDescent="0.3">
      <c r="B156" s="17" t="str">
        <f ca="1">IFERROR(IF(LoanIsNotPaid*LoanIsGood,PaymentNumber,""), "")</f>
        <v/>
      </c>
      <c r="C156" s="18" t="str">
        <f ca="1">IFERROR(IF(LoanIsNotPaid*LoanIsGood,PaymentDate,""), "")</f>
        <v/>
      </c>
      <c r="D156" s="62" t="str">
        <f ca="1">IFERROR(IF(LoanIsNotPaid*LoanIsGood,LoanValue,""), "")</f>
        <v/>
      </c>
      <c r="E156" s="62" t="str">
        <f ca="1">IFERROR(IF(LoanIsNotPaid*LoanIsGood,MonthlyPayment,""), "")</f>
        <v/>
      </c>
      <c r="F156" s="62" t="str">
        <f ca="1">IFERROR(IF(LoanIsNotPaid*LoanIsGood,Principal,""), "")</f>
        <v/>
      </c>
      <c r="G156" s="62" t="str">
        <f ca="1">IFERROR(IF(LoanIsNotPaid*LoanIsGood,InterestAmt,""), "")</f>
        <v/>
      </c>
      <c r="H156" s="62" t="str">
        <f ca="1">IFERROR(IF(LoanIsNotPaid*LoanIsGood,EndingBalance,""), "")</f>
        <v/>
      </c>
    </row>
    <row r="157" spans="2:8" ht="20.100000000000001" customHeight="1" x14ac:dyDescent="0.3">
      <c r="B157" s="17" t="str">
        <f ca="1">IFERROR(IF(LoanIsNotPaid*LoanIsGood,PaymentNumber,""), "")</f>
        <v/>
      </c>
      <c r="C157" s="18" t="str">
        <f ca="1">IFERROR(IF(LoanIsNotPaid*LoanIsGood,PaymentDate,""), "")</f>
        <v/>
      </c>
      <c r="D157" s="62" t="str">
        <f ca="1">IFERROR(IF(LoanIsNotPaid*LoanIsGood,LoanValue,""), "")</f>
        <v/>
      </c>
      <c r="E157" s="62" t="str">
        <f ca="1">IFERROR(IF(LoanIsNotPaid*LoanIsGood,MonthlyPayment,""), "")</f>
        <v/>
      </c>
      <c r="F157" s="62" t="str">
        <f ca="1">IFERROR(IF(LoanIsNotPaid*LoanIsGood,Principal,""), "")</f>
        <v/>
      </c>
      <c r="G157" s="62" t="str">
        <f ca="1">IFERROR(IF(LoanIsNotPaid*LoanIsGood,InterestAmt,""), "")</f>
        <v/>
      </c>
      <c r="H157" s="62" t="str">
        <f ca="1">IFERROR(IF(LoanIsNotPaid*LoanIsGood,EndingBalance,""), "")</f>
        <v/>
      </c>
    </row>
    <row r="158" spans="2:8" ht="20.100000000000001" customHeight="1" x14ac:dyDescent="0.3">
      <c r="B158" s="17" t="str">
        <f ca="1">IFERROR(IF(LoanIsNotPaid*LoanIsGood,PaymentNumber,""), "")</f>
        <v/>
      </c>
      <c r="C158" s="18" t="str">
        <f ca="1">IFERROR(IF(LoanIsNotPaid*LoanIsGood,PaymentDate,""), "")</f>
        <v/>
      </c>
      <c r="D158" s="62" t="str">
        <f ca="1">IFERROR(IF(LoanIsNotPaid*LoanIsGood,LoanValue,""), "")</f>
        <v/>
      </c>
      <c r="E158" s="62" t="str">
        <f ca="1">IFERROR(IF(LoanIsNotPaid*LoanIsGood,MonthlyPayment,""), "")</f>
        <v/>
      </c>
      <c r="F158" s="62" t="str">
        <f ca="1">IFERROR(IF(LoanIsNotPaid*LoanIsGood,Principal,""), "")</f>
        <v/>
      </c>
      <c r="G158" s="62" t="str">
        <f ca="1">IFERROR(IF(LoanIsNotPaid*LoanIsGood,InterestAmt,""), "")</f>
        <v/>
      </c>
      <c r="H158" s="62" t="str">
        <f ca="1">IFERROR(IF(LoanIsNotPaid*LoanIsGood,EndingBalance,""), "")</f>
        <v/>
      </c>
    </row>
    <row r="159" spans="2:8" ht="20.100000000000001" customHeight="1" x14ac:dyDescent="0.3">
      <c r="B159" s="17" t="str">
        <f ca="1">IFERROR(IF(LoanIsNotPaid*LoanIsGood,PaymentNumber,""), "")</f>
        <v/>
      </c>
      <c r="C159" s="18" t="str">
        <f ca="1">IFERROR(IF(LoanIsNotPaid*LoanIsGood,PaymentDate,""), "")</f>
        <v/>
      </c>
      <c r="D159" s="62" t="str">
        <f ca="1">IFERROR(IF(LoanIsNotPaid*LoanIsGood,LoanValue,""), "")</f>
        <v/>
      </c>
      <c r="E159" s="62" t="str">
        <f ca="1">IFERROR(IF(LoanIsNotPaid*LoanIsGood,MonthlyPayment,""), "")</f>
        <v/>
      </c>
      <c r="F159" s="62" t="str">
        <f ca="1">IFERROR(IF(LoanIsNotPaid*LoanIsGood,Principal,""), "")</f>
        <v/>
      </c>
      <c r="G159" s="62" t="str">
        <f ca="1">IFERROR(IF(LoanIsNotPaid*LoanIsGood,InterestAmt,""), "")</f>
        <v/>
      </c>
      <c r="H159" s="62" t="str">
        <f ca="1">IFERROR(IF(LoanIsNotPaid*LoanIsGood,EndingBalance,""), "")</f>
        <v/>
      </c>
    </row>
    <row r="160" spans="2:8" ht="20.100000000000001" customHeight="1" x14ac:dyDescent="0.3">
      <c r="B160" s="17" t="str">
        <f ca="1">IFERROR(IF(LoanIsNotPaid*LoanIsGood,PaymentNumber,""), "")</f>
        <v/>
      </c>
      <c r="C160" s="18" t="str">
        <f ca="1">IFERROR(IF(LoanIsNotPaid*LoanIsGood,PaymentDate,""), "")</f>
        <v/>
      </c>
      <c r="D160" s="62" t="str">
        <f ca="1">IFERROR(IF(LoanIsNotPaid*LoanIsGood,LoanValue,""), "")</f>
        <v/>
      </c>
      <c r="E160" s="62" t="str">
        <f ca="1">IFERROR(IF(LoanIsNotPaid*LoanIsGood,MonthlyPayment,""), "")</f>
        <v/>
      </c>
      <c r="F160" s="62" t="str">
        <f ca="1">IFERROR(IF(LoanIsNotPaid*LoanIsGood,Principal,""), "")</f>
        <v/>
      </c>
      <c r="G160" s="62" t="str">
        <f ca="1">IFERROR(IF(LoanIsNotPaid*LoanIsGood,InterestAmt,""), "")</f>
        <v/>
      </c>
      <c r="H160" s="62" t="str">
        <f ca="1">IFERROR(IF(LoanIsNotPaid*LoanIsGood,EndingBalance,""), "")</f>
        <v/>
      </c>
    </row>
    <row r="161" spans="2:8" ht="20.100000000000001" customHeight="1" x14ac:dyDescent="0.3">
      <c r="B161" s="17" t="str">
        <f ca="1">IFERROR(IF(LoanIsNotPaid*LoanIsGood,PaymentNumber,""), "")</f>
        <v/>
      </c>
      <c r="C161" s="18" t="str">
        <f ca="1">IFERROR(IF(LoanIsNotPaid*LoanIsGood,PaymentDate,""), "")</f>
        <v/>
      </c>
      <c r="D161" s="62" t="str">
        <f ca="1">IFERROR(IF(LoanIsNotPaid*LoanIsGood,LoanValue,""), "")</f>
        <v/>
      </c>
      <c r="E161" s="62" t="str">
        <f ca="1">IFERROR(IF(LoanIsNotPaid*LoanIsGood,MonthlyPayment,""), "")</f>
        <v/>
      </c>
      <c r="F161" s="62" t="str">
        <f ca="1">IFERROR(IF(LoanIsNotPaid*LoanIsGood,Principal,""), "")</f>
        <v/>
      </c>
      <c r="G161" s="62" t="str">
        <f ca="1">IFERROR(IF(LoanIsNotPaid*LoanIsGood,InterestAmt,""), "")</f>
        <v/>
      </c>
      <c r="H161" s="62" t="str">
        <f ca="1">IFERROR(IF(LoanIsNotPaid*LoanIsGood,EndingBalance,""), "")</f>
        <v/>
      </c>
    </row>
    <row r="162" spans="2:8" ht="20.100000000000001" customHeight="1" x14ac:dyDescent="0.3">
      <c r="B162" s="17" t="str">
        <f ca="1">IFERROR(IF(LoanIsNotPaid*LoanIsGood,PaymentNumber,""), "")</f>
        <v/>
      </c>
      <c r="C162" s="18" t="str">
        <f ca="1">IFERROR(IF(LoanIsNotPaid*LoanIsGood,PaymentDate,""), "")</f>
        <v/>
      </c>
      <c r="D162" s="62" t="str">
        <f ca="1">IFERROR(IF(LoanIsNotPaid*LoanIsGood,LoanValue,""), "")</f>
        <v/>
      </c>
      <c r="E162" s="62" t="str">
        <f ca="1">IFERROR(IF(LoanIsNotPaid*LoanIsGood,MonthlyPayment,""), "")</f>
        <v/>
      </c>
      <c r="F162" s="62" t="str">
        <f ca="1">IFERROR(IF(LoanIsNotPaid*LoanIsGood,Principal,""), "")</f>
        <v/>
      </c>
      <c r="G162" s="62" t="str">
        <f ca="1">IFERROR(IF(LoanIsNotPaid*LoanIsGood,InterestAmt,""), "")</f>
        <v/>
      </c>
      <c r="H162" s="62" t="str">
        <f ca="1">IFERROR(IF(LoanIsNotPaid*LoanIsGood,EndingBalance,""), "")</f>
        <v/>
      </c>
    </row>
    <row r="163" spans="2:8" ht="20.100000000000001" customHeight="1" x14ac:dyDescent="0.3">
      <c r="B163" s="17" t="str">
        <f ca="1">IFERROR(IF(LoanIsNotPaid*LoanIsGood,PaymentNumber,""), "")</f>
        <v/>
      </c>
      <c r="C163" s="18" t="str">
        <f ca="1">IFERROR(IF(LoanIsNotPaid*LoanIsGood,PaymentDate,""), "")</f>
        <v/>
      </c>
      <c r="D163" s="62" t="str">
        <f ca="1">IFERROR(IF(LoanIsNotPaid*LoanIsGood,LoanValue,""), "")</f>
        <v/>
      </c>
      <c r="E163" s="62" t="str">
        <f ca="1">IFERROR(IF(LoanIsNotPaid*LoanIsGood,MonthlyPayment,""), "")</f>
        <v/>
      </c>
      <c r="F163" s="62" t="str">
        <f ca="1">IFERROR(IF(LoanIsNotPaid*LoanIsGood,Principal,""), "")</f>
        <v/>
      </c>
      <c r="G163" s="62" t="str">
        <f ca="1">IFERROR(IF(LoanIsNotPaid*LoanIsGood,InterestAmt,""), "")</f>
        <v/>
      </c>
      <c r="H163" s="62" t="str">
        <f ca="1">IFERROR(IF(LoanIsNotPaid*LoanIsGood,EndingBalance,""), "")</f>
        <v/>
      </c>
    </row>
    <row r="164" spans="2:8" ht="20.100000000000001" customHeight="1" x14ac:dyDescent="0.3">
      <c r="B164" s="17" t="str">
        <f ca="1">IFERROR(IF(LoanIsNotPaid*LoanIsGood,PaymentNumber,""), "")</f>
        <v/>
      </c>
      <c r="C164" s="18" t="str">
        <f ca="1">IFERROR(IF(LoanIsNotPaid*LoanIsGood,PaymentDate,""), "")</f>
        <v/>
      </c>
      <c r="D164" s="62" t="str">
        <f ca="1">IFERROR(IF(LoanIsNotPaid*LoanIsGood,LoanValue,""), "")</f>
        <v/>
      </c>
      <c r="E164" s="62" t="str">
        <f ca="1">IFERROR(IF(LoanIsNotPaid*LoanIsGood,MonthlyPayment,""), "")</f>
        <v/>
      </c>
      <c r="F164" s="62" t="str">
        <f ca="1">IFERROR(IF(LoanIsNotPaid*LoanIsGood,Principal,""), "")</f>
        <v/>
      </c>
      <c r="G164" s="62" t="str">
        <f ca="1">IFERROR(IF(LoanIsNotPaid*LoanIsGood,InterestAmt,""), "")</f>
        <v/>
      </c>
      <c r="H164" s="62" t="str">
        <f ca="1">IFERROR(IF(LoanIsNotPaid*LoanIsGood,EndingBalance,""), "")</f>
        <v/>
      </c>
    </row>
    <row r="165" spans="2:8" ht="20.100000000000001" customHeight="1" x14ac:dyDescent="0.3">
      <c r="B165" s="17" t="str">
        <f ca="1">IFERROR(IF(LoanIsNotPaid*LoanIsGood,PaymentNumber,""), "")</f>
        <v/>
      </c>
      <c r="C165" s="18" t="str">
        <f ca="1">IFERROR(IF(LoanIsNotPaid*LoanIsGood,PaymentDate,""), "")</f>
        <v/>
      </c>
      <c r="D165" s="62" t="str">
        <f ca="1">IFERROR(IF(LoanIsNotPaid*LoanIsGood,LoanValue,""), "")</f>
        <v/>
      </c>
      <c r="E165" s="62" t="str">
        <f ca="1">IFERROR(IF(LoanIsNotPaid*LoanIsGood,MonthlyPayment,""), "")</f>
        <v/>
      </c>
      <c r="F165" s="62" t="str">
        <f ca="1">IFERROR(IF(LoanIsNotPaid*LoanIsGood,Principal,""), "")</f>
        <v/>
      </c>
      <c r="G165" s="62" t="str">
        <f ca="1">IFERROR(IF(LoanIsNotPaid*LoanIsGood,InterestAmt,""), "")</f>
        <v/>
      </c>
      <c r="H165" s="62" t="str">
        <f ca="1">IFERROR(IF(LoanIsNotPaid*LoanIsGood,EndingBalance,""), "")</f>
        <v/>
      </c>
    </row>
    <row r="166" spans="2:8" ht="20.100000000000001" customHeight="1" x14ac:dyDescent="0.3">
      <c r="B166" s="17" t="str">
        <f ca="1">IFERROR(IF(LoanIsNotPaid*LoanIsGood,PaymentNumber,""), "")</f>
        <v/>
      </c>
      <c r="C166" s="18" t="str">
        <f ca="1">IFERROR(IF(LoanIsNotPaid*LoanIsGood,PaymentDate,""), "")</f>
        <v/>
      </c>
      <c r="D166" s="62" t="str">
        <f ca="1">IFERROR(IF(LoanIsNotPaid*LoanIsGood,LoanValue,""), "")</f>
        <v/>
      </c>
      <c r="E166" s="62" t="str">
        <f ca="1">IFERROR(IF(LoanIsNotPaid*LoanIsGood,MonthlyPayment,""), "")</f>
        <v/>
      </c>
      <c r="F166" s="62" t="str">
        <f ca="1">IFERROR(IF(LoanIsNotPaid*LoanIsGood,Principal,""), "")</f>
        <v/>
      </c>
      <c r="G166" s="62" t="str">
        <f ca="1">IFERROR(IF(LoanIsNotPaid*LoanIsGood,InterestAmt,""), "")</f>
        <v/>
      </c>
      <c r="H166" s="62" t="str">
        <f ca="1">IFERROR(IF(LoanIsNotPaid*LoanIsGood,EndingBalance,""), "")</f>
        <v/>
      </c>
    </row>
    <row r="167" spans="2:8" ht="20.100000000000001" customHeight="1" x14ac:dyDescent="0.3">
      <c r="B167" s="17" t="str">
        <f ca="1">IFERROR(IF(LoanIsNotPaid*LoanIsGood,PaymentNumber,""), "")</f>
        <v/>
      </c>
      <c r="C167" s="18" t="str">
        <f ca="1">IFERROR(IF(LoanIsNotPaid*LoanIsGood,PaymentDate,""), "")</f>
        <v/>
      </c>
      <c r="D167" s="62" t="str">
        <f ca="1">IFERROR(IF(LoanIsNotPaid*LoanIsGood,LoanValue,""), "")</f>
        <v/>
      </c>
      <c r="E167" s="62" t="str">
        <f ca="1">IFERROR(IF(LoanIsNotPaid*LoanIsGood,MonthlyPayment,""), "")</f>
        <v/>
      </c>
      <c r="F167" s="62" t="str">
        <f ca="1">IFERROR(IF(LoanIsNotPaid*LoanIsGood,Principal,""), "")</f>
        <v/>
      </c>
      <c r="G167" s="62" t="str">
        <f ca="1">IFERROR(IF(LoanIsNotPaid*LoanIsGood,InterestAmt,""), "")</f>
        <v/>
      </c>
      <c r="H167" s="62" t="str">
        <f ca="1">IFERROR(IF(LoanIsNotPaid*LoanIsGood,EndingBalance,""), "")</f>
        <v/>
      </c>
    </row>
    <row r="168" spans="2:8" ht="20.100000000000001" customHeight="1" x14ac:dyDescent="0.3">
      <c r="B168" s="17" t="str">
        <f ca="1">IFERROR(IF(LoanIsNotPaid*LoanIsGood,PaymentNumber,""), "")</f>
        <v/>
      </c>
      <c r="C168" s="18" t="str">
        <f ca="1">IFERROR(IF(LoanIsNotPaid*LoanIsGood,PaymentDate,""), "")</f>
        <v/>
      </c>
      <c r="D168" s="62" t="str">
        <f ca="1">IFERROR(IF(LoanIsNotPaid*LoanIsGood,LoanValue,""), "")</f>
        <v/>
      </c>
      <c r="E168" s="62" t="str">
        <f ca="1">IFERROR(IF(LoanIsNotPaid*LoanIsGood,MonthlyPayment,""), "")</f>
        <v/>
      </c>
      <c r="F168" s="62" t="str">
        <f ca="1">IFERROR(IF(LoanIsNotPaid*LoanIsGood,Principal,""), "")</f>
        <v/>
      </c>
      <c r="G168" s="62" t="str">
        <f ca="1">IFERROR(IF(LoanIsNotPaid*LoanIsGood,InterestAmt,""), "")</f>
        <v/>
      </c>
      <c r="H168" s="62" t="str">
        <f ca="1">IFERROR(IF(LoanIsNotPaid*LoanIsGood,EndingBalance,""), "")</f>
        <v/>
      </c>
    </row>
    <row r="169" spans="2:8" ht="20.100000000000001" customHeight="1" x14ac:dyDescent="0.3">
      <c r="B169" s="17" t="str">
        <f ca="1">IFERROR(IF(LoanIsNotPaid*LoanIsGood,PaymentNumber,""), "")</f>
        <v/>
      </c>
      <c r="C169" s="18" t="str">
        <f ca="1">IFERROR(IF(LoanIsNotPaid*LoanIsGood,PaymentDate,""), "")</f>
        <v/>
      </c>
      <c r="D169" s="62" t="str">
        <f ca="1">IFERROR(IF(LoanIsNotPaid*LoanIsGood,LoanValue,""), "")</f>
        <v/>
      </c>
      <c r="E169" s="62" t="str">
        <f ca="1">IFERROR(IF(LoanIsNotPaid*LoanIsGood,MonthlyPayment,""), "")</f>
        <v/>
      </c>
      <c r="F169" s="62" t="str">
        <f ca="1">IFERROR(IF(LoanIsNotPaid*LoanIsGood,Principal,""), "")</f>
        <v/>
      </c>
      <c r="G169" s="62" t="str">
        <f ca="1">IFERROR(IF(LoanIsNotPaid*LoanIsGood,InterestAmt,""), "")</f>
        <v/>
      </c>
      <c r="H169" s="62" t="str">
        <f ca="1">IFERROR(IF(LoanIsNotPaid*LoanIsGood,EndingBalance,""), "")</f>
        <v/>
      </c>
    </row>
    <row r="170" spans="2:8" ht="20.100000000000001" customHeight="1" x14ac:dyDescent="0.3">
      <c r="B170" s="17" t="str">
        <f ca="1">IFERROR(IF(LoanIsNotPaid*LoanIsGood,PaymentNumber,""), "")</f>
        <v/>
      </c>
      <c r="C170" s="18" t="str">
        <f ca="1">IFERROR(IF(LoanIsNotPaid*LoanIsGood,PaymentDate,""), "")</f>
        <v/>
      </c>
      <c r="D170" s="62" t="str">
        <f ca="1">IFERROR(IF(LoanIsNotPaid*LoanIsGood,LoanValue,""), "")</f>
        <v/>
      </c>
      <c r="E170" s="62" t="str">
        <f ca="1">IFERROR(IF(LoanIsNotPaid*LoanIsGood,MonthlyPayment,""), "")</f>
        <v/>
      </c>
      <c r="F170" s="62" t="str">
        <f ca="1">IFERROR(IF(LoanIsNotPaid*LoanIsGood,Principal,""), "")</f>
        <v/>
      </c>
      <c r="G170" s="62" t="str">
        <f ca="1">IFERROR(IF(LoanIsNotPaid*LoanIsGood,InterestAmt,""), "")</f>
        <v/>
      </c>
      <c r="H170" s="62" t="str">
        <f ca="1">IFERROR(IF(LoanIsNotPaid*LoanIsGood,EndingBalance,""), "")</f>
        <v/>
      </c>
    </row>
    <row r="171" spans="2:8" ht="20.100000000000001" customHeight="1" x14ac:dyDescent="0.3">
      <c r="B171" s="17" t="str">
        <f ca="1">IFERROR(IF(LoanIsNotPaid*LoanIsGood,PaymentNumber,""), "")</f>
        <v/>
      </c>
      <c r="C171" s="18" t="str">
        <f ca="1">IFERROR(IF(LoanIsNotPaid*LoanIsGood,PaymentDate,""), "")</f>
        <v/>
      </c>
      <c r="D171" s="62" t="str">
        <f ca="1">IFERROR(IF(LoanIsNotPaid*LoanIsGood,LoanValue,""), "")</f>
        <v/>
      </c>
      <c r="E171" s="62" t="str">
        <f ca="1">IFERROR(IF(LoanIsNotPaid*LoanIsGood,MonthlyPayment,""), "")</f>
        <v/>
      </c>
      <c r="F171" s="62" t="str">
        <f ca="1">IFERROR(IF(LoanIsNotPaid*LoanIsGood,Principal,""), "")</f>
        <v/>
      </c>
      <c r="G171" s="62" t="str">
        <f ca="1">IFERROR(IF(LoanIsNotPaid*LoanIsGood,InterestAmt,""), "")</f>
        <v/>
      </c>
      <c r="H171" s="62" t="str">
        <f ca="1">IFERROR(IF(LoanIsNotPaid*LoanIsGood,EndingBalance,""), "")</f>
        <v/>
      </c>
    </row>
    <row r="172" spans="2:8" ht="20.100000000000001" customHeight="1" x14ac:dyDescent="0.3">
      <c r="B172" s="17" t="str">
        <f ca="1">IFERROR(IF(LoanIsNotPaid*LoanIsGood,PaymentNumber,""), "")</f>
        <v/>
      </c>
      <c r="C172" s="18" t="str">
        <f ca="1">IFERROR(IF(LoanIsNotPaid*LoanIsGood,PaymentDate,""), "")</f>
        <v/>
      </c>
      <c r="D172" s="62" t="str">
        <f ca="1">IFERROR(IF(LoanIsNotPaid*LoanIsGood,LoanValue,""), "")</f>
        <v/>
      </c>
      <c r="E172" s="62" t="str">
        <f ca="1">IFERROR(IF(LoanIsNotPaid*LoanIsGood,MonthlyPayment,""), "")</f>
        <v/>
      </c>
      <c r="F172" s="62" t="str">
        <f ca="1">IFERROR(IF(LoanIsNotPaid*LoanIsGood,Principal,""), "")</f>
        <v/>
      </c>
      <c r="G172" s="62" t="str">
        <f ca="1">IFERROR(IF(LoanIsNotPaid*LoanIsGood,InterestAmt,""), "")</f>
        <v/>
      </c>
      <c r="H172" s="62" t="str">
        <f ca="1">IFERROR(IF(LoanIsNotPaid*LoanIsGood,EndingBalance,""), "")</f>
        <v/>
      </c>
    </row>
    <row r="173" spans="2:8" ht="20.100000000000001" customHeight="1" x14ac:dyDescent="0.3">
      <c r="B173" s="17" t="str">
        <f ca="1">IFERROR(IF(LoanIsNotPaid*LoanIsGood,PaymentNumber,""), "")</f>
        <v/>
      </c>
      <c r="C173" s="18" t="str">
        <f ca="1">IFERROR(IF(LoanIsNotPaid*LoanIsGood,PaymentDate,""), "")</f>
        <v/>
      </c>
      <c r="D173" s="62" t="str">
        <f ca="1">IFERROR(IF(LoanIsNotPaid*LoanIsGood,LoanValue,""), "")</f>
        <v/>
      </c>
      <c r="E173" s="62" t="str">
        <f ca="1">IFERROR(IF(LoanIsNotPaid*LoanIsGood,MonthlyPayment,""), "")</f>
        <v/>
      </c>
      <c r="F173" s="62" t="str">
        <f ca="1">IFERROR(IF(LoanIsNotPaid*LoanIsGood,Principal,""), "")</f>
        <v/>
      </c>
      <c r="G173" s="62" t="str">
        <f ca="1">IFERROR(IF(LoanIsNotPaid*LoanIsGood,InterestAmt,""), "")</f>
        <v/>
      </c>
      <c r="H173" s="62" t="str">
        <f ca="1">IFERROR(IF(LoanIsNotPaid*LoanIsGood,EndingBalance,""), "")</f>
        <v/>
      </c>
    </row>
    <row r="174" spans="2:8" ht="20.100000000000001" customHeight="1" x14ac:dyDescent="0.3">
      <c r="B174" s="17" t="str">
        <f ca="1">IFERROR(IF(LoanIsNotPaid*LoanIsGood,PaymentNumber,""), "")</f>
        <v/>
      </c>
      <c r="C174" s="18" t="str">
        <f ca="1">IFERROR(IF(LoanIsNotPaid*LoanIsGood,PaymentDate,""), "")</f>
        <v/>
      </c>
      <c r="D174" s="62" t="str">
        <f ca="1">IFERROR(IF(LoanIsNotPaid*LoanIsGood,LoanValue,""), "")</f>
        <v/>
      </c>
      <c r="E174" s="62" t="str">
        <f ca="1">IFERROR(IF(LoanIsNotPaid*LoanIsGood,MonthlyPayment,""), "")</f>
        <v/>
      </c>
      <c r="F174" s="62" t="str">
        <f ca="1">IFERROR(IF(LoanIsNotPaid*LoanIsGood,Principal,""), "")</f>
        <v/>
      </c>
      <c r="G174" s="62" t="str">
        <f ca="1">IFERROR(IF(LoanIsNotPaid*LoanIsGood,InterestAmt,""), "")</f>
        <v/>
      </c>
      <c r="H174" s="62" t="str">
        <f ca="1">IFERROR(IF(LoanIsNotPaid*LoanIsGood,EndingBalance,""), "")</f>
        <v/>
      </c>
    </row>
    <row r="175" spans="2:8" ht="20.100000000000001" customHeight="1" x14ac:dyDescent="0.3">
      <c r="B175" s="17" t="str">
        <f ca="1">IFERROR(IF(LoanIsNotPaid*LoanIsGood,PaymentNumber,""), "")</f>
        <v/>
      </c>
      <c r="C175" s="18" t="str">
        <f ca="1">IFERROR(IF(LoanIsNotPaid*LoanIsGood,PaymentDate,""), "")</f>
        <v/>
      </c>
      <c r="D175" s="62" t="str">
        <f ca="1">IFERROR(IF(LoanIsNotPaid*LoanIsGood,LoanValue,""), "")</f>
        <v/>
      </c>
      <c r="E175" s="62" t="str">
        <f ca="1">IFERROR(IF(LoanIsNotPaid*LoanIsGood,MonthlyPayment,""), "")</f>
        <v/>
      </c>
      <c r="F175" s="62" t="str">
        <f ca="1">IFERROR(IF(LoanIsNotPaid*LoanIsGood,Principal,""), "")</f>
        <v/>
      </c>
      <c r="G175" s="62" t="str">
        <f ca="1">IFERROR(IF(LoanIsNotPaid*LoanIsGood,InterestAmt,""), "")</f>
        <v/>
      </c>
      <c r="H175" s="62" t="str">
        <f ca="1">IFERROR(IF(LoanIsNotPaid*LoanIsGood,EndingBalance,""), "")</f>
        <v/>
      </c>
    </row>
    <row r="176" spans="2:8" ht="20.100000000000001" customHeight="1" x14ac:dyDescent="0.3">
      <c r="B176" s="17" t="str">
        <f ca="1">IFERROR(IF(LoanIsNotPaid*LoanIsGood,PaymentNumber,""), "")</f>
        <v/>
      </c>
      <c r="C176" s="18" t="str">
        <f ca="1">IFERROR(IF(LoanIsNotPaid*LoanIsGood,PaymentDate,""), "")</f>
        <v/>
      </c>
      <c r="D176" s="62" t="str">
        <f ca="1">IFERROR(IF(LoanIsNotPaid*LoanIsGood,LoanValue,""), "")</f>
        <v/>
      </c>
      <c r="E176" s="62" t="str">
        <f ca="1">IFERROR(IF(LoanIsNotPaid*LoanIsGood,MonthlyPayment,""), "")</f>
        <v/>
      </c>
      <c r="F176" s="62" t="str">
        <f ca="1">IFERROR(IF(LoanIsNotPaid*LoanIsGood,Principal,""), "")</f>
        <v/>
      </c>
      <c r="G176" s="62" t="str">
        <f ca="1">IFERROR(IF(LoanIsNotPaid*LoanIsGood,InterestAmt,""), "")</f>
        <v/>
      </c>
      <c r="H176" s="62" t="str">
        <f ca="1">IFERROR(IF(LoanIsNotPaid*LoanIsGood,EndingBalance,""), "")</f>
        <v/>
      </c>
    </row>
    <row r="177" spans="2:8" ht="20.100000000000001" customHeight="1" x14ac:dyDescent="0.3">
      <c r="B177" s="17" t="str">
        <f ca="1">IFERROR(IF(LoanIsNotPaid*LoanIsGood,PaymentNumber,""), "")</f>
        <v/>
      </c>
      <c r="C177" s="18" t="str">
        <f ca="1">IFERROR(IF(LoanIsNotPaid*LoanIsGood,PaymentDate,""), "")</f>
        <v/>
      </c>
      <c r="D177" s="62" t="str">
        <f ca="1">IFERROR(IF(LoanIsNotPaid*LoanIsGood,LoanValue,""), "")</f>
        <v/>
      </c>
      <c r="E177" s="62" t="str">
        <f ca="1">IFERROR(IF(LoanIsNotPaid*LoanIsGood,MonthlyPayment,""), "")</f>
        <v/>
      </c>
      <c r="F177" s="62" t="str">
        <f ca="1">IFERROR(IF(LoanIsNotPaid*LoanIsGood,Principal,""), "")</f>
        <v/>
      </c>
      <c r="G177" s="62" t="str">
        <f ca="1">IFERROR(IF(LoanIsNotPaid*LoanIsGood,InterestAmt,""), "")</f>
        <v/>
      </c>
      <c r="H177" s="62" t="str">
        <f ca="1">IFERROR(IF(LoanIsNotPaid*LoanIsGood,EndingBalance,""), "")</f>
        <v/>
      </c>
    </row>
    <row r="178" spans="2:8" ht="20.100000000000001" customHeight="1" x14ac:dyDescent="0.3">
      <c r="B178" s="17" t="str">
        <f ca="1">IFERROR(IF(LoanIsNotPaid*LoanIsGood,PaymentNumber,""), "")</f>
        <v/>
      </c>
      <c r="C178" s="18" t="str">
        <f ca="1">IFERROR(IF(LoanIsNotPaid*LoanIsGood,PaymentDate,""), "")</f>
        <v/>
      </c>
      <c r="D178" s="62" t="str">
        <f ca="1">IFERROR(IF(LoanIsNotPaid*LoanIsGood,LoanValue,""), "")</f>
        <v/>
      </c>
      <c r="E178" s="62" t="str">
        <f ca="1">IFERROR(IF(LoanIsNotPaid*LoanIsGood,MonthlyPayment,""), "")</f>
        <v/>
      </c>
      <c r="F178" s="62" t="str">
        <f ca="1">IFERROR(IF(LoanIsNotPaid*LoanIsGood,Principal,""), "")</f>
        <v/>
      </c>
      <c r="G178" s="62" t="str">
        <f ca="1">IFERROR(IF(LoanIsNotPaid*LoanIsGood,InterestAmt,""), "")</f>
        <v/>
      </c>
      <c r="H178" s="62" t="str">
        <f ca="1">IFERROR(IF(LoanIsNotPaid*LoanIsGood,EndingBalance,""), "")</f>
        <v/>
      </c>
    </row>
    <row r="179" spans="2:8" ht="20.100000000000001" customHeight="1" x14ac:dyDescent="0.3">
      <c r="B179" s="17" t="str">
        <f ca="1">IFERROR(IF(LoanIsNotPaid*LoanIsGood,PaymentNumber,""), "")</f>
        <v/>
      </c>
      <c r="C179" s="18" t="str">
        <f ca="1">IFERROR(IF(LoanIsNotPaid*LoanIsGood,PaymentDate,""), "")</f>
        <v/>
      </c>
      <c r="D179" s="62" t="str">
        <f ca="1">IFERROR(IF(LoanIsNotPaid*LoanIsGood,LoanValue,""), "")</f>
        <v/>
      </c>
      <c r="E179" s="62" t="str">
        <f ca="1">IFERROR(IF(LoanIsNotPaid*LoanIsGood,MonthlyPayment,""), "")</f>
        <v/>
      </c>
      <c r="F179" s="62" t="str">
        <f ca="1">IFERROR(IF(LoanIsNotPaid*LoanIsGood,Principal,""), "")</f>
        <v/>
      </c>
      <c r="G179" s="62" t="str">
        <f ca="1">IFERROR(IF(LoanIsNotPaid*LoanIsGood,InterestAmt,""), "")</f>
        <v/>
      </c>
      <c r="H179" s="62" t="str">
        <f ca="1">IFERROR(IF(LoanIsNotPaid*LoanIsGood,EndingBalance,""), "")</f>
        <v/>
      </c>
    </row>
    <row r="180" spans="2:8" ht="20.100000000000001" customHeight="1" x14ac:dyDescent="0.3">
      <c r="B180" s="17" t="str">
        <f ca="1">IFERROR(IF(LoanIsNotPaid*LoanIsGood,PaymentNumber,""), "")</f>
        <v/>
      </c>
      <c r="C180" s="18" t="str">
        <f ca="1">IFERROR(IF(LoanIsNotPaid*LoanIsGood,PaymentDate,""), "")</f>
        <v/>
      </c>
      <c r="D180" s="62" t="str">
        <f ca="1">IFERROR(IF(LoanIsNotPaid*LoanIsGood,LoanValue,""), "")</f>
        <v/>
      </c>
      <c r="E180" s="62" t="str">
        <f ca="1">IFERROR(IF(LoanIsNotPaid*LoanIsGood,MonthlyPayment,""), "")</f>
        <v/>
      </c>
      <c r="F180" s="62" t="str">
        <f ca="1">IFERROR(IF(LoanIsNotPaid*LoanIsGood,Principal,""), "")</f>
        <v/>
      </c>
      <c r="G180" s="62" t="str">
        <f ca="1">IFERROR(IF(LoanIsNotPaid*LoanIsGood,InterestAmt,""), "")</f>
        <v/>
      </c>
      <c r="H180" s="62" t="str">
        <f ca="1">IFERROR(IF(LoanIsNotPaid*LoanIsGood,EndingBalance,""), "")</f>
        <v/>
      </c>
    </row>
    <row r="181" spans="2:8" ht="20.100000000000001" customHeight="1" x14ac:dyDescent="0.3">
      <c r="B181" s="17" t="str">
        <f ca="1">IFERROR(IF(LoanIsNotPaid*LoanIsGood,PaymentNumber,""), "")</f>
        <v/>
      </c>
      <c r="C181" s="18" t="str">
        <f ca="1">IFERROR(IF(LoanIsNotPaid*LoanIsGood,PaymentDate,""), "")</f>
        <v/>
      </c>
      <c r="D181" s="62" t="str">
        <f ca="1">IFERROR(IF(LoanIsNotPaid*LoanIsGood,LoanValue,""), "")</f>
        <v/>
      </c>
      <c r="E181" s="62" t="str">
        <f ca="1">IFERROR(IF(LoanIsNotPaid*LoanIsGood,MonthlyPayment,""), "")</f>
        <v/>
      </c>
      <c r="F181" s="62" t="str">
        <f ca="1">IFERROR(IF(LoanIsNotPaid*LoanIsGood,Principal,""), "")</f>
        <v/>
      </c>
      <c r="G181" s="62" t="str">
        <f ca="1">IFERROR(IF(LoanIsNotPaid*LoanIsGood,InterestAmt,""), "")</f>
        <v/>
      </c>
      <c r="H181" s="62" t="str">
        <f ca="1">IFERROR(IF(LoanIsNotPaid*LoanIsGood,EndingBalance,""), "")</f>
        <v/>
      </c>
    </row>
    <row r="182" spans="2:8" ht="20.100000000000001" customHeight="1" x14ac:dyDescent="0.3">
      <c r="B182" s="17" t="str">
        <f ca="1">IFERROR(IF(LoanIsNotPaid*LoanIsGood,PaymentNumber,""), "")</f>
        <v/>
      </c>
      <c r="C182" s="18" t="str">
        <f ca="1">IFERROR(IF(LoanIsNotPaid*LoanIsGood,PaymentDate,""), "")</f>
        <v/>
      </c>
      <c r="D182" s="62" t="str">
        <f ca="1">IFERROR(IF(LoanIsNotPaid*LoanIsGood,LoanValue,""), "")</f>
        <v/>
      </c>
      <c r="E182" s="62" t="str">
        <f ca="1">IFERROR(IF(LoanIsNotPaid*LoanIsGood,MonthlyPayment,""), "")</f>
        <v/>
      </c>
      <c r="F182" s="62" t="str">
        <f ca="1">IFERROR(IF(LoanIsNotPaid*LoanIsGood,Principal,""), "")</f>
        <v/>
      </c>
      <c r="G182" s="62" t="str">
        <f ca="1">IFERROR(IF(LoanIsNotPaid*LoanIsGood,InterestAmt,""), "")</f>
        <v/>
      </c>
      <c r="H182" s="62" t="str">
        <f ca="1">IFERROR(IF(LoanIsNotPaid*LoanIsGood,EndingBalance,""), "")</f>
        <v/>
      </c>
    </row>
    <row r="183" spans="2:8" ht="20.100000000000001" customHeight="1" x14ac:dyDescent="0.3">
      <c r="B183" s="17" t="str">
        <f ca="1">IFERROR(IF(LoanIsNotPaid*LoanIsGood,PaymentNumber,""), "")</f>
        <v/>
      </c>
      <c r="C183" s="18" t="str">
        <f ca="1">IFERROR(IF(LoanIsNotPaid*LoanIsGood,PaymentDate,""), "")</f>
        <v/>
      </c>
      <c r="D183" s="62" t="str">
        <f ca="1">IFERROR(IF(LoanIsNotPaid*LoanIsGood,LoanValue,""), "")</f>
        <v/>
      </c>
      <c r="E183" s="62" t="str">
        <f ca="1">IFERROR(IF(LoanIsNotPaid*LoanIsGood,MonthlyPayment,""), "")</f>
        <v/>
      </c>
      <c r="F183" s="62" t="str">
        <f ca="1">IFERROR(IF(LoanIsNotPaid*LoanIsGood,Principal,""), "")</f>
        <v/>
      </c>
      <c r="G183" s="62" t="str">
        <f ca="1">IFERROR(IF(LoanIsNotPaid*LoanIsGood,InterestAmt,""), "")</f>
        <v/>
      </c>
      <c r="H183" s="62" t="str">
        <f ca="1">IFERROR(IF(LoanIsNotPaid*LoanIsGood,EndingBalance,""), "")</f>
        <v/>
      </c>
    </row>
    <row r="184" spans="2:8" ht="20.100000000000001" customHeight="1" x14ac:dyDescent="0.3">
      <c r="B184" s="17" t="str">
        <f ca="1">IFERROR(IF(LoanIsNotPaid*LoanIsGood,PaymentNumber,""), "")</f>
        <v/>
      </c>
      <c r="C184" s="18" t="str">
        <f ca="1">IFERROR(IF(LoanIsNotPaid*LoanIsGood,PaymentDate,""), "")</f>
        <v/>
      </c>
      <c r="D184" s="62" t="str">
        <f ca="1">IFERROR(IF(LoanIsNotPaid*LoanIsGood,LoanValue,""), "")</f>
        <v/>
      </c>
      <c r="E184" s="62" t="str">
        <f ca="1">IFERROR(IF(LoanIsNotPaid*LoanIsGood,MonthlyPayment,""), "")</f>
        <v/>
      </c>
      <c r="F184" s="62" t="str">
        <f ca="1">IFERROR(IF(LoanIsNotPaid*LoanIsGood,Principal,""), "")</f>
        <v/>
      </c>
      <c r="G184" s="62" t="str">
        <f ca="1">IFERROR(IF(LoanIsNotPaid*LoanIsGood,InterestAmt,""), "")</f>
        <v/>
      </c>
      <c r="H184" s="62" t="str">
        <f ca="1">IFERROR(IF(LoanIsNotPaid*LoanIsGood,EndingBalance,""), "")</f>
        <v/>
      </c>
    </row>
    <row r="185" spans="2:8" ht="20.100000000000001" customHeight="1" x14ac:dyDescent="0.3">
      <c r="B185" s="17" t="str">
        <f ca="1">IFERROR(IF(LoanIsNotPaid*LoanIsGood,PaymentNumber,""), "")</f>
        <v/>
      </c>
      <c r="C185" s="18" t="str">
        <f ca="1">IFERROR(IF(LoanIsNotPaid*LoanIsGood,PaymentDate,""), "")</f>
        <v/>
      </c>
      <c r="D185" s="62" t="str">
        <f ca="1">IFERROR(IF(LoanIsNotPaid*LoanIsGood,LoanValue,""), "")</f>
        <v/>
      </c>
      <c r="E185" s="62" t="str">
        <f ca="1">IFERROR(IF(LoanIsNotPaid*LoanIsGood,MonthlyPayment,""), "")</f>
        <v/>
      </c>
      <c r="F185" s="62" t="str">
        <f ca="1">IFERROR(IF(LoanIsNotPaid*LoanIsGood,Principal,""), "")</f>
        <v/>
      </c>
      <c r="G185" s="62" t="str">
        <f ca="1">IFERROR(IF(LoanIsNotPaid*LoanIsGood,InterestAmt,""), "")</f>
        <v/>
      </c>
      <c r="H185" s="62" t="str">
        <f ca="1">IFERROR(IF(LoanIsNotPaid*LoanIsGood,EndingBalance,""), "")</f>
        <v/>
      </c>
    </row>
    <row r="186" spans="2:8" ht="20.100000000000001" customHeight="1" x14ac:dyDescent="0.3">
      <c r="B186" s="17" t="str">
        <f ca="1">IFERROR(IF(LoanIsNotPaid*LoanIsGood,PaymentNumber,""), "")</f>
        <v/>
      </c>
      <c r="C186" s="18" t="str">
        <f ca="1">IFERROR(IF(LoanIsNotPaid*LoanIsGood,PaymentDate,""), "")</f>
        <v/>
      </c>
      <c r="D186" s="62" t="str">
        <f ca="1">IFERROR(IF(LoanIsNotPaid*LoanIsGood,LoanValue,""), "")</f>
        <v/>
      </c>
      <c r="E186" s="62" t="str">
        <f ca="1">IFERROR(IF(LoanIsNotPaid*LoanIsGood,MonthlyPayment,""), "")</f>
        <v/>
      </c>
      <c r="F186" s="62" t="str">
        <f ca="1">IFERROR(IF(LoanIsNotPaid*LoanIsGood,Principal,""), "")</f>
        <v/>
      </c>
      <c r="G186" s="62" t="str">
        <f ca="1">IFERROR(IF(LoanIsNotPaid*LoanIsGood,InterestAmt,""), "")</f>
        <v/>
      </c>
      <c r="H186" s="62" t="str">
        <f ca="1">IFERROR(IF(LoanIsNotPaid*LoanIsGood,EndingBalance,""), "")</f>
        <v/>
      </c>
    </row>
    <row r="187" spans="2:8" ht="20.100000000000001" customHeight="1" x14ac:dyDescent="0.3">
      <c r="B187" s="17" t="str">
        <f ca="1">IFERROR(IF(LoanIsNotPaid*LoanIsGood,PaymentNumber,""), "")</f>
        <v/>
      </c>
      <c r="C187" s="18" t="str">
        <f ca="1">IFERROR(IF(LoanIsNotPaid*LoanIsGood,PaymentDate,""), "")</f>
        <v/>
      </c>
      <c r="D187" s="62" t="str">
        <f ca="1">IFERROR(IF(LoanIsNotPaid*LoanIsGood,LoanValue,""), "")</f>
        <v/>
      </c>
      <c r="E187" s="62" t="str">
        <f ca="1">IFERROR(IF(LoanIsNotPaid*LoanIsGood,MonthlyPayment,""), "")</f>
        <v/>
      </c>
      <c r="F187" s="62" t="str">
        <f ca="1">IFERROR(IF(LoanIsNotPaid*LoanIsGood,Principal,""), "")</f>
        <v/>
      </c>
      <c r="G187" s="62" t="str">
        <f ca="1">IFERROR(IF(LoanIsNotPaid*LoanIsGood,InterestAmt,""), "")</f>
        <v/>
      </c>
      <c r="H187" s="62" t="str">
        <f ca="1">IFERROR(IF(LoanIsNotPaid*LoanIsGood,EndingBalance,""), "")</f>
        <v/>
      </c>
    </row>
    <row r="188" spans="2:8" ht="20.100000000000001" customHeight="1" x14ac:dyDescent="0.3">
      <c r="B188" s="17" t="str">
        <f ca="1">IFERROR(IF(LoanIsNotPaid*LoanIsGood,PaymentNumber,""), "")</f>
        <v/>
      </c>
      <c r="C188" s="18" t="str">
        <f ca="1">IFERROR(IF(LoanIsNotPaid*LoanIsGood,PaymentDate,""), "")</f>
        <v/>
      </c>
      <c r="D188" s="62" t="str">
        <f ca="1">IFERROR(IF(LoanIsNotPaid*LoanIsGood,LoanValue,""), "")</f>
        <v/>
      </c>
      <c r="E188" s="62" t="str">
        <f ca="1">IFERROR(IF(LoanIsNotPaid*LoanIsGood,MonthlyPayment,""), "")</f>
        <v/>
      </c>
      <c r="F188" s="62" t="str">
        <f ca="1">IFERROR(IF(LoanIsNotPaid*LoanIsGood,Principal,""), "")</f>
        <v/>
      </c>
      <c r="G188" s="62" t="str">
        <f ca="1">IFERROR(IF(LoanIsNotPaid*LoanIsGood,InterestAmt,""), "")</f>
        <v/>
      </c>
      <c r="H188" s="62" t="str">
        <f ca="1">IFERROR(IF(LoanIsNotPaid*LoanIsGood,EndingBalance,""), "")</f>
        <v/>
      </c>
    </row>
    <row r="189" spans="2:8" ht="20.100000000000001" customHeight="1" x14ac:dyDescent="0.3">
      <c r="B189" s="17" t="str">
        <f ca="1">IFERROR(IF(LoanIsNotPaid*LoanIsGood,PaymentNumber,""), "")</f>
        <v/>
      </c>
      <c r="C189" s="18" t="str">
        <f ca="1">IFERROR(IF(LoanIsNotPaid*LoanIsGood,PaymentDate,""), "")</f>
        <v/>
      </c>
      <c r="D189" s="62" t="str">
        <f ca="1">IFERROR(IF(LoanIsNotPaid*LoanIsGood,LoanValue,""), "")</f>
        <v/>
      </c>
      <c r="E189" s="62" t="str">
        <f ca="1">IFERROR(IF(LoanIsNotPaid*LoanIsGood,MonthlyPayment,""), "")</f>
        <v/>
      </c>
      <c r="F189" s="62" t="str">
        <f ca="1">IFERROR(IF(LoanIsNotPaid*LoanIsGood,Principal,""), "")</f>
        <v/>
      </c>
      <c r="G189" s="62" t="str">
        <f ca="1">IFERROR(IF(LoanIsNotPaid*LoanIsGood,InterestAmt,""), "")</f>
        <v/>
      </c>
      <c r="H189" s="62" t="str">
        <f ca="1">IFERROR(IF(LoanIsNotPaid*LoanIsGood,EndingBalance,""), "")</f>
        <v/>
      </c>
    </row>
    <row r="190" spans="2:8" ht="20.100000000000001" customHeight="1" x14ac:dyDescent="0.3">
      <c r="B190" s="17" t="str">
        <f ca="1">IFERROR(IF(LoanIsNotPaid*LoanIsGood,PaymentNumber,""), "")</f>
        <v/>
      </c>
      <c r="C190" s="18" t="str">
        <f ca="1">IFERROR(IF(LoanIsNotPaid*LoanIsGood,PaymentDate,""), "")</f>
        <v/>
      </c>
      <c r="D190" s="62" t="str">
        <f ca="1">IFERROR(IF(LoanIsNotPaid*LoanIsGood,LoanValue,""), "")</f>
        <v/>
      </c>
      <c r="E190" s="62" t="str">
        <f ca="1">IFERROR(IF(LoanIsNotPaid*LoanIsGood,MonthlyPayment,""), "")</f>
        <v/>
      </c>
      <c r="F190" s="62" t="str">
        <f ca="1">IFERROR(IF(LoanIsNotPaid*LoanIsGood,Principal,""), "")</f>
        <v/>
      </c>
      <c r="G190" s="62" t="str">
        <f ca="1">IFERROR(IF(LoanIsNotPaid*LoanIsGood,InterestAmt,""), "")</f>
        <v/>
      </c>
      <c r="H190" s="62" t="str">
        <f ca="1">IFERROR(IF(LoanIsNotPaid*LoanIsGood,EndingBalance,""), "")</f>
        <v/>
      </c>
    </row>
    <row r="191" spans="2:8" ht="20.100000000000001" customHeight="1" x14ac:dyDescent="0.3">
      <c r="B191" s="17" t="str">
        <f ca="1">IFERROR(IF(LoanIsNotPaid*LoanIsGood,PaymentNumber,""), "")</f>
        <v/>
      </c>
      <c r="C191" s="18" t="str">
        <f ca="1">IFERROR(IF(LoanIsNotPaid*LoanIsGood,PaymentDate,""), "")</f>
        <v/>
      </c>
      <c r="D191" s="62" t="str">
        <f ca="1">IFERROR(IF(LoanIsNotPaid*LoanIsGood,LoanValue,""), "")</f>
        <v/>
      </c>
      <c r="E191" s="62" t="str">
        <f ca="1">IFERROR(IF(LoanIsNotPaid*LoanIsGood,MonthlyPayment,""), "")</f>
        <v/>
      </c>
      <c r="F191" s="62" t="str">
        <f ca="1">IFERROR(IF(LoanIsNotPaid*LoanIsGood,Principal,""), "")</f>
        <v/>
      </c>
      <c r="G191" s="62" t="str">
        <f ca="1">IFERROR(IF(LoanIsNotPaid*LoanIsGood,InterestAmt,""), "")</f>
        <v/>
      </c>
      <c r="H191" s="62" t="str">
        <f ca="1">IFERROR(IF(LoanIsNotPaid*LoanIsGood,EndingBalance,""), "")</f>
        <v/>
      </c>
    </row>
    <row r="192" spans="2:8" ht="20.100000000000001" customHeight="1" x14ac:dyDescent="0.3">
      <c r="B192" s="17" t="str">
        <f ca="1">IFERROR(IF(LoanIsNotPaid*LoanIsGood,PaymentNumber,""), "")</f>
        <v/>
      </c>
      <c r="C192" s="18" t="str">
        <f ca="1">IFERROR(IF(LoanIsNotPaid*LoanIsGood,PaymentDate,""), "")</f>
        <v/>
      </c>
      <c r="D192" s="62" t="str">
        <f ca="1">IFERROR(IF(LoanIsNotPaid*LoanIsGood,LoanValue,""), "")</f>
        <v/>
      </c>
      <c r="E192" s="62" t="str">
        <f ca="1">IFERROR(IF(LoanIsNotPaid*LoanIsGood,MonthlyPayment,""), "")</f>
        <v/>
      </c>
      <c r="F192" s="62" t="str">
        <f ca="1">IFERROR(IF(LoanIsNotPaid*LoanIsGood,Principal,""), "")</f>
        <v/>
      </c>
      <c r="G192" s="62" t="str">
        <f ca="1">IFERROR(IF(LoanIsNotPaid*LoanIsGood,InterestAmt,""), "")</f>
        <v/>
      </c>
      <c r="H192" s="62" t="str">
        <f ca="1">IFERROR(IF(LoanIsNotPaid*LoanIsGood,EndingBalance,""), "")</f>
        <v/>
      </c>
    </row>
    <row r="193" spans="2:8" ht="20.100000000000001" customHeight="1" x14ac:dyDescent="0.3">
      <c r="B193" s="17" t="str">
        <f ca="1">IFERROR(IF(LoanIsNotPaid*LoanIsGood,PaymentNumber,""), "")</f>
        <v/>
      </c>
      <c r="C193" s="18" t="str">
        <f ca="1">IFERROR(IF(LoanIsNotPaid*LoanIsGood,PaymentDate,""), "")</f>
        <v/>
      </c>
      <c r="D193" s="62" t="str">
        <f ca="1">IFERROR(IF(LoanIsNotPaid*LoanIsGood,LoanValue,""), "")</f>
        <v/>
      </c>
      <c r="E193" s="62" t="str">
        <f ca="1">IFERROR(IF(LoanIsNotPaid*LoanIsGood,MonthlyPayment,""), "")</f>
        <v/>
      </c>
      <c r="F193" s="62" t="str">
        <f ca="1">IFERROR(IF(LoanIsNotPaid*LoanIsGood,Principal,""), "")</f>
        <v/>
      </c>
      <c r="G193" s="62" t="str">
        <f ca="1">IFERROR(IF(LoanIsNotPaid*LoanIsGood,InterestAmt,""), "")</f>
        <v/>
      </c>
      <c r="H193" s="62" t="str">
        <f ca="1">IFERROR(IF(LoanIsNotPaid*LoanIsGood,EndingBalance,""), "")</f>
        <v/>
      </c>
    </row>
    <row r="194" spans="2:8" ht="20.100000000000001" customHeight="1" x14ac:dyDescent="0.3">
      <c r="B194" s="17" t="str">
        <f ca="1">IFERROR(IF(LoanIsNotPaid*LoanIsGood,PaymentNumber,""), "")</f>
        <v/>
      </c>
      <c r="C194" s="18" t="str">
        <f ca="1">IFERROR(IF(LoanIsNotPaid*LoanIsGood,PaymentDate,""), "")</f>
        <v/>
      </c>
      <c r="D194" s="62" t="str">
        <f ca="1">IFERROR(IF(LoanIsNotPaid*LoanIsGood,LoanValue,""), "")</f>
        <v/>
      </c>
      <c r="E194" s="62" t="str">
        <f ca="1">IFERROR(IF(LoanIsNotPaid*LoanIsGood,MonthlyPayment,""), "")</f>
        <v/>
      </c>
      <c r="F194" s="62" t="str">
        <f ca="1">IFERROR(IF(LoanIsNotPaid*LoanIsGood,Principal,""), "")</f>
        <v/>
      </c>
      <c r="G194" s="62" t="str">
        <f ca="1">IFERROR(IF(LoanIsNotPaid*LoanIsGood,InterestAmt,""), "")</f>
        <v/>
      </c>
      <c r="H194" s="62" t="str">
        <f ca="1">IFERROR(IF(LoanIsNotPaid*LoanIsGood,EndingBalance,""), "")</f>
        <v/>
      </c>
    </row>
    <row r="195" spans="2:8" ht="20.100000000000001" customHeight="1" x14ac:dyDescent="0.3">
      <c r="B195" s="17" t="str">
        <f ca="1">IFERROR(IF(LoanIsNotPaid*LoanIsGood,PaymentNumber,""), "")</f>
        <v/>
      </c>
      <c r="C195" s="18" t="str">
        <f ca="1">IFERROR(IF(LoanIsNotPaid*LoanIsGood,PaymentDate,""), "")</f>
        <v/>
      </c>
      <c r="D195" s="62" t="str">
        <f ca="1">IFERROR(IF(LoanIsNotPaid*LoanIsGood,LoanValue,""), "")</f>
        <v/>
      </c>
      <c r="E195" s="62" t="str">
        <f ca="1">IFERROR(IF(LoanIsNotPaid*LoanIsGood,MonthlyPayment,""), "")</f>
        <v/>
      </c>
      <c r="F195" s="62" t="str">
        <f ca="1">IFERROR(IF(LoanIsNotPaid*LoanIsGood,Principal,""), "")</f>
        <v/>
      </c>
      <c r="G195" s="62" t="str">
        <f ca="1">IFERROR(IF(LoanIsNotPaid*LoanIsGood,InterestAmt,""), "")</f>
        <v/>
      </c>
      <c r="H195" s="62" t="str">
        <f ca="1">IFERROR(IF(LoanIsNotPaid*LoanIsGood,EndingBalance,""), "")</f>
        <v/>
      </c>
    </row>
    <row r="196" spans="2:8" ht="20.100000000000001" customHeight="1" x14ac:dyDescent="0.3">
      <c r="B196" s="17" t="str">
        <f ca="1">IFERROR(IF(LoanIsNotPaid*LoanIsGood,PaymentNumber,""), "")</f>
        <v/>
      </c>
      <c r="C196" s="18" t="str">
        <f ca="1">IFERROR(IF(LoanIsNotPaid*LoanIsGood,PaymentDate,""), "")</f>
        <v/>
      </c>
      <c r="D196" s="62" t="str">
        <f ca="1">IFERROR(IF(LoanIsNotPaid*LoanIsGood,LoanValue,""), "")</f>
        <v/>
      </c>
      <c r="E196" s="62" t="str">
        <f ca="1">IFERROR(IF(LoanIsNotPaid*LoanIsGood,MonthlyPayment,""), "")</f>
        <v/>
      </c>
      <c r="F196" s="62" t="str">
        <f ca="1">IFERROR(IF(LoanIsNotPaid*LoanIsGood,Principal,""), "")</f>
        <v/>
      </c>
      <c r="G196" s="62" t="str">
        <f ca="1">IFERROR(IF(LoanIsNotPaid*LoanIsGood,InterestAmt,""), "")</f>
        <v/>
      </c>
      <c r="H196" s="62" t="str">
        <f ca="1">IFERROR(IF(LoanIsNotPaid*LoanIsGood,EndingBalance,""), "")</f>
        <v/>
      </c>
    </row>
    <row r="197" spans="2:8" ht="20.100000000000001" customHeight="1" x14ac:dyDescent="0.3">
      <c r="B197" s="17" t="str">
        <f ca="1">IFERROR(IF(LoanIsNotPaid*LoanIsGood,PaymentNumber,""), "")</f>
        <v/>
      </c>
      <c r="C197" s="18" t="str">
        <f ca="1">IFERROR(IF(LoanIsNotPaid*LoanIsGood,PaymentDate,""), "")</f>
        <v/>
      </c>
      <c r="D197" s="62" t="str">
        <f ca="1">IFERROR(IF(LoanIsNotPaid*LoanIsGood,LoanValue,""), "")</f>
        <v/>
      </c>
      <c r="E197" s="62" t="str">
        <f ca="1">IFERROR(IF(LoanIsNotPaid*LoanIsGood,MonthlyPayment,""), "")</f>
        <v/>
      </c>
      <c r="F197" s="62" t="str">
        <f ca="1">IFERROR(IF(LoanIsNotPaid*LoanIsGood,Principal,""), "")</f>
        <v/>
      </c>
      <c r="G197" s="62" t="str">
        <f ca="1">IFERROR(IF(LoanIsNotPaid*LoanIsGood,InterestAmt,""), "")</f>
        <v/>
      </c>
      <c r="H197" s="62" t="str">
        <f ca="1">IFERROR(IF(LoanIsNotPaid*LoanIsGood,EndingBalance,""), "")</f>
        <v/>
      </c>
    </row>
    <row r="198" spans="2:8" ht="20.100000000000001" customHeight="1" x14ac:dyDescent="0.3">
      <c r="B198" s="17" t="str">
        <f ca="1">IFERROR(IF(LoanIsNotPaid*LoanIsGood,PaymentNumber,""), "")</f>
        <v/>
      </c>
      <c r="C198" s="18" t="str">
        <f ca="1">IFERROR(IF(LoanIsNotPaid*LoanIsGood,PaymentDate,""), "")</f>
        <v/>
      </c>
      <c r="D198" s="62" t="str">
        <f ca="1">IFERROR(IF(LoanIsNotPaid*LoanIsGood,LoanValue,""), "")</f>
        <v/>
      </c>
      <c r="E198" s="62" t="str">
        <f ca="1">IFERROR(IF(LoanIsNotPaid*LoanIsGood,MonthlyPayment,""), "")</f>
        <v/>
      </c>
      <c r="F198" s="62" t="str">
        <f ca="1">IFERROR(IF(LoanIsNotPaid*LoanIsGood,Principal,""), "")</f>
        <v/>
      </c>
      <c r="G198" s="62" t="str">
        <f ca="1">IFERROR(IF(LoanIsNotPaid*LoanIsGood,InterestAmt,""), "")</f>
        <v/>
      </c>
      <c r="H198" s="62" t="str">
        <f ca="1">IFERROR(IF(LoanIsNotPaid*LoanIsGood,EndingBalance,""), "")</f>
        <v/>
      </c>
    </row>
    <row r="199" spans="2:8" ht="20.100000000000001" customHeight="1" x14ac:dyDescent="0.3">
      <c r="B199" s="17" t="str">
        <f ca="1">IFERROR(IF(LoanIsNotPaid*LoanIsGood,PaymentNumber,""), "")</f>
        <v/>
      </c>
      <c r="C199" s="18" t="str">
        <f ca="1">IFERROR(IF(LoanIsNotPaid*LoanIsGood,PaymentDate,""), "")</f>
        <v/>
      </c>
      <c r="D199" s="62" t="str">
        <f ca="1">IFERROR(IF(LoanIsNotPaid*LoanIsGood,LoanValue,""), "")</f>
        <v/>
      </c>
      <c r="E199" s="62" t="str">
        <f ca="1">IFERROR(IF(LoanIsNotPaid*LoanIsGood,MonthlyPayment,""), "")</f>
        <v/>
      </c>
      <c r="F199" s="62" t="str">
        <f ca="1">IFERROR(IF(LoanIsNotPaid*LoanIsGood,Principal,""), "")</f>
        <v/>
      </c>
      <c r="G199" s="62" t="str">
        <f ca="1">IFERROR(IF(LoanIsNotPaid*LoanIsGood,InterestAmt,""), "")</f>
        <v/>
      </c>
      <c r="H199" s="62" t="str">
        <f ca="1">IFERROR(IF(LoanIsNotPaid*LoanIsGood,EndingBalance,""), "")</f>
        <v/>
      </c>
    </row>
    <row r="200" spans="2:8" ht="20.100000000000001" customHeight="1" x14ac:dyDescent="0.3">
      <c r="B200" s="17" t="str">
        <f ca="1">IFERROR(IF(LoanIsNotPaid*LoanIsGood,PaymentNumber,""), "")</f>
        <v/>
      </c>
      <c r="C200" s="18" t="str">
        <f ca="1">IFERROR(IF(LoanIsNotPaid*LoanIsGood,PaymentDate,""), "")</f>
        <v/>
      </c>
      <c r="D200" s="62" t="str">
        <f ca="1">IFERROR(IF(LoanIsNotPaid*LoanIsGood,LoanValue,""), "")</f>
        <v/>
      </c>
      <c r="E200" s="62" t="str">
        <f ca="1">IFERROR(IF(LoanIsNotPaid*LoanIsGood,MonthlyPayment,""), "")</f>
        <v/>
      </c>
      <c r="F200" s="62" t="str">
        <f ca="1">IFERROR(IF(LoanIsNotPaid*LoanIsGood,Principal,""), "")</f>
        <v/>
      </c>
      <c r="G200" s="62" t="str">
        <f ca="1">IFERROR(IF(LoanIsNotPaid*LoanIsGood,InterestAmt,""), "")</f>
        <v/>
      </c>
      <c r="H200" s="62" t="str">
        <f ca="1">IFERROR(IF(LoanIsNotPaid*LoanIsGood,EndingBalance,""), "")</f>
        <v/>
      </c>
    </row>
    <row r="201" spans="2:8" ht="20.100000000000001" customHeight="1" x14ac:dyDescent="0.3">
      <c r="B201" s="17" t="str">
        <f ca="1">IFERROR(IF(LoanIsNotPaid*LoanIsGood,PaymentNumber,""), "")</f>
        <v/>
      </c>
      <c r="C201" s="18" t="str">
        <f ca="1">IFERROR(IF(LoanIsNotPaid*LoanIsGood,PaymentDate,""), "")</f>
        <v/>
      </c>
      <c r="D201" s="62" t="str">
        <f ca="1">IFERROR(IF(LoanIsNotPaid*LoanIsGood,LoanValue,""), "")</f>
        <v/>
      </c>
      <c r="E201" s="62" t="str">
        <f ca="1">IFERROR(IF(LoanIsNotPaid*LoanIsGood,MonthlyPayment,""), "")</f>
        <v/>
      </c>
      <c r="F201" s="62" t="str">
        <f ca="1">IFERROR(IF(LoanIsNotPaid*LoanIsGood,Principal,""), "")</f>
        <v/>
      </c>
      <c r="G201" s="62" t="str">
        <f ca="1">IFERROR(IF(LoanIsNotPaid*LoanIsGood,InterestAmt,""), "")</f>
        <v/>
      </c>
      <c r="H201" s="62" t="str">
        <f ca="1">IFERROR(IF(LoanIsNotPaid*LoanIsGood,EndingBalance,""), "")</f>
        <v/>
      </c>
    </row>
    <row r="202" spans="2:8" ht="20.100000000000001" customHeight="1" x14ac:dyDescent="0.3">
      <c r="B202" s="17" t="str">
        <f ca="1">IFERROR(IF(LoanIsNotPaid*LoanIsGood,PaymentNumber,""), "")</f>
        <v/>
      </c>
      <c r="C202" s="18" t="str">
        <f ca="1">IFERROR(IF(LoanIsNotPaid*LoanIsGood,PaymentDate,""), "")</f>
        <v/>
      </c>
      <c r="D202" s="62" t="str">
        <f ca="1">IFERROR(IF(LoanIsNotPaid*LoanIsGood,LoanValue,""), "")</f>
        <v/>
      </c>
      <c r="E202" s="62" t="str">
        <f ca="1">IFERROR(IF(LoanIsNotPaid*LoanIsGood,MonthlyPayment,""), "")</f>
        <v/>
      </c>
      <c r="F202" s="62" t="str">
        <f ca="1">IFERROR(IF(LoanIsNotPaid*LoanIsGood,Principal,""), "")</f>
        <v/>
      </c>
      <c r="G202" s="62" t="str">
        <f ca="1">IFERROR(IF(LoanIsNotPaid*LoanIsGood,InterestAmt,""), "")</f>
        <v/>
      </c>
      <c r="H202" s="62" t="str">
        <f ca="1">IFERROR(IF(LoanIsNotPaid*LoanIsGood,EndingBalance,""), "")</f>
        <v/>
      </c>
    </row>
    <row r="203" spans="2:8" ht="20.100000000000001" customHeight="1" x14ac:dyDescent="0.3">
      <c r="B203" s="17" t="str">
        <f ca="1">IFERROR(IF(LoanIsNotPaid*LoanIsGood,PaymentNumber,""), "")</f>
        <v/>
      </c>
      <c r="C203" s="18" t="str">
        <f ca="1">IFERROR(IF(LoanIsNotPaid*LoanIsGood,PaymentDate,""), "")</f>
        <v/>
      </c>
      <c r="D203" s="62" t="str">
        <f ca="1">IFERROR(IF(LoanIsNotPaid*LoanIsGood,LoanValue,""), "")</f>
        <v/>
      </c>
      <c r="E203" s="62" t="str">
        <f ca="1">IFERROR(IF(LoanIsNotPaid*LoanIsGood,MonthlyPayment,""), "")</f>
        <v/>
      </c>
      <c r="F203" s="62" t="str">
        <f ca="1">IFERROR(IF(LoanIsNotPaid*LoanIsGood,Principal,""), "")</f>
        <v/>
      </c>
      <c r="G203" s="62" t="str">
        <f ca="1">IFERROR(IF(LoanIsNotPaid*LoanIsGood,InterestAmt,""), "")</f>
        <v/>
      </c>
      <c r="H203" s="62" t="str">
        <f ca="1">IFERROR(IF(LoanIsNotPaid*LoanIsGood,EndingBalance,""), "")</f>
        <v/>
      </c>
    </row>
    <row r="204" spans="2:8" ht="20.100000000000001" customHeight="1" x14ac:dyDescent="0.3">
      <c r="B204" s="17" t="str">
        <f ca="1">IFERROR(IF(LoanIsNotPaid*LoanIsGood,PaymentNumber,""), "")</f>
        <v/>
      </c>
      <c r="C204" s="18" t="str">
        <f ca="1">IFERROR(IF(LoanIsNotPaid*LoanIsGood,PaymentDate,""), "")</f>
        <v/>
      </c>
      <c r="D204" s="62" t="str">
        <f ca="1">IFERROR(IF(LoanIsNotPaid*LoanIsGood,LoanValue,""), "")</f>
        <v/>
      </c>
      <c r="E204" s="62" t="str">
        <f ca="1">IFERROR(IF(LoanIsNotPaid*LoanIsGood,MonthlyPayment,""), "")</f>
        <v/>
      </c>
      <c r="F204" s="62" t="str">
        <f ca="1">IFERROR(IF(LoanIsNotPaid*LoanIsGood,Principal,""), "")</f>
        <v/>
      </c>
      <c r="G204" s="62" t="str">
        <f ca="1">IFERROR(IF(LoanIsNotPaid*LoanIsGood,InterestAmt,""), "")</f>
        <v/>
      </c>
      <c r="H204" s="62" t="str">
        <f ca="1">IFERROR(IF(LoanIsNotPaid*LoanIsGood,EndingBalance,""), "")</f>
        <v/>
      </c>
    </row>
    <row r="205" spans="2:8" ht="20.100000000000001" customHeight="1" x14ac:dyDescent="0.3">
      <c r="B205" s="17" t="str">
        <f ca="1">IFERROR(IF(LoanIsNotPaid*LoanIsGood,PaymentNumber,""), "")</f>
        <v/>
      </c>
      <c r="C205" s="18" t="str">
        <f ca="1">IFERROR(IF(LoanIsNotPaid*LoanIsGood,PaymentDate,""), "")</f>
        <v/>
      </c>
      <c r="D205" s="62" t="str">
        <f ca="1">IFERROR(IF(LoanIsNotPaid*LoanIsGood,LoanValue,""), "")</f>
        <v/>
      </c>
      <c r="E205" s="62" t="str">
        <f ca="1">IFERROR(IF(LoanIsNotPaid*LoanIsGood,MonthlyPayment,""), "")</f>
        <v/>
      </c>
      <c r="F205" s="62" t="str">
        <f ca="1">IFERROR(IF(LoanIsNotPaid*LoanIsGood,Principal,""), "")</f>
        <v/>
      </c>
      <c r="G205" s="62" t="str">
        <f ca="1">IFERROR(IF(LoanIsNotPaid*LoanIsGood,InterestAmt,""), "")</f>
        <v/>
      </c>
      <c r="H205" s="62" t="str">
        <f ca="1">IFERROR(IF(LoanIsNotPaid*LoanIsGood,EndingBalance,""), "")</f>
        <v/>
      </c>
    </row>
    <row r="206" spans="2:8" ht="20.100000000000001" customHeight="1" x14ac:dyDescent="0.3">
      <c r="B206" s="17" t="str">
        <f ca="1">IFERROR(IF(LoanIsNotPaid*LoanIsGood,PaymentNumber,""), "")</f>
        <v/>
      </c>
      <c r="C206" s="18" t="str">
        <f ca="1">IFERROR(IF(LoanIsNotPaid*LoanIsGood,PaymentDate,""), "")</f>
        <v/>
      </c>
      <c r="D206" s="62" t="str">
        <f ca="1">IFERROR(IF(LoanIsNotPaid*LoanIsGood,LoanValue,""), "")</f>
        <v/>
      </c>
      <c r="E206" s="62" t="str">
        <f ca="1">IFERROR(IF(LoanIsNotPaid*LoanIsGood,MonthlyPayment,""), "")</f>
        <v/>
      </c>
      <c r="F206" s="62" t="str">
        <f ca="1">IFERROR(IF(LoanIsNotPaid*LoanIsGood,Principal,""), "")</f>
        <v/>
      </c>
      <c r="G206" s="62" t="str">
        <f ca="1">IFERROR(IF(LoanIsNotPaid*LoanIsGood,InterestAmt,""), "")</f>
        <v/>
      </c>
      <c r="H206" s="62" t="str">
        <f ca="1">IFERROR(IF(LoanIsNotPaid*LoanIsGood,EndingBalance,""), "")</f>
        <v/>
      </c>
    </row>
    <row r="207" spans="2:8" ht="20.100000000000001" customHeight="1" x14ac:dyDescent="0.3">
      <c r="B207" s="17" t="str">
        <f ca="1">IFERROR(IF(LoanIsNotPaid*LoanIsGood,PaymentNumber,""), "")</f>
        <v/>
      </c>
      <c r="C207" s="18" t="str">
        <f ca="1">IFERROR(IF(LoanIsNotPaid*LoanIsGood,PaymentDate,""), "")</f>
        <v/>
      </c>
      <c r="D207" s="62" t="str">
        <f ca="1">IFERROR(IF(LoanIsNotPaid*LoanIsGood,LoanValue,""), "")</f>
        <v/>
      </c>
      <c r="E207" s="62" t="str">
        <f ca="1">IFERROR(IF(LoanIsNotPaid*LoanIsGood,MonthlyPayment,""), "")</f>
        <v/>
      </c>
      <c r="F207" s="62" t="str">
        <f ca="1">IFERROR(IF(LoanIsNotPaid*LoanIsGood,Principal,""), "")</f>
        <v/>
      </c>
      <c r="G207" s="62" t="str">
        <f ca="1">IFERROR(IF(LoanIsNotPaid*LoanIsGood,InterestAmt,""), "")</f>
        <v/>
      </c>
      <c r="H207" s="62" t="str">
        <f ca="1">IFERROR(IF(LoanIsNotPaid*LoanIsGood,EndingBalance,""), "")</f>
        <v/>
      </c>
    </row>
    <row r="208" spans="2:8" ht="20.100000000000001" customHeight="1" x14ac:dyDescent="0.3">
      <c r="B208" s="17" t="str">
        <f ca="1">IFERROR(IF(LoanIsNotPaid*LoanIsGood,PaymentNumber,""), "")</f>
        <v/>
      </c>
      <c r="C208" s="18" t="str">
        <f ca="1">IFERROR(IF(LoanIsNotPaid*LoanIsGood,PaymentDate,""), "")</f>
        <v/>
      </c>
      <c r="D208" s="62" t="str">
        <f ca="1">IFERROR(IF(LoanIsNotPaid*LoanIsGood,LoanValue,""), "")</f>
        <v/>
      </c>
      <c r="E208" s="62" t="str">
        <f ca="1">IFERROR(IF(LoanIsNotPaid*LoanIsGood,MonthlyPayment,""), "")</f>
        <v/>
      </c>
      <c r="F208" s="62" t="str">
        <f ca="1">IFERROR(IF(LoanIsNotPaid*LoanIsGood,Principal,""), "")</f>
        <v/>
      </c>
      <c r="G208" s="62" t="str">
        <f ca="1">IFERROR(IF(LoanIsNotPaid*LoanIsGood,InterestAmt,""), "")</f>
        <v/>
      </c>
      <c r="H208" s="62" t="str">
        <f ca="1">IFERROR(IF(LoanIsNotPaid*LoanIsGood,EndingBalance,""), "")</f>
        <v/>
      </c>
    </row>
    <row r="209" spans="2:8" ht="20.100000000000001" customHeight="1" x14ac:dyDescent="0.3">
      <c r="B209" s="17" t="str">
        <f ca="1">IFERROR(IF(LoanIsNotPaid*LoanIsGood,PaymentNumber,""), "")</f>
        <v/>
      </c>
      <c r="C209" s="18" t="str">
        <f ca="1">IFERROR(IF(LoanIsNotPaid*LoanIsGood,PaymentDate,""), "")</f>
        <v/>
      </c>
      <c r="D209" s="62" t="str">
        <f ca="1">IFERROR(IF(LoanIsNotPaid*LoanIsGood,LoanValue,""), "")</f>
        <v/>
      </c>
      <c r="E209" s="62" t="str">
        <f ca="1">IFERROR(IF(LoanIsNotPaid*LoanIsGood,MonthlyPayment,""), "")</f>
        <v/>
      </c>
      <c r="F209" s="62" t="str">
        <f ca="1">IFERROR(IF(LoanIsNotPaid*LoanIsGood,Principal,""), "")</f>
        <v/>
      </c>
      <c r="G209" s="62" t="str">
        <f ca="1">IFERROR(IF(LoanIsNotPaid*LoanIsGood,InterestAmt,""), "")</f>
        <v/>
      </c>
      <c r="H209" s="62" t="str">
        <f ca="1">IFERROR(IF(LoanIsNotPaid*LoanIsGood,EndingBalance,""), "")</f>
        <v/>
      </c>
    </row>
    <row r="210" spans="2:8" ht="20.100000000000001" customHeight="1" x14ac:dyDescent="0.3">
      <c r="B210" s="17" t="str">
        <f ca="1">IFERROR(IF(LoanIsNotPaid*LoanIsGood,PaymentNumber,""), "")</f>
        <v/>
      </c>
      <c r="C210" s="18" t="str">
        <f ca="1">IFERROR(IF(LoanIsNotPaid*LoanIsGood,PaymentDate,""), "")</f>
        <v/>
      </c>
      <c r="D210" s="62" t="str">
        <f ca="1">IFERROR(IF(LoanIsNotPaid*LoanIsGood,LoanValue,""), "")</f>
        <v/>
      </c>
      <c r="E210" s="62" t="str">
        <f ca="1">IFERROR(IF(LoanIsNotPaid*LoanIsGood,MonthlyPayment,""), "")</f>
        <v/>
      </c>
      <c r="F210" s="62" t="str">
        <f ca="1">IFERROR(IF(LoanIsNotPaid*LoanIsGood,Principal,""), "")</f>
        <v/>
      </c>
      <c r="G210" s="62" t="str">
        <f ca="1">IFERROR(IF(LoanIsNotPaid*LoanIsGood,InterestAmt,""), "")</f>
        <v/>
      </c>
      <c r="H210" s="62" t="str">
        <f ca="1">IFERROR(IF(LoanIsNotPaid*LoanIsGood,EndingBalance,""), "")</f>
        <v/>
      </c>
    </row>
    <row r="211" spans="2:8" ht="20.100000000000001" customHeight="1" x14ac:dyDescent="0.3">
      <c r="B211" s="17" t="str">
        <f ca="1">IFERROR(IF(LoanIsNotPaid*LoanIsGood,PaymentNumber,""), "")</f>
        <v/>
      </c>
      <c r="C211" s="18" t="str">
        <f ca="1">IFERROR(IF(LoanIsNotPaid*LoanIsGood,PaymentDate,""), "")</f>
        <v/>
      </c>
      <c r="D211" s="62" t="str">
        <f ca="1">IFERROR(IF(LoanIsNotPaid*LoanIsGood,LoanValue,""), "")</f>
        <v/>
      </c>
      <c r="E211" s="62" t="str">
        <f ca="1">IFERROR(IF(LoanIsNotPaid*LoanIsGood,MonthlyPayment,""), "")</f>
        <v/>
      </c>
      <c r="F211" s="62" t="str">
        <f ca="1">IFERROR(IF(LoanIsNotPaid*LoanIsGood,Principal,""), "")</f>
        <v/>
      </c>
      <c r="G211" s="62" t="str">
        <f ca="1">IFERROR(IF(LoanIsNotPaid*LoanIsGood,InterestAmt,""), "")</f>
        <v/>
      </c>
      <c r="H211" s="62" t="str">
        <f ca="1">IFERROR(IF(LoanIsNotPaid*LoanIsGood,EndingBalance,""), "")</f>
        <v/>
      </c>
    </row>
    <row r="212" spans="2:8" ht="20.100000000000001" customHeight="1" x14ac:dyDescent="0.3">
      <c r="B212" s="17" t="str">
        <f ca="1">IFERROR(IF(LoanIsNotPaid*LoanIsGood,PaymentNumber,""), "")</f>
        <v/>
      </c>
      <c r="C212" s="18" t="str">
        <f ca="1">IFERROR(IF(LoanIsNotPaid*LoanIsGood,PaymentDate,""), "")</f>
        <v/>
      </c>
      <c r="D212" s="62" t="str">
        <f ca="1">IFERROR(IF(LoanIsNotPaid*LoanIsGood,LoanValue,""), "")</f>
        <v/>
      </c>
      <c r="E212" s="62" t="str">
        <f ca="1">IFERROR(IF(LoanIsNotPaid*LoanIsGood,MonthlyPayment,""), "")</f>
        <v/>
      </c>
      <c r="F212" s="62" t="str">
        <f ca="1">IFERROR(IF(LoanIsNotPaid*LoanIsGood,Principal,""), "")</f>
        <v/>
      </c>
      <c r="G212" s="62" t="str">
        <f ca="1">IFERROR(IF(LoanIsNotPaid*LoanIsGood,InterestAmt,""), "")</f>
        <v/>
      </c>
      <c r="H212" s="62" t="str">
        <f ca="1">IFERROR(IF(LoanIsNotPaid*LoanIsGood,EndingBalance,""), "")</f>
        <v/>
      </c>
    </row>
    <row r="213" spans="2:8" ht="20.100000000000001" customHeight="1" x14ac:dyDescent="0.3">
      <c r="B213" s="17" t="str">
        <f ca="1">IFERROR(IF(LoanIsNotPaid*LoanIsGood,PaymentNumber,""), "")</f>
        <v/>
      </c>
      <c r="C213" s="18" t="str">
        <f ca="1">IFERROR(IF(LoanIsNotPaid*LoanIsGood,PaymentDate,""), "")</f>
        <v/>
      </c>
      <c r="D213" s="62" t="str">
        <f ca="1">IFERROR(IF(LoanIsNotPaid*LoanIsGood,LoanValue,""), "")</f>
        <v/>
      </c>
      <c r="E213" s="62" t="str">
        <f ca="1">IFERROR(IF(LoanIsNotPaid*LoanIsGood,MonthlyPayment,""), "")</f>
        <v/>
      </c>
      <c r="F213" s="62" t="str">
        <f ca="1">IFERROR(IF(LoanIsNotPaid*LoanIsGood,Principal,""), "")</f>
        <v/>
      </c>
      <c r="G213" s="62" t="str">
        <f ca="1">IFERROR(IF(LoanIsNotPaid*LoanIsGood,InterestAmt,""), "")</f>
        <v/>
      </c>
      <c r="H213" s="62" t="str">
        <f ca="1">IFERROR(IF(LoanIsNotPaid*LoanIsGood,EndingBalance,""), "")</f>
        <v/>
      </c>
    </row>
    <row r="214" spans="2:8" ht="20.100000000000001" customHeight="1" x14ac:dyDescent="0.3">
      <c r="B214" s="17" t="str">
        <f ca="1">IFERROR(IF(LoanIsNotPaid*LoanIsGood,PaymentNumber,""), "")</f>
        <v/>
      </c>
      <c r="C214" s="18" t="str">
        <f ca="1">IFERROR(IF(LoanIsNotPaid*LoanIsGood,PaymentDate,""), "")</f>
        <v/>
      </c>
      <c r="D214" s="62" t="str">
        <f ca="1">IFERROR(IF(LoanIsNotPaid*LoanIsGood,LoanValue,""), "")</f>
        <v/>
      </c>
      <c r="E214" s="62" t="str">
        <f ca="1">IFERROR(IF(LoanIsNotPaid*LoanIsGood,MonthlyPayment,""), "")</f>
        <v/>
      </c>
      <c r="F214" s="62" t="str">
        <f ca="1">IFERROR(IF(LoanIsNotPaid*LoanIsGood,Principal,""), "")</f>
        <v/>
      </c>
      <c r="G214" s="62" t="str">
        <f ca="1">IFERROR(IF(LoanIsNotPaid*LoanIsGood,InterestAmt,""), "")</f>
        <v/>
      </c>
      <c r="H214" s="62" t="str">
        <f ca="1">IFERROR(IF(LoanIsNotPaid*LoanIsGood,EndingBalance,""), "")</f>
        <v/>
      </c>
    </row>
    <row r="215" spans="2:8" ht="20.100000000000001" customHeight="1" x14ac:dyDescent="0.3">
      <c r="B215" s="17" t="str">
        <f ca="1">IFERROR(IF(LoanIsNotPaid*LoanIsGood,PaymentNumber,""), "")</f>
        <v/>
      </c>
      <c r="C215" s="18" t="str">
        <f ca="1">IFERROR(IF(LoanIsNotPaid*LoanIsGood,PaymentDate,""), "")</f>
        <v/>
      </c>
      <c r="D215" s="62" t="str">
        <f ca="1">IFERROR(IF(LoanIsNotPaid*LoanIsGood,LoanValue,""), "")</f>
        <v/>
      </c>
      <c r="E215" s="62" t="str">
        <f ca="1">IFERROR(IF(LoanIsNotPaid*LoanIsGood,MonthlyPayment,""), "")</f>
        <v/>
      </c>
      <c r="F215" s="62" t="str">
        <f ca="1">IFERROR(IF(LoanIsNotPaid*LoanIsGood,Principal,""), "")</f>
        <v/>
      </c>
      <c r="G215" s="62" t="str">
        <f ca="1">IFERROR(IF(LoanIsNotPaid*LoanIsGood,InterestAmt,""), "")</f>
        <v/>
      </c>
      <c r="H215" s="62" t="str">
        <f ca="1">IFERROR(IF(LoanIsNotPaid*LoanIsGood,EndingBalance,""), "")</f>
        <v/>
      </c>
    </row>
    <row r="216" spans="2:8" ht="20.100000000000001" customHeight="1" x14ac:dyDescent="0.3">
      <c r="B216" s="17" t="str">
        <f ca="1">IFERROR(IF(LoanIsNotPaid*LoanIsGood,PaymentNumber,""), "")</f>
        <v/>
      </c>
      <c r="C216" s="18" t="str">
        <f ca="1">IFERROR(IF(LoanIsNotPaid*LoanIsGood,PaymentDate,""), "")</f>
        <v/>
      </c>
      <c r="D216" s="62" t="str">
        <f ca="1">IFERROR(IF(LoanIsNotPaid*LoanIsGood,LoanValue,""), "")</f>
        <v/>
      </c>
      <c r="E216" s="62" t="str">
        <f ca="1">IFERROR(IF(LoanIsNotPaid*LoanIsGood,MonthlyPayment,""), "")</f>
        <v/>
      </c>
      <c r="F216" s="62" t="str">
        <f ca="1">IFERROR(IF(LoanIsNotPaid*LoanIsGood,Principal,""), "")</f>
        <v/>
      </c>
      <c r="G216" s="62" t="str">
        <f ca="1">IFERROR(IF(LoanIsNotPaid*LoanIsGood,InterestAmt,""), "")</f>
        <v/>
      </c>
      <c r="H216" s="62" t="str">
        <f ca="1">IFERROR(IF(LoanIsNotPaid*LoanIsGood,EndingBalance,""), "")</f>
        <v/>
      </c>
    </row>
    <row r="217" spans="2:8" ht="20.100000000000001" customHeight="1" x14ac:dyDescent="0.3">
      <c r="B217" s="17" t="str">
        <f ca="1">IFERROR(IF(LoanIsNotPaid*LoanIsGood,PaymentNumber,""), "")</f>
        <v/>
      </c>
      <c r="C217" s="18" t="str">
        <f ca="1">IFERROR(IF(LoanIsNotPaid*LoanIsGood,PaymentDate,""), "")</f>
        <v/>
      </c>
      <c r="D217" s="62" t="str">
        <f ca="1">IFERROR(IF(LoanIsNotPaid*LoanIsGood,LoanValue,""), "")</f>
        <v/>
      </c>
      <c r="E217" s="62" t="str">
        <f ca="1">IFERROR(IF(LoanIsNotPaid*LoanIsGood,MonthlyPayment,""), "")</f>
        <v/>
      </c>
      <c r="F217" s="62" t="str">
        <f ca="1">IFERROR(IF(LoanIsNotPaid*LoanIsGood,Principal,""), "")</f>
        <v/>
      </c>
      <c r="G217" s="62" t="str">
        <f ca="1">IFERROR(IF(LoanIsNotPaid*LoanIsGood,InterestAmt,""), "")</f>
        <v/>
      </c>
      <c r="H217" s="62" t="str">
        <f ca="1">IFERROR(IF(LoanIsNotPaid*LoanIsGood,EndingBalance,""), "")</f>
        <v/>
      </c>
    </row>
    <row r="218" spans="2:8" ht="20.100000000000001" customHeight="1" x14ac:dyDescent="0.3">
      <c r="B218" s="17" t="str">
        <f ca="1">IFERROR(IF(LoanIsNotPaid*LoanIsGood,PaymentNumber,""), "")</f>
        <v/>
      </c>
      <c r="C218" s="18" t="str">
        <f ca="1">IFERROR(IF(LoanIsNotPaid*LoanIsGood,PaymentDate,""), "")</f>
        <v/>
      </c>
      <c r="D218" s="62" t="str">
        <f ca="1">IFERROR(IF(LoanIsNotPaid*LoanIsGood,LoanValue,""), "")</f>
        <v/>
      </c>
      <c r="E218" s="62" t="str">
        <f ca="1">IFERROR(IF(LoanIsNotPaid*LoanIsGood,MonthlyPayment,""), "")</f>
        <v/>
      </c>
      <c r="F218" s="62" t="str">
        <f ca="1">IFERROR(IF(LoanIsNotPaid*LoanIsGood,Principal,""), "")</f>
        <v/>
      </c>
      <c r="G218" s="62" t="str">
        <f ca="1">IFERROR(IF(LoanIsNotPaid*LoanIsGood,InterestAmt,""), "")</f>
        <v/>
      </c>
      <c r="H218" s="62" t="str">
        <f ca="1">IFERROR(IF(LoanIsNotPaid*LoanIsGood,EndingBalance,""), "")</f>
        <v/>
      </c>
    </row>
    <row r="219" spans="2:8" ht="20.100000000000001" customHeight="1" x14ac:dyDescent="0.3">
      <c r="B219" s="17" t="str">
        <f ca="1">IFERROR(IF(LoanIsNotPaid*LoanIsGood,PaymentNumber,""), "")</f>
        <v/>
      </c>
      <c r="C219" s="18" t="str">
        <f ca="1">IFERROR(IF(LoanIsNotPaid*LoanIsGood,PaymentDate,""), "")</f>
        <v/>
      </c>
      <c r="D219" s="62" t="str">
        <f ca="1">IFERROR(IF(LoanIsNotPaid*LoanIsGood,LoanValue,""), "")</f>
        <v/>
      </c>
      <c r="E219" s="62" t="str">
        <f ca="1">IFERROR(IF(LoanIsNotPaid*LoanIsGood,MonthlyPayment,""), "")</f>
        <v/>
      </c>
      <c r="F219" s="62" t="str">
        <f ca="1">IFERROR(IF(LoanIsNotPaid*LoanIsGood,Principal,""), "")</f>
        <v/>
      </c>
      <c r="G219" s="62" t="str">
        <f ca="1">IFERROR(IF(LoanIsNotPaid*LoanIsGood,InterestAmt,""), "")</f>
        <v/>
      </c>
      <c r="H219" s="62" t="str">
        <f ca="1">IFERROR(IF(LoanIsNotPaid*LoanIsGood,EndingBalance,""), "")</f>
        <v/>
      </c>
    </row>
    <row r="220" spans="2:8" ht="20.100000000000001" customHeight="1" x14ac:dyDescent="0.3">
      <c r="B220" s="17" t="str">
        <f ca="1">IFERROR(IF(LoanIsNotPaid*LoanIsGood,PaymentNumber,""), "")</f>
        <v/>
      </c>
      <c r="C220" s="18" t="str">
        <f ca="1">IFERROR(IF(LoanIsNotPaid*LoanIsGood,PaymentDate,""), "")</f>
        <v/>
      </c>
      <c r="D220" s="62" t="str">
        <f ca="1">IFERROR(IF(LoanIsNotPaid*LoanIsGood,LoanValue,""), "")</f>
        <v/>
      </c>
      <c r="E220" s="62" t="str">
        <f ca="1">IFERROR(IF(LoanIsNotPaid*LoanIsGood,MonthlyPayment,""), "")</f>
        <v/>
      </c>
      <c r="F220" s="62" t="str">
        <f ca="1">IFERROR(IF(LoanIsNotPaid*LoanIsGood,Principal,""), "")</f>
        <v/>
      </c>
      <c r="G220" s="62" t="str">
        <f ca="1">IFERROR(IF(LoanIsNotPaid*LoanIsGood,InterestAmt,""), "")</f>
        <v/>
      </c>
      <c r="H220" s="62" t="str">
        <f ca="1">IFERROR(IF(LoanIsNotPaid*LoanIsGood,EndingBalance,""), "")</f>
        <v/>
      </c>
    </row>
    <row r="221" spans="2:8" ht="20.100000000000001" customHeight="1" x14ac:dyDescent="0.3">
      <c r="B221" s="17" t="str">
        <f ca="1">IFERROR(IF(LoanIsNotPaid*LoanIsGood,PaymentNumber,""), "")</f>
        <v/>
      </c>
      <c r="C221" s="18" t="str">
        <f ca="1">IFERROR(IF(LoanIsNotPaid*LoanIsGood,PaymentDate,""), "")</f>
        <v/>
      </c>
      <c r="D221" s="62" t="str">
        <f ca="1">IFERROR(IF(LoanIsNotPaid*LoanIsGood,LoanValue,""), "")</f>
        <v/>
      </c>
      <c r="E221" s="62" t="str">
        <f ca="1">IFERROR(IF(LoanIsNotPaid*LoanIsGood,MonthlyPayment,""), "")</f>
        <v/>
      </c>
      <c r="F221" s="62" t="str">
        <f ca="1">IFERROR(IF(LoanIsNotPaid*LoanIsGood,Principal,""), "")</f>
        <v/>
      </c>
      <c r="G221" s="62" t="str">
        <f ca="1">IFERROR(IF(LoanIsNotPaid*LoanIsGood,InterestAmt,""), "")</f>
        <v/>
      </c>
      <c r="H221" s="62" t="str">
        <f ca="1">IFERROR(IF(LoanIsNotPaid*LoanIsGood,EndingBalance,""), "")</f>
        <v/>
      </c>
    </row>
    <row r="222" spans="2:8" ht="20.100000000000001" customHeight="1" x14ac:dyDescent="0.3">
      <c r="B222" s="17" t="str">
        <f ca="1">IFERROR(IF(LoanIsNotPaid*LoanIsGood,PaymentNumber,""), "")</f>
        <v/>
      </c>
      <c r="C222" s="18" t="str">
        <f ca="1">IFERROR(IF(LoanIsNotPaid*LoanIsGood,PaymentDate,""), "")</f>
        <v/>
      </c>
      <c r="D222" s="62" t="str">
        <f ca="1">IFERROR(IF(LoanIsNotPaid*LoanIsGood,LoanValue,""), "")</f>
        <v/>
      </c>
      <c r="E222" s="62" t="str">
        <f ca="1">IFERROR(IF(LoanIsNotPaid*LoanIsGood,MonthlyPayment,""), "")</f>
        <v/>
      </c>
      <c r="F222" s="62" t="str">
        <f ca="1">IFERROR(IF(LoanIsNotPaid*LoanIsGood,Principal,""), "")</f>
        <v/>
      </c>
      <c r="G222" s="62" t="str">
        <f ca="1">IFERROR(IF(LoanIsNotPaid*LoanIsGood,InterestAmt,""), "")</f>
        <v/>
      </c>
      <c r="H222" s="62" t="str">
        <f ca="1">IFERROR(IF(LoanIsNotPaid*LoanIsGood,EndingBalance,""), "")</f>
        <v/>
      </c>
    </row>
    <row r="223" spans="2:8" ht="20.100000000000001" customHeight="1" x14ac:dyDescent="0.3">
      <c r="B223" s="17" t="str">
        <f ca="1">IFERROR(IF(LoanIsNotPaid*LoanIsGood,PaymentNumber,""), "")</f>
        <v/>
      </c>
      <c r="C223" s="18" t="str">
        <f ca="1">IFERROR(IF(LoanIsNotPaid*LoanIsGood,PaymentDate,""), "")</f>
        <v/>
      </c>
      <c r="D223" s="62" t="str">
        <f ca="1">IFERROR(IF(LoanIsNotPaid*LoanIsGood,LoanValue,""), "")</f>
        <v/>
      </c>
      <c r="E223" s="62" t="str">
        <f ca="1">IFERROR(IF(LoanIsNotPaid*LoanIsGood,MonthlyPayment,""), "")</f>
        <v/>
      </c>
      <c r="F223" s="62" t="str">
        <f ca="1">IFERROR(IF(LoanIsNotPaid*LoanIsGood,Principal,""), "")</f>
        <v/>
      </c>
      <c r="G223" s="62" t="str">
        <f ca="1">IFERROR(IF(LoanIsNotPaid*LoanIsGood,InterestAmt,""), "")</f>
        <v/>
      </c>
      <c r="H223" s="62" t="str">
        <f ca="1">IFERROR(IF(LoanIsNotPaid*LoanIsGood,EndingBalance,""), "")</f>
        <v/>
      </c>
    </row>
    <row r="224" spans="2:8" ht="20.100000000000001" customHeight="1" x14ac:dyDescent="0.3">
      <c r="B224" s="17" t="str">
        <f ca="1">IFERROR(IF(LoanIsNotPaid*LoanIsGood,PaymentNumber,""), "")</f>
        <v/>
      </c>
      <c r="C224" s="18" t="str">
        <f ca="1">IFERROR(IF(LoanIsNotPaid*LoanIsGood,PaymentDate,""), "")</f>
        <v/>
      </c>
      <c r="D224" s="62" t="str">
        <f ca="1">IFERROR(IF(LoanIsNotPaid*LoanIsGood,LoanValue,""), "")</f>
        <v/>
      </c>
      <c r="E224" s="62" t="str">
        <f ca="1">IFERROR(IF(LoanIsNotPaid*LoanIsGood,MonthlyPayment,""), "")</f>
        <v/>
      </c>
      <c r="F224" s="62" t="str">
        <f ca="1">IFERROR(IF(LoanIsNotPaid*LoanIsGood,Principal,""), "")</f>
        <v/>
      </c>
      <c r="G224" s="62" t="str">
        <f ca="1">IFERROR(IF(LoanIsNotPaid*LoanIsGood,InterestAmt,""), "")</f>
        <v/>
      </c>
      <c r="H224" s="62" t="str">
        <f ca="1">IFERROR(IF(LoanIsNotPaid*LoanIsGood,EndingBalance,""), "")</f>
        <v/>
      </c>
    </row>
    <row r="225" spans="2:8" ht="20.100000000000001" customHeight="1" x14ac:dyDescent="0.3">
      <c r="B225" s="17" t="str">
        <f ca="1">IFERROR(IF(LoanIsNotPaid*LoanIsGood,PaymentNumber,""), "")</f>
        <v/>
      </c>
      <c r="C225" s="18" t="str">
        <f ca="1">IFERROR(IF(LoanIsNotPaid*LoanIsGood,PaymentDate,""), "")</f>
        <v/>
      </c>
      <c r="D225" s="62" t="str">
        <f ca="1">IFERROR(IF(LoanIsNotPaid*LoanIsGood,LoanValue,""), "")</f>
        <v/>
      </c>
      <c r="E225" s="62" t="str">
        <f ca="1">IFERROR(IF(LoanIsNotPaid*LoanIsGood,MonthlyPayment,""), "")</f>
        <v/>
      </c>
      <c r="F225" s="62" t="str">
        <f ca="1">IFERROR(IF(LoanIsNotPaid*LoanIsGood,Principal,""), "")</f>
        <v/>
      </c>
      <c r="G225" s="62" t="str">
        <f ca="1">IFERROR(IF(LoanIsNotPaid*LoanIsGood,InterestAmt,""), "")</f>
        <v/>
      </c>
      <c r="H225" s="62" t="str">
        <f ca="1">IFERROR(IF(LoanIsNotPaid*LoanIsGood,EndingBalance,""), "")</f>
        <v/>
      </c>
    </row>
    <row r="226" spans="2:8" ht="20.100000000000001" customHeight="1" x14ac:dyDescent="0.3">
      <c r="B226" s="17" t="str">
        <f ca="1">IFERROR(IF(LoanIsNotPaid*LoanIsGood,PaymentNumber,""), "")</f>
        <v/>
      </c>
      <c r="C226" s="18" t="str">
        <f ca="1">IFERROR(IF(LoanIsNotPaid*LoanIsGood,PaymentDate,""), "")</f>
        <v/>
      </c>
      <c r="D226" s="62" t="str">
        <f ca="1">IFERROR(IF(LoanIsNotPaid*LoanIsGood,LoanValue,""), "")</f>
        <v/>
      </c>
      <c r="E226" s="62" t="str">
        <f ca="1">IFERROR(IF(LoanIsNotPaid*LoanIsGood,MonthlyPayment,""), "")</f>
        <v/>
      </c>
      <c r="F226" s="62" t="str">
        <f ca="1">IFERROR(IF(LoanIsNotPaid*LoanIsGood,Principal,""), "")</f>
        <v/>
      </c>
      <c r="G226" s="62" t="str">
        <f ca="1">IFERROR(IF(LoanIsNotPaid*LoanIsGood,InterestAmt,""), "")</f>
        <v/>
      </c>
      <c r="H226" s="62" t="str">
        <f ca="1">IFERROR(IF(LoanIsNotPaid*LoanIsGood,EndingBalance,""), "")</f>
        <v/>
      </c>
    </row>
    <row r="227" spans="2:8" ht="20.100000000000001" customHeight="1" x14ac:dyDescent="0.3">
      <c r="B227" s="17" t="str">
        <f ca="1">IFERROR(IF(LoanIsNotPaid*LoanIsGood,PaymentNumber,""), "")</f>
        <v/>
      </c>
      <c r="C227" s="18" t="str">
        <f ca="1">IFERROR(IF(LoanIsNotPaid*LoanIsGood,PaymentDate,""), "")</f>
        <v/>
      </c>
      <c r="D227" s="62" t="str">
        <f ca="1">IFERROR(IF(LoanIsNotPaid*LoanIsGood,LoanValue,""), "")</f>
        <v/>
      </c>
      <c r="E227" s="62" t="str">
        <f ca="1">IFERROR(IF(LoanIsNotPaid*LoanIsGood,MonthlyPayment,""), "")</f>
        <v/>
      </c>
      <c r="F227" s="62" t="str">
        <f ca="1">IFERROR(IF(LoanIsNotPaid*LoanIsGood,Principal,""), "")</f>
        <v/>
      </c>
      <c r="G227" s="62" t="str">
        <f ca="1">IFERROR(IF(LoanIsNotPaid*LoanIsGood,InterestAmt,""), "")</f>
        <v/>
      </c>
      <c r="H227" s="62" t="str">
        <f ca="1">IFERROR(IF(LoanIsNotPaid*LoanIsGood,EndingBalance,""), "")</f>
        <v/>
      </c>
    </row>
    <row r="228" spans="2:8" ht="20.100000000000001" customHeight="1" x14ac:dyDescent="0.3">
      <c r="B228" s="17" t="str">
        <f ca="1">IFERROR(IF(LoanIsNotPaid*LoanIsGood,PaymentNumber,""), "")</f>
        <v/>
      </c>
      <c r="C228" s="18" t="str">
        <f ca="1">IFERROR(IF(LoanIsNotPaid*LoanIsGood,PaymentDate,""), "")</f>
        <v/>
      </c>
      <c r="D228" s="62" t="str">
        <f ca="1">IFERROR(IF(LoanIsNotPaid*LoanIsGood,LoanValue,""), "")</f>
        <v/>
      </c>
      <c r="E228" s="62" t="str">
        <f ca="1">IFERROR(IF(LoanIsNotPaid*LoanIsGood,MonthlyPayment,""), "")</f>
        <v/>
      </c>
      <c r="F228" s="62" t="str">
        <f ca="1">IFERROR(IF(LoanIsNotPaid*LoanIsGood,Principal,""), "")</f>
        <v/>
      </c>
      <c r="G228" s="62" t="str">
        <f ca="1">IFERROR(IF(LoanIsNotPaid*LoanIsGood,InterestAmt,""), "")</f>
        <v/>
      </c>
      <c r="H228" s="62" t="str">
        <f ca="1">IFERROR(IF(LoanIsNotPaid*LoanIsGood,EndingBalance,""), "")</f>
        <v/>
      </c>
    </row>
    <row r="229" spans="2:8" ht="20.100000000000001" customHeight="1" x14ac:dyDescent="0.3">
      <c r="B229" s="17" t="str">
        <f ca="1">IFERROR(IF(LoanIsNotPaid*LoanIsGood,PaymentNumber,""), "")</f>
        <v/>
      </c>
      <c r="C229" s="18" t="str">
        <f ca="1">IFERROR(IF(LoanIsNotPaid*LoanIsGood,PaymentDate,""), "")</f>
        <v/>
      </c>
      <c r="D229" s="62" t="str">
        <f ca="1">IFERROR(IF(LoanIsNotPaid*LoanIsGood,LoanValue,""), "")</f>
        <v/>
      </c>
      <c r="E229" s="62" t="str">
        <f ca="1">IFERROR(IF(LoanIsNotPaid*LoanIsGood,MonthlyPayment,""), "")</f>
        <v/>
      </c>
      <c r="F229" s="62" t="str">
        <f ca="1">IFERROR(IF(LoanIsNotPaid*LoanIsGood,Principal,""), "")</f>
        <v/>
      </c>
      <c r="G229" s="62" t="str">
        <f ca="1">IFERROR(IF(LoanIsNotPaid*LoanIsGood,InterestAmt,""), "")</f>
        <v/>
      </c>
      <c r="H229" s="62" t="str">
        <f ca="1">IFERROR(IF(LoanIsNotPaid*LoanIsGood,EndingBalance,""), "")</f>
        <v/>
      </c>
    </row>
    <row r="230" spans="2:8" ht="20.100000000000001" customHeight="1" x14ac:dyDescent="0.3">
      <c r="B230" s="17" t="str">
        <f ca="1">IFERROR(IF(LoanIsNotPaid*LoanIsGood,PaymentNumber,""), "")</f>
        <v/>
      </c>
      <c r="C230" s="18" t="str">
        <f ca="1">IFERROR(IF(LoanIsNotPaid*LoanIsGood,PaymentDate,""), "")</f>
        <v/>
      </c>
      <c r="D230" s="62" t="str">
        <f ca="1">IFERROR(IF(LoanIsNotPaid*LoanIsGood,LoanValue,""), "")</f>
        <v/>
      </c>
      <c r="E230" s="62" t="str">
        <f ca="1">IFERROR(IF(LoanIsNotPaid*LoanIsGood,MonthlyPayment,""), "")</f>
        <v/>
      </c>
      <c r="F230" s="62" t="str">
        <f ca="1">IFERROR(IF(LoanIsNotPaid*LoanIsGood,Principal,""), "")</f>
        <v/>
      </c>
      <c r="G230" s="62" t="str">
        <f ca="1">IFERROR(IF(LoanIsNotPaid*LoanIsGood,InterestAmt,""), "")</f>
        <v/>
      </c>
      <c r="H230" s="62" t="str">
        <f ca="1">IFERROR(IF(LoanIsNotPaid*LoanIsGood,EndingBalance,""), "")</f>
        <v/>
      </c>
    </row>
    <row r="231" spans="2:8" ht="20.100000000000001" customHeight="1" x14ac:dyDescent="0.3">
      <c r="B231" s="17" t="str">
        <f ca="1">IFERROR(IF(LoanIsNotPaid*LoanIsGood,PaymentNumber,""), "")</f>
        <v/>
      </c>
      <c r="C231" s="18" t="str">
        <f ca="1">IFERROR(IF(LoanIsNotPaid*LoanIsGood,PaymentDate,""), "")</f>
        <v/>
      </c>
      <c r="D231" s="62" t="str">
        <f ca="1">IFERROR(IF(LoanIsNotPaid*LoanIsGood,LoanValue,""), "")</f>
        <v/>
      </c>
      <c r="E231" s="62" t="str">
        <f ca="1">IFERROR(IF(LoanIsNotPaid*LoanIsGood,MonthlyPayment,""), "")</f>
        <v/>
      </c>
      <c r="F231" s="62" t="str">
        <f ca="1">IFERROR(IF(LoanIsNotPaid*LoanIsGood,Principal,""), "")</f>
        <v/>
      </c>
      <c r="G231" s="62" t="str">
        <f ca="1">IFERROR(IF(LoanIsNotPaid*LoanIsGood,InterestAmt,""), "")</f>
        <v/>
      </c>
      <c r="H231" s="62" t="str">
        <f ca="1">IFERROR(IF(LoanIsNotPaid*LoanIsGood,EndingBalance,""), "")</f>
        <v/>
      </c>
    </row>
    <row r="232" spans="2:8" ht="20.100000000000001" customHeight="1" x14ac:dyDescent="0.3">
      <c r="B232" s="17" t="str">
        <f ca="1">IFERROR(IF(LoanIsNotPaid*LoanIsGood,PaymentNumber,""), "")</f>
        <v/>
      </c>
      <c r="C232" s="18" t="str">
        <f ca="1">IFERROR(IF(LoanIsNotPaid*LoanIsGood,PaymentDate,""), "")</f>
        <v/>
      </c>
      <c r="D232" s="62" t="str">
        <f ca="1">IFERROR(IF(LoanIsNotPaid*LoanIsGood,LoanValue,""), "")</f>
        <v/>
      </c>
      <c r="E232" s="62" t="str">
        <f ca="1">IFERROR(IF(LoanIsNotPaid*LoanIsGood,MonthlyPayment,""), "")</f>
        <v/>
      </c>
      <c r="F232" s="62" t="str">
        <f ca="1">IFERROR(IF(LoanIsNotPaid*LoanIsGood,Principal,""), "")</f>
        <v/>
      </c>
      <c r="G232" s="62" t="str">
        <f ca="1">IFERROR(IF(LoanIsNotPaid*LoanIsGood,InterestAmt,""), "")</f>
        <v/>
      </c>
      <c r="H232" s="62" t="str">
        <f ca="1">IFERROR(IF(LoanIsNotPaid*LoanIsGood,EndingBalance,""), "")</f>
        <v/>
      </c>
    </row>
    <row r="233" spans="2:8" ht="20.100000000000001" customHeight="1" x14ac:dyDescent="0.3">
      <c r="B233" s="17" t="str">
        <f ca="1">IFERROR(IF(LoanIsNotPaid*LoanIsGood,PaymentNumber,""), "")</f>
        <v/>
      </c>
      <c r="C233" s="18" t="str">
        <f ca="1">IFERROR(IF(LoanIsNotPaid*LoanIsGood,PaymentDate,""), "")</f>
        <v/>
      </c>
      <c r="D233" s="62" t="str">
        <f ca="1">IFERROR(IF(LoanIsNotPaid*LoanIsGood,LoanValue,""), "")</f>
        <v/>
      </c>
      <c r="E233" s="62" t="str">
        <f ca="1">IFERROR(IF(LoanIsNotPaid*LoanIsGood,MonthlyPayment,""), "")</f>
        <v/>
      </c>
      <c r="F233" s="62" t="str">
        <f ca="1">IFERROR(IF(LoanIsNotPaid*LoanIsGood,Principal,""), "")</f>
        <v/>
      </c>
      <c r="G233" s="62" t="str">
        <f ca="1">IFERROR(IF(LoanIsNotPaid*LoanIsGood,InterestAmt,""), "")</f>
        <v/>
      </c>
      <c r="H233" s="62" t="str">
        <f ca="1">IFERROR(IF(LoanIsNotPaid*LoanIsGood,EndingBalance,""), "")</f>
        <v/>
      </c>
    </row>
    <row r="234" spans="2:8" ht="20.100000000000001" customHeight="1" x14ac:dyDescent="0.3">
      <c r="B234" s="17" t="str">
        <f ca="1">IFERROR(IF(LoanIsNotPaid*LoanIsGood,PaymentNumber,""), "")</f>
        <v/>
      </c>
      <c r="C234" s="18" t="str">
        <f ca="1">IFERROR(IF(LoanIsNotPaid*LoanIsGood,PaymentDate,""), "")</f>
        <v/>
      </c>
      <c r="D234" s="62" t="str">
        <f ca="1">IFERROR(IF(LoanIsNotPaid*LoanIsGood,LoanValue,""), "")</f>
        <v/>
      </c>
      <c r="E234" s="62" t="str">
        <f ca="1">IFERROR(IF(LoanIsNotPaid*LoanIsGood,MonthlyPayment,""), "")</f>
        <v/>
      </c>
      <c r="F234" s="62" t="str">
        <f ca="1">IFERROR(IF(LoanIsNotPaid*LoanIsGood,Principal,""), "")</f>
        <v/>
      </c>
      <c r="G234" s="62" t="str">
        <f ca="1">IFERROR(IF(LoanIsNotPaid*LoanIsGood,InterestAmt,""), "")</f>
        <v/>
      </c>
      <c r="H234" s="62" t="str">
        <f ca="1">IFERROR(IF(LoanIsNotPaid*LoanIsGood,EndingBalance,""), "")</f>
        <v/>
      </c>
    </row>
    <row r="235" spans="2:8" ht="20.100000000000001" customHeight="1" x14ac:dyDescent="0.3">
      <c r="B235" s="17" t="str">
        <f ca="1">IFERROR(IF(LoanIsNotPaid*LoanIsGood,PaymentNumber,""), "")</f>
        <v/>
      </c>
      <c r="C235" s="18" t="str">
        <f ca="1">IFERROR(IF(LoanIsNotPaid*LoanIsGood,PaymentDate,""), "")</f>
        <v/>
      </c>
      <c r="D235" s="62" t="str">
        <f ca="1">IFERROR(IF(LoanIsNotPaid*LoanIsGood,LoanValue,""), "")</f>
        <v/>
      </c>
      <c r="E235" s="62" t="str">
        <f ca="1">IFERROR(IF(LoanIsNotPaid*LoanIsGood,MonthlyPayment,""), "")</f>
        <v/>
      </c>
      <c r="F235" s="62" t="str">
        <f ca="1">IFERROR(IF(LoanIsNotPaid*LoanIsGood,Principal,""), "")</f>
        <v/>
      </c>
      <c r="G235" s="62" t="str">
        <f ca="1">IFERROR(IF(LoanIsNotPaid*LoanIsGood,InterestAmt,""), "")</f>
        <v/>
      </c>
      <c r="H235" s="62" t="str">
        <f ca="1">IFERROR(IF(LoanIsNotPaid*LoanIsGood,EndingBalance,""), "")</f>
        <v/>
      </c>
    </row>
    <row r="236" spans="2:8" ht="20.100000000000001" customHeight="1" x14ac:dyDescent="0.3">
      <c r="B236" s="17" t="str">
        <f ca="1">IFERROR(IF(LoanIsNotPaid*LoanIsGood,PaymentNumber,""), "")</f>
        <v/>
      </c>
      <c r="C236" s="18" t="str">
        <f ca="1">IFERROR(IF(LoanIsNotPaid*LoanIsGood,PaymentDate,""), "")</f>
        <v/>
      </c>
      <c r="D236" s="62" t="str">
        <f ca="1">IFERROR(IF(LoanIsNotPaid*LoanIsGood,LoanValue,""), "")</f>
        <v/>
      </c>
      <c r="E236" s="62" t="str">
        <f ca="1">IFERROR(IF(LoanIsNotPaid*LoanIsGood,MonthlyPayment,""), "")</f>
        <v/>
      </c>
      <c r="F236" s="62" t="str">
        <f ca="1">IFERROR(IF(LoanIsNotPaid*LoanIsGood,Principal,""), "")</f>
        <v/>
      </c>
      <c r="G236" s="62" t="str">
        <f ca="1">IFERROR(IF(LoanIsNotPaid*LoanIsGood,InterestAmt,""), "")</f>
        <v/>
      </c>
      <c r="H236" s="62" t="str">
        <f ca="1">IFERROR(IF(LoanIsNotPaid*LoanIsGood,EndingBalance,""), "")</f>
        <v/>
      </c>
    </row>
    <row r="237" spans="2:8" ht="20.100000000000001" customHeight="1" x14ac:dyDescent="0.3">
      <c r="B237" s="17" t="str">
        <f ca="1">IFERROR(IF(LoanIsNotPaid*LoanIsGood,PaymentNumber,""), "")</f>
        <v/>
      </c>
      <c r="C237" s="18" t="str">
        <f ca="1">IFERROR(IF(LoanIsNotPaid*LoanIsGood,PaymentDate,""), "")</f>
        <v/>
      </c>
      <c r="D237" s="62" t="str">
        <f ca="1">IFERROR(IF(LoanIsNotPaid*LoanIsGood,LoanValue,""), "")</f>
        <v/>
      </c>
      <c r="E237" s="62" t="str">
        <f ca="1">IFERROR(IF(LoanIsNotPaid*LoanIsGood,MonthlyPayment,""), "")</f>
        <v/>
      </c>
      <c r="F237" s="62" t="str">
        <f ca="1">IFERROR(IF(LoanIsNotPaid*LoanIsGood,Principal,""), "")</f>
        <v/>
      </c>
      <c r="G237" s="62" t="str">
        <f ca="1">IFERROR(IF(LoanIsNotPaid*LoanIsGood,InterestAmt,""), "")</f>
        <v/>
      </c>
      <c r="H237" s="62" t="str">
        <f ca="1">IFERROR(IF(LoanIsNotPaid*LoanIsGood,EndingBalance,""), "")</f>
        <v/>
      </c>
    </row>
    <row r="238" spans="2:8" ht="20.100000000000001" customHeight="1" x14ac:dyDescent="0.3">
      <c r="B238" s="17" t="str">
        <f ca="1">IFERROR(IF(LoanIsNotPaid*LoanIsGood,PaymentNumber,""), "")</f>
        <v/>
      </c>
      <c r="C238" s="18" t="str">
        <f ca="1">IFERROR(IF(LoanIsNotPaid*LoanIsGood,PaymentDate,""), "")</f>
        <v/>
      </c>
      <c r="D238" s="62" t="str">
        <f ca="1">IFERROR(IF(LoanIsNotPaid*LoanIsGood,LoanValue,""), "")</f>
        <v/>
      </c>
      <c r="E238" s="62" t="str">
        <f ca="1">IFERROR(IF(LoanIsNotPaid*LoanIsGood,MonthlyPayment,""), "")</f>
        <v/>
      </c>
      <c r="F238" s="62" t="str">
        <f ca="1">IFERROR(IF(LoanIsNotPaid*LoanIsGood,Principal,""), "")</f>
        <v/>
      </c>
      <c r="G238" s="62" t="str">
        <f ca="1">IFERROR(IF(LoanIsNotPaid*LoanIsGood,InterestAmt,""), "")</f>
        <v/>
      </c>
      <c r="H238" s="62" t="str">
        <f ca="1">IFERROR(IF(LoanIsNotPaid*LoanIsGood,EndingBalance,""), "")</f>
        <v/>
      </c>
    </row>
    <row r="239" spans="2:8" ht="20.100000000000001" customHeight="1" x14ac:dyDescent="0.3">
      <c r="B239" s="17" t="str">
        <f ca="1">IFERROR(IF(LoanIsNotPaid*LoanIsGood,PaymentNumber,""), "")</f>
        <v/>
      </c>
      <c r="C239" s="18" t="str">
        <f ca="1">IFERROR(IF(LoanIsNotPaid*LoanIsGood,PaymentDate,""), "")</f>
        <v/>
      </c>
      <c r="D239" s="62" t="str">
        <f ca="1">IFERROR(IF(LoanIsNotPaid*LoanIsGood,LoanValue,""), "")</f>
        <v/>
      </c>
      <c r="E239" s="62" t="str">
        <f ca="1">IFERROR(IF(LoanIsNotPaid*LoanIsGood,MonthlyPayment,""), "")</f>
        <v/>
      </c>
      <c r="F239" s="62" t="str">
        <f ca="1">IFERROR(IF(LoanIsNotPaid*LoanIsGood,Principal,""), "")</f>
        <v/>
      </c>
      <c r="G239" s="62" t="str">
        <f ca="1">IFERROR(IF(LoanIsNotPaid*LoanIsGood,InterestAmt,""), "")</f>
        <v/>
      </c>
      <c r="H239" s="62" t="str">
        <f ca="1">IFERROR(IF(LoanIsNotPaid*LoanIsGood,EndingBalance,""), "")</f>
        <v/>
      </c>
    </row>
    <row r="240" spans="2:8" ht="20.100000000000001" customHeight="1" x14ac:dyDescent="0.3">
      <c r="B240" s="17" t="str">
        <f ca="1">IFERROR(IF(LoanIsNotPaid*LoanIsGood,PaymentNumber,""), "")</f>
        <v/>
      </c>
      <c r="C240" s="18" t="str">
        <f ca="1">IFERROR(IF(LoanIsNotPaid*LoanIsGood,PaymentDate,""), "")</f>
        <v/>
      </c>
      <c r="D240" s="62" t="str">
        <f ca="1">IFERROR(IF(LoanIsNotPaid*LoanIsGood,LoanValue,""), "")</f>
        <v/>
      </c>
      <c r="E240" s="62" t="str">
        <f ca="1">IFERROR(IF(LoanIsNotPaid*LoanIsGood,MonthlyPayment,""), "")</f>
        <v/>
      </c>
      <c r="F240" s="62" t="str">
        <f ca="1">IFERROR(IF(LoanIsNotPaid*LoanIsGood,Principal,""), "")</f>
        <v/>
      </c>
      <c r="G240" s="62" t="str">
        <f ca="1">IFERROR(IF(LoanIsNotPaid*LoanIsGood,InterestAmt,""), "")</f>
        <v/>
      </c>
      <c r="H240" s="62" t="str">
        <f ca="1">IFERROR(IF(LoanIsNotPaid*LoanIsGood,EndingBalance,""), "")</f>
        <v/>
      </c>
    </row>
    <row r="241" spans="2:8" ht="20.100000000000001" customHeight="1" x14ac:dyDescent="0.3">
      <c r="B241" s="17" t="str">
        <f ca="1">IFERROR(IF(LoanIsNotPaid*LoanIsGood,PaymentNumber,""), "")</f>
        <v/>
      </c>
      <c r="C241" s="18" t="str">
        <f ca="1">IFERROR(IF(LoanIsNotPaid*LoanIsGood,PaymentDate,""), "")</f>
        <v/>
      </c>
      <c r="D241" s="62" t="str">
        <f ca="1">IFERROR(IF(LoanIsNotPaid*LoanIsGood,LoanValue,""), "")</f>
        <v/>
      </c>
      <c r="E241" s="62" t="str">
        <f ca="1">IFERROR(IF(LoanIsNotPaid*LoanIsGood,MonthlyPayment,""), "")</f>
        <v/>
      </c>
      <c r="F241" s="62" t="str">
        <f ca="1">IFERROR(IF(LoanIsNotPaid*LoanIsGood,Principal,""), "")</f>
        <v/>
      </c>
      <c r="G241" s="62" t="str">
        <f ca="1">IFERROR(IF(LoanIsNotPaid*LoanIsGood,InterestAmt,""), "")</f>
        <v/>
      </c>
      <c r="H241" s="62" t="str">
        <f ca="1">IFERROR(IF(LoanIsNotPaid*LoanIsGood,EndingBalance,""), "")</f>
        <v/>
      </c>
    </row>
    <row r="242" spans="2:8" ht="20.100000000000001" customHeight="1" x14ac:dyDescent="0.3">
      <c r="B242" s="17" t="str">
        <f ca="1">IFERROR(IF(LoanIsNotPaid*LoanIsGood,PaymentNumber,""), "")</f>
        <v/>
      </c>
      <c r="C242" s="18" t="str">
        <f ca="1">IFERROR(IF(LoanIsNotPaid*LoanIsGood,PaymentDate,""), "")</f>
        <v/>
      </c>
      <c r="D242" s="62" t="str">
        <f ca="1">IFERROR(IF(LoanIsNotPaid*LoanIsGood,LoanValue,""), "")</f>
        <v/>
      </c>
      <c r="E242" s="62" t="str">
        <f ca="1">IFERROR(IF(LoanIsNotPaid*LoanIsGood,MonthlyPayment,""), "")</f>
        <v/>
      </c>
      <c r="F242" s="62" t="str">
        <f ca="1">IFERROR(IF(LoanIsNotPaid*LoanIsGood,Principal,""), "")</f>
        <v/>
      </c>
      <c r="G242" s="62" t="str">
        <f ca="1">IFERROR(IF(LoanIsNotPaid*LoanIsGood,InterestAmt,""), "")</f>
        <v/>
      </c>
      <c r="H242" s="62" t="str">
        <f ca="1">IFERROR(IF(LoanIsNotPaid*LoanIsGood,EndingBalance,""), "")</f>
        <v/>
      </c>
    </row>
    <row r="243" spans="2:8" ht="20.100000000000001" customHeight="1" x14ac:dyDescent="0.3">
      <c r="B243" s="17" t="str">
        <f ca="1">IFERROR(IF(LoanIsNotPaid*LoanIsGood,PaymentNumber,""), "")</f>
        <v/>
      </c>
      <c r="C243" s="18" t="str">
        <f ca="1">IFERROR(IF(LoanIsNotPaid*LoanIsGood,PaymentDate,""), "")</f>
        <v/>
      </c>
      <c r="D243" s="62" t="str">
        <f ca="1">IFERROR(IF(LoanIsNotPaid*LoanIsGood,LoanValue,""), "")</f>
        <v/>
      </c>
      <c r="E243" s="62" t="str">
        <f ca="1">IFERROR(IF(LoanIsNotPaid*LoanIsGood,MonthlyPayment,""), "")</f>
        <v/>
      </c>
      <c r="F243" s="62" t="str">
        <f ca="1">IFERROR(IF(LoanIsNotPaid*LoanIsGood,Principal,""), "")</f>
        <v/>
      </c>
      <c r="G243" s="62" t="str">
        <f ca="1">IFERROR(IF(LoanIsNotPaid*LoanIsGood,InterestAmt,""), "")</f>
        <v/>
      </c>
      <c r="H243" s="62" t="str">
        <f ca="1">IFERROR(IF(LoanIsNotPaid*LoanIsGood,EndingBalance,""), "")</f>
        <v/>
      </c>
    </row>
    <row r="244" spans="2:8" ht="20.100000000000001" customHeight="1" x14ac:dyDescent="0.3">
      <c r="B244" s="17" t="str">
        <f ca="1">IFERROR(IF(LoanIsNotPaid*LoanIsGood,PaymentNumber,""), "")</f>
        <v/>
      </c>
      <c r="C244" s="18" t="str">
        <f ca="1">IFERROR(IF(LoanIsNotPaid*LoanIsGood,PaymentDate,""), "")</f>
        <v/>
      </c>
      <c r="D244" s="62" t="str">
        <f ca="1">IFERROR(IF(LoanIsNotPaid*LoanIsGood,LoanValue,""), "")</f>
        <v/>
      </c>
      <c r="E244" s="62" t="str">
        <f ca="1">IFERROR(IF(LoanIsNotPaid*LoanIsGood,MonthlyPayment,""), "")</f>
        <v/>
      </c>
      <c r="F244" s="62" t="str">
        <f ca="1">IFERROR(IF(LoanIsNotPaid*LoanIsGood,Principal,""), "")</f>
        <v/>
      </c>
      <c r="G244" s="62" t="str">
        <f ca="1">IFERROR(IF(LoanIsNotPaid*LoanIsGood,InterestAmt,""), "")</f>
        <v/>
      </c>
      <c r="H244" s="62" t="str">
        <f ca="1">IFERROR(IF(LoanIsNotPaid*LoanIsGood,EndingBalance,""), "")</f>
        <v/>
      </c>
    </row>
    <row r="245" spans="2:8" ht="20.100000000000001" customHeight="1" x14ac:dyDescent="0.3">
      <c r="B245" s="17" t="str">
        <f ca="1">IFERROR(IF(LoanIsNotPaid*LoanIsGood,PaymentNumber,""), "")</f>
        <v/>
      </c>
      <c r="C245" s="18" t="str">
        <f ca="1">IFERROR(IF(LoanIsNotPaid*LoanIsGood,PaymentDate,""), "")</f>
        <v/>
      </c>
      <c r="D245" s="62" t="str">
        <f ca="1">IFERROR(IF(LoanIsNotPaid*LoanIsGood,LoanValue,""), "")</f>
        <v/>
      </c>
      <c r="E245" s="62" t="str">
        <f ca="1">IFERROR(IF(LoanIsNotPaid*LoanIsGood,MonthlyPayment,""), "")</f>
        <v/>
      </c>
      <c r="F245" s="62" t="str">
        <f ca="1">IFERROR(IF(LoanIsNotPaid*LoanIsGood,Principal,""), "")</f>
        <v/>
      </c>
      <c r="G245" s="62" t="str">
        <f ca="1">IFERROR(IF(LoanIsNotPaid*LoanIsGood,InterestAmt,""), "")</f>
        <v/>
      </c>
      <c r="H245" s="62" t="str">
        <f ca="1">IFERROR(IF(LoanIsNotPaid*LoanIsGood,EndingBalance,""), "")</f>
        <v/>
      </c>
    </row>
    <row r="246" spans="2:8" ht="20.100000000000001" customHeight="1" x14ac:dyDescent="0.3">
      <c r="B246" s="17" t="str">
        <f ca="1">IFERROR(IF(LoanIsNotPaid*LoanIsGood,PaymentNumber,""), "")</f>
        <v/>
      </c>
      <c r="C246" s="18" t="str">
        <f ca="1">IFERROR(IF(LoanIsNotPaid*LoanIsGood,PaymentDate,""), "")</f>
        <v/>
      </c>
      <c r="D246" s="62" t="str">
        <f ca="1">IFERROR(IF(LoanIsNotPaid*LoanIsGood,LoanValue,""), "")</f>
        <v/>
      </c>
      <c r="E246" s="62" t="str">
        <f ca="1">IFERROR(IF(LoanIsNotPaid*LoanIsGood,MonthlyPayment,""), "")</f>
        <v/>
      </c>
      <c r="F246" s="62" t="str">
        <f ca="1">IFERROR(IF(LoanIsNotPaid*LoanIsGood,Principal,""), "")</f>
        <v/>
      </c>
      <c r="G246" s="62" t="str">
        <f ca="1">IFERROR(IF(LoanIsNotPaid*LoanIsGood,InterestAmt,""), "")</f>
        <v/>
      </c>
      <c r="H246" s="62" t="str">
        <f ca="1">IFERROR(IF(LoanIsNotPaid*LoanIsGood,EndingBalance,""), "")</f>
        <v/>
      </c>
    </row>
    <row r="247" spans="2:8" ht="20.100000000000001" customHeight="1" x14ac:dyDescent="0.3">
      <c r="B247" s="17" t="str">
        <f ca="1">IFERROR(IF(LoanIsNotPaid*LoanIsGood,PaymentNumber,""), "")</f>
        <v/>
      </c>
      <c r="C247" s="18" t="str">
        <f ca="1">IFERROR(IF(LoanIsNotPaid*LoanIsGood,PaymentDate,""), "")</f>
        <v/>
      </c>
      <c r="D247" s="62" t="str">
        <f ca="1">IFERROR(IF(LoanIsNotPaid*LoanIsGood,LoanValue,""), "")</f>
        <v/>
      </c>
      <c r="E247" s="62" t="str">
        <f ca="1">IFERROR(IF(LoanIsNotPaid*LoanIsGood,MonthlyPayment,""), "")</f>
        <v/>
      </c>
      <c r="F247" s="62" t="str">
        <f ca="1">IFERROR(IF(LoanIsNotPaid*LoanIsGood,Principal,""), "")</f>
        <v/>
      </c>
      <c r="G247" s="62" t="str">
        <f ca="1">IFERROR(IF(LoanIsNotPaid*LoanIsGood,InterestAmt,""), "")</f>
        <v/>
      </c>
      <c r="H247" s="62" t="str">
        <f ca="1">IFERROR(IF(LoanIsNotPaid*LoanIsGood,EndingBalance,""), "")</f>
        <v/>
      </c>
    </row>
    <row r="248" spans="2:8" ht="20.100000000000001" customHeight="1" x14ac:dyDescent="0.3">
      <c r="B248" s="17" t="str">
        <f ca="1">IFERROR(IF(LoanIsNotPaid*LoanIsGood,PaymentNumber,""), "")</f>
        <v/>
      </c>
      <c r="C248" s="18" t="str">
        <f ca="1">IFERROR(IF(LoanIsNotPaid*LoanIsGood,PaymentDate,""), "")</f>
        <v/>
      </c>
      <c r="D248" s="62" t="str">
        <f ca="1">IFERROR(IF(LoanIsNotPaid*LoanIsGood,LoanValue,""), "")</f>
        <v/>
      </c>
      <c r="E248" s="62" t="str">
        <f ca="1">IFERROR(IF(LoanIsNotPaid*LoanIsGood,MonthlyPayment,""), "")</f>
        <v/>
      </c>
      <c r="F248" s="62" t="str">
        <f ca="1">IFERROR(IF(LoanIsNotPaid*LoanIsGood,Principal,""), "")</f>
        <v/>
      </c>
      <c r="G248" s="62" t="str">
        <f ca="1">IFERROR(IF(LoanIsNotPaid*LoanIsGood,InterestAmt,""), "")</f>
        <v/>
      </c>
      <c r="H248" s="62" t="str">
        <f ca="1">IFERROR(IF(LoanIsNotPaid*LoanIsGood,EndingBalance,""), "")</f>
        <v/>
      </c>
    </row>
    <row r="249" spans="2:8" ht="20.100000000000001" customHeight="1" x14ac:dyDescent="0.3">
      <c r="B249" s="17" t="str">
        <f ca="1">IFERROR(IF(LoanIsNotPaid*LoanIsGood,PaymentNumber,""), "")</f>
        <v/>
      </c>
      <c r="C249" s="18" t="str">
        <f ca="1">IFERROR(IF(LoanIsNotPaid*LoanIsGood,PaymentDate,""), "")</f>
        <v/>
      </c>
      <c r="D249" s="62" t="str">
        <f ca="1">IFERROR(IF(LoanIsNotPaid*LoanIsGood,LoanValue,""), "")</f>
        <v/>
      </c>
      <c r="E249" s="62" t="str">
        <f ca="1">IFERROR(IF(LoanIsNotPaid*LoanIsGood,MonthlyPayment,""), "")</f>
        <v/>
      </c>
      <c r="F249" s="62" t="str">
        <f ca="1">IFERROR(IF(LoanIsNotPaid*LoanIsGood,Principal,""), "")</f>
        <v/>
      </c>
      <c r="G249" s="62" t="str">
        <f ca="1">IFERROR(IF(LoanIsNotPaid*LoanIsGood,InterestAmt,""), "")</f>
        <v/>
      </c>
      <c r="H249" s="62" t="str">
        <f ca="1">IFERROR(IF(LoanIsNotPaid*LoanIsGood,EndingBalance,""), "")</f>
        <v/>
      </c>
    </row>
    <row r="250" spans="2:8" ht="20.100000000000001" customHeight="1" x14ac:dyDescent="0.3">
      <c r="B250" s="17" t="str">
        <f ca="1">IFERROR(IF(LoanIsNotPaid*LoanIsGood,PaymentNumber,""), "")</f>
        <v/>
      </c>
      <c r="C250" s="18" t="str">
        <f ca="1">IFERROR(IF(LoanIsNotPaid*LoanIsGood,PaymentDate,""), "")</f>
        <v/>
      </c>
      <c r="D250" s="62" t="str">
        <f ca="1">IFERROR(IF(LoanIsNotPaid*LoanIsGood,LoanValue,""), "")</f>
        <v/>
      </c>
      <c r="E250" s="62" t="str">
        <f ca="1">IFERROR(IF(LoanIsNotPaid*LoanIsGood,MonthlyPayment,""), "")</f>
        <v/>
      </c>
      <c r="F250" s="62" t="str">
        <f ca="1">IFERROR(IF(LoanIsNotPaid*LoanIsGood,Principal,""), "")</f>
        <v/>
      </c>
      <c r="G250" s="62" t="str">
        <f ca="1">IFERROR(IF(LoanIsNotPaid*LoanIsGood,InterestAmt,""), "")</f>
        <v/>
      </c>
      <c r="H250" s="62" t="str">
        <f ca="1">IFERROR(IF(LoanIsNotPaid*LoanIsGood,EndingBalance,""), "")</f>
        <v/>
      </c>
    </row>
    <row r="251" spans="2:8" ht="20.100000000000001" customHeight="1" x14ac:dyDescent="0.3">
      <c r="B251" s="17" t="str">
        <f ca="1">IFERROR(IF(LoanIsNotPaid*LoanIsGood,PaymentNumber,""), "")</f>
        <v/>
      </c>
      <c r="C251" s="18" t="str">
        <f ca="1">IFERROR(IF(LoanIsNotPaid*LoanIsGood,PaymentDate,""), "")</f>
        <v/>
      </c>
      <c r="D251" s="62" t="str">
        <f ca="1">IFERROR(IF(LoanIsNotPaid*LoanIsGood,LoanValue,""), "")</f>
        <v/>
      </c>
      <c r="E251" s="62" t="str">
        <f ca="1">IFERROR(IF(LoanIsNotPaid*LoanIsGood,MonthlyPayment,""), "")</f>
        <v/>
      </c>
      <c r="F251" s="62" t="str">
        <f ca="1">IFERROR(IF(LoanIsNotPaid*LoanIsGood,Principal,""), "")</f>
        <v/>
      </c>
      <c r="G251" s="62" t="str">
        <f ca="1">IFERROR(IF(LoanIsNotPaid*LoanIsGood,InterestAmt,""), "")</f>
        <v/>
      </c>
      <c r="H251" s="62" t="str">
        <f ca="1">IFERROR(IF(LoanIsNotPaid*LoanIsGood,EndingBalance,""), "")</f>
        <v/>
      </c>
    </row>
    <row r="252" spans="2:8" ht="20.100000000000001" customHeight="1" x14ac:dyDescent="0.3">
      <c r="B252" s="17" t="str">
        <f ca="1">IFERROR(IF(LoanIsNotPaid*LoanIsGood,PaymentNumber,""), "")</f>
        <v/>
      </c>
      <c r="C252" s="18" t="str">
        <f ca="1">IFERROR(IF(LoanIsNotPaid*LoanIsGood,PaymentDate,""), "")</f>
        <v/>
      </c>
      <c r="D252" s="62" t="str">
        <f ca="1">IFERROR(IF(LoanIsNotPaid*LoanIsGood,LoanValue,""), "")</f>
        <v/>
      </c>
      <c r="E252" s="62" t="str">
        <f ca="1">IFERROR(IF(LoanIsNotPaid*LoanIsGood,MonthlyPayment,""), "")</f>
        <v/>
      </c>
      <c r="F252" s="62" t="str">
        <f ca="1">IFERROR(IF(LoanIsNotPaid*LoanIsGood,Principal,""), "")</f>
        <v/>
      </c>
      <c r="G252" s="62" t="str">
        <f ca="1">IFERROR(IF(LoanIsNotPaid*LoanIsGood,InterestAmt,""), "")</f>
        <v/>
      </c>
      <c r="H252" s="62" t="str">
        <f ca="1">IFERROR(IF(LoanIsNotPaid*LoanIsGood,EndingBalance,""), "")</f>
        <v/>
      </c>
    </row>
    <row r="253" spans="2:8" ht="20.100000000000001" customHeight="1" x14ac:dyDescent="0.3">
      <c r="B253" s="17" t="str">
        <f ca="1">IFERROR(IF(LoanIsNotPaid*LoanIsGood,PaymentNumber,""), "")</f>
        <v/>
      </c>
      <c r="C253" s="18" t="str">
        <f ca="1">IFERROR(IF(LoanIsNotPaid*LoanIsGood,PaymentDate,""), "")</f>
        <v/>
      </c>
      <c r="D253" s="62" t="str">
        <f ca="1">IFERROR(IF(LoanIsNotPaid*LoanIsGood,LoanValue,""), "")</f>
        <v/>
      </c>
      <c r="E253" s="62" t="str">
        <f ca="1">IFERROR(IF(LoanIsNotPaid*LoanIsGood,MonthlyPayment,""), "")</f>
        <v/>
      </c>
      <c r="F253" s="62" t="str">
        <f ca="1">IFERROR(IF(LoanIsNotPaid*LoanIsGood,Principal,""), "")</f>
        <v/>
      </c>
      <c r="G253" s="62" t="str">
        <f ca="1">IFERROR(IF(LoanIsNotPaid*LoanIsGood,InterestAmt,""), "")</f>
        <v/>
      </c>
      <c r="H253" s="62" t="str">
        <f ca="1">IFERROR(IF(LoanIsNotPaid*LoanIsGood,EndingBalance,""), "")</f>
        <v/>
      </c>
    </row>
    <row r="254" spans="2:8" ht="20.100000000000001" customHeight="1" x14ac:dyDescent="0.3">
      <c r="B254" s="17" t="str">
        <f ca="1">IFERROR(IF(LoanIsNotPaid*LoanIsGood,PaymentNumber,""), "")</f>
        <v/>
      </c>
      <c r="C254" s="18" t="str">
        <f ca="1">IFERROR(IF(LoanIsNotPaid*LoanIsGood,PaymentDate,""), "")</f>
        <v/>
      </c>
      <c r="D254" s="62" t="str">
        <f ca="1">IFERROR(IF(LoanIsNotPaid*LoanIsGood,LoanValue,""), "")</f>
        <v/>
      </c>
      <c r="E254" s="62" t="str">
        <f ca="1">IFERROR(IF(LoanIsNotPaid*LoanIsGood,MonthlyPayment,""), "")</f>
        <v/>
      </c>
      <c r="F254" s="62" t="str">
        <f ca="1">IFERROR(IF(LoanIsNotPaid*LoanIsGood,Principal,""), "")</f>
        <v/>
      </c>
      <c r="G254" s="62" t="str">
        <f ca="1">IFERROR(IF(LoanIsNotPaid*LoanIsGood,InterestAmt,""), "")</f>
        <v/>
      </c>
      <c r="H254" s="62" t="str">
        <f ca="1">IFERROR(IF(LoanIsNotPaid*LoanIsGood,EndingBalance,""), "")</f>
        <v/>
      </c>
    </row>
    <row r="255" spans="2:8" ht="20.100000000000001" customHeight="1" x14ac:dyDescent="0.3">
      <c r="B255" s="17" t="str">
        <f ca="1">IFERROR(IF(LoanIsNotPaid*LoanIsGood,PaymentNumber,""), "")</f>
        <v/>
      </c>
      <c r="C255" s="18" t="str">
        <f ca="1">IFERROR(IF(LoanIsNotPaid*LoanIsGood,PaymentDate,""), "")</f>
        <v/>
      </c>
      <c r="D255" s="62" t="str">
        <f ca="1">IFERROR(IF(LoanIsNotPaid*LoanIsGood,LoanValue,""), "")</f>
        <v/>
      </c>
      <c r="E255" s="62" t="str">
        <f ca="1">IFERROR(IF(LoanIsNotPaid*LoanIsGood,MonthlyPayment,""), "")</f>
        <v/>
      </c>
      <c r="F255" s="62" t="str">
        <f ca="1">IFERROR(IF(LoanIsNotPaid*LoanIsGood,Principal,""), "")</f>
        <v/>
      </c>
      <c r="G255" s="62" t="str">
        <f ca="1">IFERROR(IF(LoanIsNotPaid*LoanIsGood,InterestAmt,""), "")</f>
        <v/>
      </c>
      <c r="H255" s="62" t="str">
        <f ca="1">IFERROR(IF(LoanIsNotPaid*LoanIsGood,EndingBalance,""), "")</f>
        <v/>
      </c>
    </row>
    <row r="256" spans="2:8" ht="20.100000000000001" customHeight="1" x14ac:dyDescent="0.3">
      <c r="B256" s="17" t="str">
        <f ca="1">IFERROR(IF(LoanIsNotPaid*LoanIsGood,PaymentNumber,""), "")</f>
        <v/>
      </c>
      <c r="C256" s="18" t="str">
        <f ca="1">IFERROR(IF(LoanIsNotPaid*LoanIsGood,PaymentDate,""), "")</f>
        <v/>
      </c>
      <c r="D256" s="62" t="str">
        <f ca="1">IFERROR(IF(LoanIsNotPaid*LoanIsGood,LoanValue,""), "")</f>
        <v/>
      </c>
      <c r="E256" s="62" t="str">
        <f ca="1">IFERROR(IF(LoanIsNotPaid*LoanIsGood,MonthlyPayment,""), "")</f>
        <v/>
      </c>
      <c r="F256" s="62" t="str">
        <f ca="1">IFERROR(IF(LoanIsNotPaid*LoanIsGood,Principal,""), "")</f>
        <v/>
      </c>
      <c r="G256" s="62" t="str">
        <f ca="1">IFERROR(IF(LoanIsNotPaid*LoanIsGood,InterestAmt,""), "")</f>
        <v/>
      </c>
      <c r="H256" s="62" t="str">
        <f ca="1">IFERROR(IF(LoanIsNotPaid*LoanIsGood,EndingBalance,""), "")</f>
        <v/>
      </c>
    </row>
    <row r="257" spans="2:8" ht="20.100000000000001" customHeight="1" x14ac:dyDescent="0.3">
      <c r="B257" s="17" t="str">
        <f ca="1">IFERROR(IF(LoanIsNotPaid*LoanIsGood,PaymentNumber,""), "")</f>
        <v/>
      </c>
      <c r="C257" s="18" t="str">
        <f ca="1">IFERROR(IF(LoanIsNotPaid*LoanIsGood,PaymentDate,""), "")</f>
        <v/>
      </c>
      <c r="D257" s="62" t="str">
        <f ca="1">IFERROR(IF(LoanIsNotPaid*LoanIsGood,LoanValue,""), "")</f>
        <v/>
      </c>
      <c r="E257" s="62" t="str">
        <f ca="1">IFERROR(IF(LoanIsNotPaid*LoanIsGood,MonthlyPayment,""), "")</f>
        <v/>
      </c>
      <c r="F257" s="62" t="str">
        <f ca="1">IFERROR(IF(LoanIsNotPaid*LoanIsGood,Principal,""), "")</f>
        <v/>
      </c>
      <c r="G257" s="62" t="str">
        <f ca="1">IFERROR(IF(LoanIsNotPaid*LoanIsGood,InterestAmt,""), "")</f>
        <v/>
      </c>
      <c r="H257" s="62" t="str">
        <f ca="1">IFERROR(IF(LoanIsNotPaid*LoanIsGood,EndingBalance,""), "")</f>
        <v/>
      </c>
    </row>
    <row r="258" spans="2:8" ht="20.100000000000001" customHeight="1" x14ac:dyDescent="0.3">
      <c r="B258" s="17" t="str">
        <f ca="1">IFERROR(IF(LoanIsNotPaid*LoanIsGood,PaymentNumber,""), "")</f>
        <v/>
      </c>
      <c r="C258" s="18" t="str">
        <f ca="1">IFERROR(IF(LoanIsNotPaid*LoanIsGood,PaymentDate,""), "")</f>
        <v/>
      </c>
      <c r="D258" s="62" t="str">
        <f ca="1">IFERROR(IF(LoanIsNotPaid*LoanIsGood,LoanValue,""), "")</f>
        <v/>
      </c>
      <c r="E258" s="62" t="str">
        <f ca="1">IFERROR(IF(LoanIsNotPaid*LoanIsGood,MonthlyPayment,""), "")</f>
        <v/>
      </c>
      <c r="F258" s="62" t="str">
        <f ca="1">IFERROR(IF(LoanIsNotPaid*LoanIsGood,Principal,""), "")</f>
        <v/>
      </c>
      <c r="G258" s="62" t="str">
        <f ca="1">IFERROR(IF(LoanIsNotPaid*LoanIsGood,InterestAmt,""), "")</f>
        <v/>
      </c>
      <c r="H258" s="62" t="str">
        <f ca="1">IFERROR(IF(LoanIsNotPaid*LoanIsGood,EndingBalance,""), "")</f>
        <v/>
      </c>
    </row>
    <row r="259" spans="2:8" ht="20.100000000000001" customHeight="1" x14ac:dyDescent="0.3">
      <c r="B259" s="17" t="str">
        <f ca="1">IFERROR(IF(LoanIsNotPaid*LoanIsGood,PaymentNumber,""), "")</f>
        <v/>
      </c>
      <c r="C259" s="18" t="str">
        <f ca="1">IFERROR(IF(LoanIsNotPaid*LoanIsGood,PaymentDate,""), "")</f>
        <v/>
      </c>
      <c r="D259" s="62" t="str">
        <f ca="1">IFERROR(IF(LoanIsNotPaid*LoanIsGood,LoanValue,""), "")</f>
        <v/>
      </c>
      <c r="E259" s="62" t="str">
        <f ca="1">IFERROR(IF(LoanIsNotPaid*LoanIsGood,MonthlyPayment,""), "")</f>
        <v/>
      </c>
      <c r="F259" s="62" t="str">
        <f ca="1">IFERROR(IF(LoanIsNotPaid*LoanIsGood,Principal,""), "")</f>
        <v/>
      </c>
      <c r="G259" s="62" t="str">
        <f ca="1">IFERROR(IF(LoanIsNotPaid*LoanIsGood,InterestAmt,""), "")</f>
        <v/>
      </c>
      <c r="H259" s="62" t="str">
        <f ca="1">IFERROR(IF(LoanIsNotPaid*LoanIsGood,EndingBalance,""), "")</f>
        <v/>
      </c>
    </row>
    <row r="260" spans="2:8" ht="20.100000000000001" customHeight="1" x14ac:dyDescent="0.3">
      <c r="B260" s="17" t="str">
        <f ca="1">IFERROR(IF(LoanIsNotPaid*LoanIsGood,PaymentNumber,""), "")</f>
        <v/>
      </c>
      <c r="C260" s="18" t="str">
        <f ca="1">IFERROR(IF(LoanIsNotPaid*LoanIsGood,PaymentDate,""), "")</f>
        <v/>
      </c>
      <c r="D260" s="62" t="str">
        <f ca="1">IFERROR(IF(LoanIsNotPaid*LoanIsGood,LoanValue,""), "")</f>
        <v/>
      </c>
      <c r="E260" s="62" t="str">
        <f ca="1">IFERROR(IF(LoanIsNotPaid*LoanIsGood,MonthlyPayment,""), "")</f>
        <v/>
      </c>
      <c r="F260" s="62" t="str">
        <f ca="1">IFERROR(IF(LoanIsNotPaid*LoanIsGood,Principal,""), "")</f>
        <v/>
      </c>
      <c r="G260" s="62" t="str">
        <f ca="1">IFERROR(IF(LoanIsNotPaid*LoanIsGood,InterestAmt,""), "")</f>
        <v/>
      </c>
      <c r="H260" s="62" t="str">
        <f ca="1">IFERROR(IF(LoanIsNotPaid*LoanIsGood,EndingBalance,""), "")</f>
        <v/>
      </c>
    </row>
    <row r="261" spans="2:8" ht="20.100000000000001" customHeight="1" x14ac:dyDescent="0.3">
      <c r="B261" s="17" t="str">
        <f ca="1">IFERROR(IF(LoanIsNotPaid*LoanIsGood,PaymentNumber,""), "")</f>
        <v/>
      </c>
      <c r="C261" s="18" t="str">
        <f ca="1">IFERROR(IF(LoanIsNotPaid*LoanIsGood,PaymentDate,""), "")</f>
        <v/>
      </c>
      <c r="D261" s="62" t="str">
        <f ca="1">IFERROR(IF(LoanIsNotPaid*LoanIsGood,LoanValue,""), "")</f>
        <v/>
      </c>
      <c r="E261" s="62" t="str">
        <f ca="1">IFERROR(IF(LoanIsNotPaid*LoanIsGood,MonthlyPayment,""), "")</f>
        <v/>
      </c>
      <c r="F261" s="62" t="str">
        <f ca="1">IFERROR(IF(LoanIsNotPaid*LoanIsGood,Principal,""), "")</f>
        <v/>
      </c>
      <c r="G261" s="62" t="str">
        <f ca="1">IFERROR(IF(LoanIsNotPaid*LoanIsGood,InterestAmt,""), "")</f>
        <v/>
      </c>
      <c r="H261" s="62" t="str">
        <f ca="1">IFERROR(IF(LoanIsNotPaid*LoanIsGood,EndingBalance,""), "")</f>
        <v/>
      </c>
    </row>
    <row r="262" spans="2:8" ht="20.100000000000001" customHeight="1" x14ac:dyDescent="0.3">
      <c r="B262" s="17" t="str">
        <f ca="1">IFERROR(IF(LoanIsNotPaid*LoanIsGood,PaymentNumber,""), "")</f>
        <v/>
      </c>
      <c r="C262" s="18" t="str">
        <f ca="1">IFERROR(IF(LoanIsNotPaid*LoanIsGood,PaymentDate,""), "")</f>
        <v/>
      </c>
      <c r="D262" s="62" t="str">
        <f ca="1">IFERROR(IF(LoanIsNotPaid*LoanIsGood,LoanValue,""), "")</f>
        <v/>
      </c>
      <c r="E262" s="62" t="str">
        <f ca="1">IFERROR(IF(LoanIsNotPaid*LoanIsGood,MonthlyPayment,""), "")</f>
        <v/>
      </c>
      <c r="F262" s="62" t="str">
        <f ca="1">IFERROR(IF(LoanIsNotPaid*LoanIsGood,Principal,""), "")</f>
        <v/>
      </c>
      <c r="G262" s="62" t="str">
        <f ca="1">IFERROR(IF(LoanIsNotPaid*LoanIsGood,InterestAmt,""), "")</f>
        <v/>
      </c>
      <c r="H262" s="62" t="str">
        <f ca="1">IFERROR(IF(LoanIsNotPaid*LoanIsGood,EndingBalance,""), "")</f>
        <v/>
      </c>
    </row>
    <row r="263" spans="2:8" ht="20.100000000000001" customHeight="1" x14ac:dyDescent="0.3">
      <c r="B263" s="17" t="str">
        <f ca="1">IFERROR(IF(LoanIsNotPaid*LoanIsGood,PaymentNumber,""), "")</f>
        <v/>
      </c>
      <c r="C263" s="18" t="str">
        <f ca="1">IFERROR(IF(LoanIsNotPaid*LoanIsGood,PaymentDate,""), "")</f>
        <v/>
      </c>
      <c r="D263" s="62" t="str">
        <f ca="1">IFERROR(IF(LoanIsNotPaid*LoanIsGood,LoanValue,""), "")</f>
        <v/>
      </c>
      <c r="E263" s="62" t="str">
        <f ca="1">IFERROR(IF(LoanIsNotPaid*LoanIsGood,MonthlyPayment,""), "")</f>
        <v/>
      </c>
      <c r="F263" s="62" t="str">
        <f ca="1">IFERROR(IF(LoanIsNotPaid*LoanIsGood,Principal,""), "")</f>
        <v/>
      </c>
      <c r="G263" s="62" t="str">
        <f ca="1">IFERROR(IF(LoanIsNotPaid*LoanIsGood,InterestAmt,""), "")</f>
        <v/>
      </c>
      <c r="H263" s="62" t="str">
        <f ca="1">IFERROR(IF(LoanIsNotPaid*LoanIsGood,EndingBalance,""), "")</f>
        <v/>
      </c>
    </row>
    <row r="264" spans="2:8" ht="20.100000000000001" customHeight="1" x14ac:dyDescent="0.3">
      <c r="B264" s="17" t="str">
        <f ca="1">IFERROR(IF(LoanIsNotPaid*LoanIsGood,PaymentNumber,""), "")</f>
        <v/>
      </c>
      <c r="C264" s="18" t="str">
        <f ca="1">IFERROR(IF(LoanIsNotPaid*LoanIsGood,PaymentDate,""), "")</f>
        <v/>
      </c>
      <c r="D264" s="62" t="str">
        <f ca="1">IFERROR(IF(LoanIsNotPaid*LoanIsGood,LoanValue,""), "")</f>
        <v/>
      </c>
      <c r="E264" s="62" t="str">
        <f ca="1">IFERROR(IF(LoanIsNotPaid*LoanIsGood,MonthlyPayment,""), "")</f>
        <v/>
      </c>
      <c r="F264" s="62" t="str">
        <f ca="1">IFERROR(IF(LoanIsNotPaid*LoanIsGood,Principal,""), "")</f>
        <v/>
      </c>
      <c r="G264" s="62" t="str">
        <f ca="1">IFERROR(IF(LoanIsNotPaid*LoanIsGood,InterestAmt,""), "")</f>
        <v/>
      </c>
      <c r="H264" s="62" t="str">
        <f ca="1">IFERROR(IF(LoanIsNotPaid*LoanIsGood,EndingBalance,""), "")</f>
        <v/>
      </c>
    </row>
    <row r="265" spans="2:8" ht="20.100000000000001" customHeight="1" x14ac:dyDescent="0.3">
      <c r="B265" s="17" t="str">
        <f ca="1">IFERROR(IF(LoanIsNotPaid*LoanIsGood,PaymentNumber,""), "")</f>
        <v/>
      </c>
      <c r="C265" s="18" t="str">
        <f ca="1">IFERROR(IF(LoanIsNotPaid*LoanIsGood,PaymentDate,""), "")</f>
        <v/>
      </c>
      <c r="D265" s="62" t="str">
        <f ca="1">IFERROR(IF(LoanIsNotPaid*LoanIsGood,LoanValue,""), "")</f>
        <v/>
      </c>
      <c r="E265" s="62" t="str">
        <f ca="1">IFERROR(IF(LoanIsNotPaid*LoanIsGood,MonthlyPayment,""), "")</f>
        <v/>
      </c>
      <c r="F265" s="62" t="str">
        <f ca="1">IFERROR(IF(LoanIsNotPaid*LoanIsGood,Principal,""), "")</f>
        <v/>
      </c>
      <c r="G265" s="62" t="str">
        <f ca="1">IFERROR(IF(LoanIsNotPaid*LoanIsGood,InterestAmt,""), "")</f>
        <v/>
      </c>
      <c r="H265" s="62" t="str">
        <f ca="1">IFERROR(IF(LoanIsNotPaid*LoanIsGood,EndingBalance,""), "")</f>
        <v/>
      </c>
    </row>
    <row r="266" spans="2:8" ht="20.100000000000001" customHeight="1" x14ac:dyDescent="0.3">
      <c r="B266" s="17" t="str">
        <f ca="1">IFERROR(IF(LoanIsNotPaid*LoanIsGood,PaymentNumber,""), "")</f>
        <v/>
      </c>
      <c r="C266" s="18" t="str">
        <f ca="1">IFERROR(IF(LoanIsNotPaid*LoanIsGood,PaymentDate,""), "")</f>
        <v/>
      </c>
      <c r="D266" s="62" t="str">
        <f ca="1">IFERROR(IF(LoanIsNotPaid*LoanIsGood,LoanValue,""), "")</f>
        <v/>
      </c>
      <c r="E266" s="62" t="str">
        <f ca="1">IFERROR(IF(LoanIsNotPaid*LoanIsGood,MonthlyPayment,""), "")</f>
        <v/>
      </c>
      <c r="F266" s="62" t="str">
        <f ca="1">IFERROR(IF(LoanIsNotPaid*LoanIsGood,Principal,""), "")</f>
        <v/>
      </c>
      <c r="G266" s="62" t="str">
        <f ca="1">IFERROR(IF(LoanIsNotPaid*LoanIsGood,InterestAmt,""), "")</f>
        <v/>
      </c>
      <c r="H266" s="62" t="str">
        <f ca="1">IFERROR(IF(LoanIsNotPaid*LoanIsGood,EndingBalance,""), "")</f>
        <v/>
      </c>
    </row>
    <row r="267" spans="2:8" ht="20.100000000000001" customHeight="1" x14ac:dyDescent="0.3">
      <c r="B267" s="17" t="str">
        <f ca="1">IFERROR(IF(LoanIsNotPaid*LoanIsGood,PaymentNumber,""), "")</f>
        <v/>
      </c>
      <c r="C267" s="18" t="str">
        <f ca="1">IFERROR(IF(LoanIsNotPaid*LoanIsGood,PaymentDate,""), "")</f>
        <v/>
      </c>
      <c r="D267" s="62" t="str">
        <f ca="1">IFERROR(IF(LoanIsNotPaid*LoanIsGood,LoanValue,""), "")</f>
        <v/>
      </c>
      <c r="E267" s="62" t="str">
        <f ca="1">IFERROR(IF(LoanIsNotPaid*LoanIsGood,MonthlyPayment,""), "")</f>
        <v/>
      </c>
      <c r="F267" s="62" t="str">
        <f ca="1">IFERROR(IF(LoanIsNotPaid*LoanIsGood,Principal,""), "")</f>
        <v/>
      </c>
      <c r="G267" s="62" t="str">
        <f ca="1">IFERROR(IF(LoanIsNotPaid*LoanIsGood,InterestAmt,""), "")</f>
        <v/>
      </c>
      <c r="H267" s="62" t="str">
        <f ca="1">IFERROR(IF(LoanIsNotPaid*LoanIsGood,EndingBalance,""), "")</f>
        <v/>
      </c>
    </row>
    <row r="268" spans="2:8" ht="20.100000000000001" customHeight="1" x14ac:dyDescent="0.3">
      <c r="B268" s="17" t="str">
        <f ca="1">IFERROR(IF(LoanIsNotPaid*LoanIsGood,PaymentNumber,""), "")</f>
        <v/>
      </c>
      <c r="C268" s="18" t="str">
        <f ca="1">IFERROR(IF(LoanIsNotPaid*LoanIsGood,PaymentDate,""), "")</f>
        <v/>
      </c>
      <c r="D268" s="62" t="str">
        <f ca="1">IFERROR(IF(LoanIsNotPaid*LoanIsGood,LoanValue,""), "")</f>
        <v/>
      </c>
      <c r="E268" s="62" t="str">
        <f ca="1">IFERROR(IF(LoanIsNotPaid*LoanIsGood,MonthlyPayment,""), "")</f>
        <v/>
      </c>
      <c r="F268" s="62" t="str">
        <f ca="1">IFERROR(IF(LoanIsNotPaid*LoanIsGood,Principal,""), "")</f>
        <v/>
      </c>
      <c r="G268" s="62" t="str">
        <f ca="1">IFERROR(IF(LoanIsNotPaid*LoanIsGood,InterestAmt,""), "")</f>
        <v/>
      </c>
      <c r="H268" s="62" t="str">
        <f ca="1">IFERROR(IF(LoanIsNotPaid*LoanIsGood,EndingBalance,""), "")</f>
        <v/>
      </c>
    </row>
    <row r="269" spans="2:8" ht="20.100000000000001" customHeight="1" x14ac:dyDescent="0.3">
      <c r="B269" s="17" t="str">
        <f ca="1">IFERROR(IF(LoanIsNotPaid*LoanIsGood,PaymentNumber,""), "")</f>
        <v/>
      </c>
      <c r="C269" s="18" t="str">
        <f ca="1">IFERROR(IF(LoanIsNotPaid*LoanIsGood,PaymentDate,""), "")</f>
        <v/>
      </c>
      <c r="D269" s="62" t="str">
        <f ca="1">IFERROR(IF(LoanIsNotPaid*LoanIsGood,LoanValue,""), "")</f>
        <v/>
      </c>
      <c r="E269" s="62" t="str">
        <f ca="1">IFERROR(IF(LoanIsNotPaid*LoanIsGood,MonthlyPayment,""), "")</f>
        <v/>
      </c>
      <c r="F269" s="62" t="str">
        <f ca="1">IFERROR(IF(LoanIsNotPaid*LoanIsGood,Principal,""), "")</f>
        <v/>
      </c>
      <c r="G269" s="62" t="str">
        <f ca="1">IFERROR(IF(LoanIsNotPaid*LoanIsGood,InterestAmt,""), "")</f>
        <v/>
      </c>
      <c r="H269" s="62" t="str">
        <f ca="1">IFERROR(IF(LoanIsNotPaid*LoanIsGood,EndingBalance,""), "")</f>
        <v/>
      </c>
    </row>
    <row r="270" spans="2:8" ht="20.100000000000001" customHeight="1" x14ac:dyDescent="0.3">
      <c r="B270" s="17" t="str">
        <f ca="1">IFERROR(IF(LoanIsNotPaid*LoanIsGood,PaymentNumber,""), "")</f>
        <v/>
      </c>
      <c r="C270" s="18" t="str">
        <f ca="1">IFERROR(IF(LoanIsNotPaid*LoanIsGood,PaymentDate,""), "")</f>
        <v/>
      </c>
      <c r="D270" s="62" t="str">
        <f ca="1">IFERROR(IF(LoanIsNotPaid*LoanIsGood,LoanValue,""), "")</f>
        <v/>
      </c>
      <c r="E270" s="62" t="str">
        <f ca="1">IFERROR(IF(LoanIsNotPaid*LoanIsGood,MonthlyPayment,""), "")</f>
        <v/>
      </c>
      <c r="F270" s="62" t="str">
        <f ca="1">IFERROR(IF(LoanIsNotPaid*LoanIsGood,Principal,""), "")</f>
        <v/>
      </c>
      <c r="G270" s="62" t="str">
        <f ca="1">IFERROR(IF(LoanIsNotPaid*LoanIsGood,InterestAmt,""), "")</f>
        <v/>
      </c>
      <c r="H270" s="62" t="str">
        <f ca="1">IFERROR(IF(LoanIsNotPaid*LoanIsGood,EndingBalance,""), "")</f>
        <v/>
      </c>
    </row>
    <row r="271" spans="2:8" ht="20.100000000000001" customHeight="1" x14ac:dyDescent="0.3">
      <c r="B271" s="17" t="str">
        <f ca="1">IFERROR(IF(LoanIsNotPaid*LoanIsGood,PaymentNumber,""), "")</f>
        <v/>
      </c>
      <c r="C271" s="18" t="str">
        <f ca="1">IFERROR(IF(LoanIsNotPaid*LoanIsGood,PaymentDate,""), "")</f>
        <v/>
      </c>
      <c r="D271" s="62" t="str">
        <f ca="1">IFERROR(IF(LoanIsNotPaid*LoanIsGood,LoanValue,""), "")</f>
        <v/>
      </c>
      <c r="E271" s="62" t="str">
        <f ca="1">IFERROR(IF(LoanIsNotPaid*LoanIsGood,MonthlyPayment,""), "")</f>
        <v/>
      </c>
      <c r="F271" s="62" t="str">
        <f ca="1">IFERROR(IF(LoanIsNotPaid*LoanIsGood,Principal,""), "")</f>
        <v/>
      </c>
      <c r="G271" s="62" t="str">
        <f ca="1">IFERROR(IF(LoanIsNotPaid*LoanIsGood,InterestAmt,""), "")</f>
        <v/>
      </c>
      <c r="H271" s="62" t="str">
        <f ca="1">IFERROR(IF(LoanIsNotPaid*LoanIsGood,EndingBalance,""), "")</f>
        <v/>
      </c>
    </row>
    <row r="272" spans="2:8" ht="20.100000000000001" customHeight="1" x14ac:dyDescent="0.3">
      <c r="B272" s="17" t="str">
        <f ca="1">IFERROR(IF(LoanIsNotPaid*LoanIsGood,PaymentNumber,""), "")</f>
        <v/>
      </c>
      <c r="C272" s="18" t="str">
        <f ca="1">IFERROR(IF(LoanIsNotPaid*LoanIsGood,PaymentDate,""), "")</f>
        <v/>
      </c>
      <c r="D272" s="62" t="str">
        <f ca="1">IFERROR(IF(LoanIsNotPaid*LoanIsGood,LoanValue,""), "")</f>
        <v/>
      </c>
      <c r="E272" s="62" t="str">
        <f ca="1">IFERROR(IF(LoanIsNotPaid*LoanIsGood,MonthlyPayment,""), "")</f>
        <v/>
      </c>
      <c r="F272" s="62" t="str">
        <f ca="1">IFERROR(IF(LoanIsNotPaid*LoanIsGood,Principal,""), "")</f>
        <v/>
      </c>
      <c r="G272" s="62" t="str">
        <f ca="1">IFERROR(IF(LoanIsNotPaid*LoanIsGood,InterestAmt,""), "")</f>
        <v/>
      </c>
      <c r="H272" s="62" t="str">
        <f ca="1">IFERROR(IF(LoanIsNotPaid*LoanIsGood,EndingBalance,""), "")</f>
        <v/>
      </c>
    </row>
    <row r="273" spans="2:8" ht="20.100000000000001" customHeight="1" x14ac:dyDescent="0.3">
      <c r="B273" s="17" t="str">
        <f ca="1">IFERROR(IF(LoanIsNotPaid*LoanIsGood,PaymentNumber,""), "")</f>
        <v/>
      </c>
      <c r="C273" s="18" t="str">
        <f ca="1">IFERROR(IF(LoanIsNotPaid*LoanIsGood,PaymentDate,""), "")</f>
        <v/>
      </c>
      <c r="D273" s="62" t="str">
        <f ca="1">IFERROR(IF(LoanIsNotPaid*LoanIsGood,LoanValue,""), "")</f>
        <v/>
      </c>
      <c r="E273" s="62" t="str">
        <f ca="1">IFERROR(IF(LoanIsNotPaid*LoanIsGood,MonthlyPayment,""), "")</f>
        <v/>
      </c>
      <c r="F273" s="62" t="str">
        <f ca="1">IFERROR(IF(LoanIsNotPaid*LoanIsGood,Principal,""), "")</f>
        <v/>
      </c>
      <c r="G273" s="62" t="str">
        <f ca="1">IFERROR(IF(LoanIsNotPaid*LoanIsGood,InterestAmt,""), "")</f>
        <v/>
      </c>
      <c r="H273" s="62" t="str">
        <f ca="1">IFERROR(IF(LoanIsNotPaid*LoanIsGood,EndingBalance,""), "")</f>
        <v/>
      </c>
    </row>
    <row r="274" spans="2:8" ht="20.100000000000001" customHeight="1" x14ac:dyDescent="0.3">
      <c r="B274" s="17" t="str">
        <f ca="1">IFERROR(IF(LoanIsNotPaid*LoanIsGood,PaymentNumber,""), "")</f>
        <v/>
      </c>
      <c r="C274" s="18" t="str">
        <f ca="1">IFERROR(IF(LoanIsNotPaid*LoanIsGood,PaymentDate,""), "")</f>
        <v/>
      </c>
      <c r="D274" s="62" t="str">
        <f ca="1">IFERROR(IF(LoanIsNotPaid*LoanIsGood,LoanValue,""), "")</f>
        <v/>
      </c>
      <c r="E274" s="62" t="str">
        <f ca="1">IFERROR(IF(LoanIsNotPaid*LoanIsGood,MonthlyPayment,""), "")</f>
        <v/>
      </c>
      <c r="F274" s="62" t="str">
        <f ca="1">IFERROR(IF(LoanIsNotPaid*LoanIsGood,Principal,""), "")</f>
        <v/>
      </c>
      <c r="G274" s="62" t="str">
        <f ca="1">IFERROR(IF(LoanIsNotPaid*LoanIsGood,InterestAmt,""), "")</f>
        <v/>
      </c>
      <c r="H274" s="62" t="str">
        <f ca="1">IFERROR(IF(LoanIsNotPaid*LoanIsGood,EndingBalance,""), "")</f>
        <v/>
      </c>
    </row>
    <row r="275" spans="2:8" ht="20.100000000000001" customHeight="1" x14ac:dyDescent="0.3">
      <c r="B275" s="17" t="str">
        <f ca="1">IFERROR(IF(LoanIsNotPaid*LoanIsGood,PaymentNumber,""), "")</f>
        <v/>
      </c>
      <c r="C275" s="18" t="str">
        <f ca="1">IFERROR(IF(LoanIsNotPaid*LoanIsGood,PaymentDate,""), "")</f>
        <v/>
      </c>
      <c r="D275" s="62" t="str">
        <f ca="1">IFERROR(IF(LoanIsNotPaid*LoanIsGood,LoanValue,""), "")</f>
        <v/>
      </c>
      <c r="E275" s="62" t="str">
        <f ca="1">IFERROR(IF(LoanIsNotPaid*LoanIsGood,MonthlyPayment,""), "")</f>
        <v/>
      </c>
      <c r="F275" s="62" t="str">
        <f ca="1">IFERROR(IF(LoanIsNotPaid*LoanIsGood,Principal,""), "")</f>
        <v/>
      </c>
      <c r="G275" s="62" t="str">
        <f ca="1">IFERROR(IF(LoanIsNotPaid*LoanIsGood,InterestAmt,""), "")</f>
        <v/>
      </c>
      <c r="H275" s="62" t="str">
        <f ca="1">IFERROR(IF(LoanIsNotPaid*LoanIsGood,EndingBalance,""), "")</f>
        <v/>
      </c>
    </row>
    <row r="276" spans="2:8" ht="20.100000000000001" customHeight="1" x14ac:dyDescent="0.3">
      <c r="B276" s="17" t="str">
        <f ca="1">IFERROR(IF(LoanIsNotPaid*LoanIsGood,PaymentNumber,""), "")</f>
        <v/>
      </c>
      <c r="C276" s="18" t="str">
        <f ca="1">IFERROR(IF(LoanIsNotPaid*LoanIsGood,PaymentDate,""), "")</f>
        <v/>
      </c>
      <c r="D276" s="62" t="str">
        <f ca="1">IFERROR(IF(LoanIsNotPaid*LoanIsGood,LoanValue,""), "")</f>
        <v/>
      </c>
      <c r="E276" s="62" t="str">
        <f ca="1">IFERROR(IF(LoanIsNotPaid*LoanIsGood,MonthlyPayment,""), "")</f>
        <v/>
      </c>
      <c r="F276" s="62" t="str">
        <f ca="1">IFERROR(IF(LoanIsNotPaid*LoanIsGood,Principal,""), "")</f>
        <v/>
      </c>
      <c r="G276" s="62" t="str">
        <f ca="1">IFERROR(IF(LoanIsNotPaid*LoanIsGood,InterestAmt,""), "")</f>
        <v/>
      </c>
      <c r="H276" s="62" t="str">
        <f ca="1">IFERROR(IF(LoanIsNotPaid*LoanIsGood,EndingBalance,""), "")</f>
        <v/>
      </c>
    </row>
    <row r="277" spans="2:8" ht="20.100000000000001" customHeight="1" x14ac:dyDescent="0.3">
      <c r="B277" s="17" t="str">
        <f ca="1">IFERROR(IF(LoanIsNotPaid*LoanIsGood,PaymentNumber,""), "")</f>
        <v/>
      </c>
      <c r="C277" s="18" t="str">
        <f ca="1">IFERROR(IF(LoanIsNotPaid*LoanIsGood,PaymentDate,""), "")</f>
        <v/>
      </c>
      <c r="D277" s="62" t="str">
        <f ca="1">IFERROR(IF(LoanIsNotPaid*LoanIsGood,LoanValue,""), "")</f>
        <v/>
      </c>
      <c r="E277" s="62" t="str">
        <f ca="1">IFERROR(IF(LoanIsNotPaid*LoanIsGood,MonthlyPayment,""), "")</f>
        <v/>
      </c>
      <c r="F277" s="62" t="str">
        <f ca="1">IFERROR(IF(LoanIsNotPaid*LoanIsGood,Principal,""), "")</f>
        <v/>
      </c>
      <c r="G277" s="62" t="str">
        <f ca="1">IFERROR(IF(LoanIsNotPaid*LoanIsGood,InterestAmt,""), "")</f>
        <v/>
      </c>
      <c r="H277" s="62" t="str">
        <f ca="1">IFERROR(IF(LoanIsNotPaid*LoanIsGood,EndingBalance,""), "")</f>
        <v/>
      </c>
    </row>
    <row r="278" spans="2:8" ht="20.100000000000001" customHeight="1" x14ac:dyDescent="0.3">
      <c r="B278" s="17" t="str">
        <f ca="1">IFERROR(IF(LoanIsNotPaid*LoanIsGood,PaymentNumber,""), "")</f>
        <v/>
      </c>
      <c r="C278" s="18" t="str">
        <f ca="1">IFERROR(IF(LoanIsNotPaid*LoanIsGood,PaymentDate,""), "")</f>
        <v/>
      </c>
      <c r="D278" s="62" t="str">
        <f ca="1">IFERROR(IF(LoanIsNotPaid*LoanIsGood,LoanValue,""), "")</f>
        <v/>
      </c>
      <c r="E278" s="62" t="str">
        <f ca="1">IFERROR(IF(LoanIsNotPaid*LoanIsGood,MonthlyPayment,""), "")</f>
        <v/>
      </c>
      <c r="F278" s="62" t="str">
        <f ca="1">IFERROR(IF(LoanIsNotPaid*LoanIsGood,Principal,""), "")</f>
        <v/>
      </c>
      <c r="G278" s="62" t="str">
        <f ca="1">IFERROR(IF(LoanIsNotPaid*LoanIsGood,InterestAmt,""), "")</f>
        <v/>
      </c>
      <c r="H278" s="62" t="str">
        <f ca="1">IFERROR(IF(LoanIsNotPaid*LoanIsGood,EndingBalance,""), "")</f>
        <v/>
      </c>
    </row>
    <row r="279" spans="2:8" ht="20.100000000000001" customHeight="1" x14ac:dyDescent="0.3">
      <c r="B279" s="17" t="str">
        <f ca="1">IFERROR(IF(LoanIsNotPaid*LoanIsGood,PaymentNumber,""), "")</f>
        <v/>
      </c>
      <c r="C279" s="18" t="str">
        <f ca="1">IFERROR(IF(LoanIsNotPaid*LoanIsGood,PaymentDate,""), "")</f>
        <v/>
      </c>
      <c r="D279" s="62" t="str">
        <f ca="1">IFERROR(IF(LoanIsNotPaid*LoanIsGood,LoanValue,""), "")</f>
        <v/>
      </c>
      <c r="E279" s="62" t="str">
        <f ca="1">IFERROR(IF(LoanIsNotPaid*LoanIsGood,MonthlyPayment,""), "")</f>
        <v/>
      </c>
      <c r="F279" s="62" t="str">
        <f ca="1">IFERROR(IF(LoanIsNotPaid*LoanIsGood,Principal,""), "")</f>
        <v/>
      </c>
      <c r="G279" s="62" t="str">
        <f ca="1">IFERROR(IF(LoanIsNotPaid*LoanIsGood,InterestAmt,""), "")</f>
        <v/>
      </c>
      <c r="H279" s="62" t="str">
        <f ca="1">IFERROR(IF(LoanIsNotPaid*LoanIsGood,EndingBalance,""), "")</f>
        <v/>
      </c>
    </row>
    <row r="280" spans="2:8" ht="20.100000000000001" customHeight="1" x14ac:dyDescent="0.3">
      <c r="B280" s="17" t="str">
        <f ca="1">IFERROR(IF(LoanIsNotPaid*LoanIsGood,PaymentNumber,""), "")</f>
        <v/>
      </c>
      <c r="C280" s="18" t="str">
        <f ca="1">IFERROR(IF(LoanIsNotPaid*LoanIsGood,PaymentDate,""), "")</f>
        <v/>
      </c>
      <c r="D280" s="62" t="str">
        <f ca="1">IFERROR(IF(LoanIsNotPaid*LoanIsGood,LoanValue,""), "")</f>
        <v/>
      </c>
      <c r="E280" s="62" t="str">
        <f ca="1">IFERROR(IF(LoanIsNotPaid*LoanIsGood,MonthlyPayment,""), "")</f>
        <v/>
      </c>
      <c r="F280" s="62" t="str">
        <f ca="1">IFERROR(IF(LoanIsNotPaid*LoanIsGood,Principal,""), "")</f>
        <v/>
      </c>
      <c r="G280" s="62" t="str">
        <f ca="1">IFERROR(IF(LoanIsNotPaid*LoanIsGood,InterestAmt,""), "")</f>
        <v/>
      </c>
      <c r="H280" s="62" t="str">
        <f ca="1">IFERROR(IF(LoanIsNotPaid*LoanIsGood,EndingBalance,""), "")</f>
        <v/>
      </c>
    </row>
    <row r="281" spans="2:8" ht="20.100000000000001" customHeight="1" x14ac:dyDescent="0.3">
      <c r="B281" s="17" t="str">
        <f ca="1">IFERROR(IF(LoanIsNotPaid*LoanIsGood,PaymentNumber,""), "")</f>
        <v/>
      </c>
      <c r="C281" s="18" t="str">
        <f ca="1">IFERROR(IF(LoanIsNotPaid*LoanIsGood,PaymentDate,""), "")</f>
        <v/>
      </c>
      <c r="D281" s="62" t="str">
        <f ca="1">IFERROR(IF(LoanIsNotPaid*LoanIsGood,LoanValue,""), "")</f>
        <v/>
      </c>
      <c r="E281" s="62" t="str">
        <f ca="1">IFERROR(IF(LoanIsNotPaid*LoanIsGood,MonthlyPayment,""), "")</f>
        <v/>
      </c>
      <c r="F281" s="62" t="str">
        <f ca="1">IFERROR(IF(LoanIsNotPaid*LoanIsGood,Principal,""), "")</f>
        <v/>
      </c>
      <c r="G281" s="62" t="str">
        <f ca="1">IFERROR(IF(LoanIsNotPaid*LoanIsGood,InterestAmt,""), "")</f>
        <v/>
      </c>
      <c r="H281" s="62" t="str">
        <f ca="1">IFERROR(IF(LoanIsNotPaid*LoanIsGood,EndingBalance,""), "")</f>
        <v/>
      </c>
    </row>
    <row r="282" spans="2:8" ht="20.100000000000001" customHeight="1" x14ac:dyDescent="0.3">
      <c r="B282" s="17" t="str">
        <f ca="1">IFERROR(IF(LoanIsNotPaid*LoanIsGood,PaymentNumber,""), "")</f>
        <v/>
      </c>
      <c r="C282" s="18" t="str">
        <f ca="1">IFERROR(IF(LoanIsNotPaid*LoanIsGood,PaymentDate,""), "")</f>
        <v/>
      </c>
      <c r="D282" s="62" t="str">
        <f ca="1">IFERROR(IF(LoanIsNotPaid*LoanIsGood,LoanValue,""), "")</f>
        <v/>
      </c>
      <c r="E282" s="62" t="str">
        <f ca="1">IFERROR(IF(LoanIsNotPaid*LoanIsGood,MonthlyPayment,""), "")</f>
        <v/>
      </c>
      <c r="F282" s="62" t="str">
        <f ca="1">IFERROR(IF(LoanIsNotPaid*LoanIsGood,Principal,""), "")</f>
        <v/>
      </c>
      <c r="G282" s="62" t="str">
        <f ca="1">IFERROR(IF(LoanIsNotPaid*LoanIsGood,InterestAmt,""), "")</f>
        <v/>
      </c>
      <c r="H282" s="62" t="str">
        <f ca="1">IFERROR(IF(LoanIsNotPaid*LoanIsGood,EndingBalance,""), "")</f>
        <v/>
      </c>
    </row>
    <row r="283" spans="2:8" ht="20.100000000000001" customHeight="1" x14ac:dyDescent="0.3">
      <c r="B283" s="17" t="str">
        <f ca="1">IFERROR(IF(LoanIsNotPaid*LoanIsGood,PaymentNumber,""), "")</f>
        <v/>
      </c>
      <c r="C283" s="18" t="str">
        <f ca="1">IFERROR(IF(LoanIsNotPaid*LoanIsGood,PaymentDate,""), "")</f>
        <v/>
      </c>
      <c r="D283" s="62" t="str">
        <f ca="1">IFERROR(IF(LoanIsNotPaid*LoanIsGood,LoanValue,""), "")</f>
        <v/>
      </c>
      <c r="E283" s="62" t="str">
        <f ca="1">IFERROR(IF(LoanIsNotPaid*LoanIsGood,MonthlyPayment,""), "")</f>
        <v/>
      </c>
      <c r="F283" s="62" t="str">
        <f ca="1">IFERROR(IF(LoanIsNotPaid*LoanIsGood,Principal,""), "")</f>
        <v/>
      </c>
      <c r="G283" s="62" t="str">
        <f ca="1">IFERROR(IF(LoanIsNotPaid*LoanIsGood,InterestAmt,""), "")</f>
        <v/>
      </c>
      <c r="H283" s="62" t="str">
        <f ca="1">IFERROR(IF(LoanIsNotPaid*LoanIsGood,EndingBalance,""), "")</f>
        <v/>
      </c>
    </row>
    <row r="284" spans="2:8" ht="20.100000000000001" customHeight="1" x14ac:dyDescent="0.3">
      <c r="B284" s="17" t="str">
        <f ca="1">IFERROR(IF(LoanIsNotPaid*LoanIsGood,PaymentNumber,""), "")</f>
        <v/>
      </c>
      <c r="C284" s="18" t="str">
        <f ca="1">IFERROR(IF(LoanIsNotPaid*LoanIsGood,PaymentDate,""), "")</f>
        <v/>
      </c>
      <c r="D284" s="62" t="str">
        <f ca="1">IFERROR(IF(LoanIsNotPaid*LoanIsGood,LoanValue,""), "")</f>
        <v/>
      </c>
      <c r="E284" s="62" t="str">
        <f ca="1">IFERROR(IF(LoanIsNotPaid*LoanIsGood,MonthlyPayment,""), "")</f>
        <v/>
      </c>
      <c r="F284" s="62" t="str">
        <f ca="1">IFERROR(IF(LoanIsNotPaid*LoanIsGood,Principal,""), "")</f>
        <v/>
      </c>
      <c r="G284" s="62" t="str">
        <f ca="1">IFERROR(IF(LoanIsNotPaid*LoanIsGood,InterestAmt,""), "")</f>
        <v/>
      </c>
      <c r="H284" s="62" t="str">
        <f ca="1">IFERROR(IF(LoanIsNotPaid*LoanIsGood,EndingBalance,""), "")</f>
        <v/>
      </c>
    </row>
    <row r="285" spans="2:8" ht="20.100000000000001" customHeight="1" x14ac:dyDescent="0.3">
      <c r="B285" s="17" t="str">
        <f ca="1">IFERROR(IF(LoanIsNotPaid*LoanIsGood,PaymentNumber,""), "")</f>
        <v/>
      </c>
      <c r="C285" s="18" t="str">
        <f ca="1">IFERROR(IF(LoanIsNotPaid*LoanIsGood,PaymentDate,""), "")</f>
        <v/>
      </c>
      <c r="D285" s="62" t="str">
        <f ca="1">IFERROR(IF(LoanIsNotPaid*LoanIsGood,LoanValue,""), "")</f>
        <v/>
      </c>
      <c r="E285" s="62" t="str">
        <f ca="1">IFERROR(IF(LoanIsNotPaid*LoanIsGood,MonthlyPayment,""), "")</f>
        <v/>
      </c>
      <c r="F285" s="62" t="str">
        <f ca="1">IFERROR(IF(LoanIsNotPaid*LoanIsGood,Principal,""), "")</f>
        <v/>
      </c>
      <c r="G285" s="62" t="str">
        <f ca="1">IFERROR(IF(LoanIsNotPaid*LoanIsGood,InterestAmt,""), "")</f>
        <v/>
      </c>
      <c r="H285" s="62" t="str">
        <f ca="1">IFERROR(IF(LoanIsNotPaid*LoanIsGood,EndingBalance,""), "")</f>
        <v/>
      </c>
    </row>
    <row r="286" spans="2:8" ht="20.100000000000001" customHeight="1" x14ac:dyDescent="0.3">
      <c r="B286" s="17" t="str">
        <f ca="1">IFERROR(IF(LoanIsNotPaid*LoanIsGood,PaymentNumber,""), "")</f>
        <v/>
      </c>
      <c r="C286" s="18" t="str">
        <f ca="1">IFERROR(IF(LoanIsNotPaid*LoanIsGood,PaymentDate,""), "")</f>
        <v/>
      </c>
      <c r="D286" s="62" t="str">
        <f ca="1">IFERROR(IF(LoanIsNotPaid*LoanIsGood,LoanValue,""), "")</f>
        <v/>
      </c>
      <c r="E286" s="62" t="str">
        <f ca="1">IFERROR(IF(LoanIsNotPaid*LoanIsGood,MonthlyPayment,""), "")</f>
        <v/>
      </c>
      <c r="F286" s="62" t="str">
        <f ca="1">IFERROR(IF(LoanIsNotPaid*LoanIsGood,Principal,""), "")</f>
        <v/>
      </c>
      <c r="G286" s="62" t="str">
        <f ca="1">IFERROR(IF(LoanIsNotPaid*LoanIsGood,InterestAmt,""), "")</f>
        <v/>
      </c>
      <c r="H286" s="62" t="str">
        <f ca="1">IFERROR(IF(LoanIsNotPaid*LoanIsGood,EndingBalance,""), "")</f>
        <v/>
      </c>
    </row>
    <row r="287" spans="2:8" ht="20.100000000000001" customHeight="1" x14ac:dyDescent="0.3">
      <c r="B287" s="17" t="str">
        <f ca="1">IFERROR(IF(LoanIsNotPaid*LoanIsGood,PaymentNumber,""), "")</f>
        <v/>
      </c>
      <c r="C287" s="18" t="str">
        <f ca="1">IFERROR(IF(LoanIsNotPaid*LoanIsGood,PaymentDate,""), "")</f>
        <v/>
      </c>
      <c r="D287" s="62" t="str">
        <f ca="1">IFERROR(IF(LoanIsNotPaid*LoanIsGood,LoanValue,""), "")</f>
        <v/>
      </c>
      <c r="E287" s="62" t="str">
        <f ca="1">IFERROR(IF(LoanIsNotPaid*LoanIsGood,MonthlyPayment,""), "")</f>
        <v/>
      </c>
      <c r="F287" s="62" t="str">
        <f ca="1">IFERROR(IF(LoanIsNotPaid*LoanIsGood,Principal,""), "")</f>
        <v/>
      </c>
      <c r="G287" s="62" t="str">
        <f ca="1">IFERROR(IF(LoanIsNotPaid*LoanIsGood,InterestAmt,""), "")</f>
        <v/>
      </c>
      <c r="H287" s="62" t="str">
        <f ca="1">IFERROR(IF(LoanIsNotPaid*LoanIsGood,EndingBalance,""), "")</f>
        <v/>
      </c>
    </row>
    <row r="288" spans="2:8" ht="20.100000000000001" customHeight="1" x14ac:dyDescent="0.3">
      <c r="B288" s="17" t="str">
        <f ca="1">IFERROR(IF(LoanIsNotPaid*LoanIsGood,PaymentNumber,""), "")</f>
        <v/>
      </c>
      <c r="C288" s="18" t="str">
        <f ca="1">IFERROR(IF(LoanIsNotPaid*LoanIsGood,PaymentDate,""), "")</f>
        <v/>
      </c>
      <c r="D288" s="62" t="str">
        <f ca="1">IFERROR(IF(LoanIsNotPaid*LoanIsGood,LoanValue,""), "")</f>
        <v/>
      </c>
      <c r="E288" s="62" t="str">
        <f ca="1">IFERROR(IF(LoanIsNotPaid*LoanIsGood,MonthlyPayment,""), "")</f>
        <v/>
      </c>
      <c r="F288" s="62" t="str">
        <f ca="1">IFERROR(IF(LoanIsNotPaid*LoanIsGood,Principal,""), "")</f>
        <v/>
      </c>
      <c r="G288" s="62" t="str">
        <f ca="1">IFERROR(IF(LoanIsNotPaid*LoanIsGood,InterestAmt,""), "")</f>
        <v/>
      </c>
      <c r="H288" s="62" t="str">
        <f ca="1">IFERROR(IF(LoanIsNotPaid*LoanIsGood,EndingBalance,""), "")</f>
        <v/>
      </c>
    </row>
    <row r="289" spans="2:8" ht="20.100000000000001" customHeight="1" x14ac:dyDescent="0.3">
      <c r="B289" s="17" t="str">
        <f ca="1">IFERROR(IF(LoanIsNotPaid*LoanIsGood,PaymentNumber,""), "")</f>
        <v/>
      </c>
      <c r="C289" s="18" t="str">
        <f ca="1">IFERROR(IF(LoanIsNotPaid*LoanIsGood,PaymentDate,""), "")</f>
        <v/>
      </c>
      <c r="D289" s="62" t="str">
        <f ca="1">IFERROR(IF(LoanIsNotPaid*LoanIsGood,LoanValue,""), "")</f>
        <v/>
      </c>
      <c r="E289" s="62" t="str">
        <f ca="1">IFERROR(IF(LoanIsNotPaid*LoanIsGood,MonthlyPayment,""), "")</f>
        <v/>
      </c>
      <c r="F289" s="62" t="str">
        <f ca="1">IFERROR(IF(LoanIsNotPaid*LoanIsGood,Principal,""), "")</f>
        <v/>
      </c>
      <c r="G289" s="62" t="str">
        <f ca="1">IFERROR(IF(LoanIsNotPaid*LoanIsGood,InterestAmt,""), "")</f>
        <v/>
      </c>
      <c r="H289" s="62" t="str">
        <f ca="1">IFERROR(IF(LoanIsNotPaid*LoanIsGood,EndingBalance,""), "")</f>
        <v/>
      </c>
    </row>
    <row r="290" spans="2:8" ht="20.100000000000001" customHeight="1" x14ac:dyDescent="0.3">
      <c r="B290" s="17" t="str">
        <f ca="1">IFERROR(IF(LoanIsNotPaid*LoanIsGood,PaymentNumber,""), "")</f>
        <v/>
      </c>
      <c r="C290" s="18" t="str">
        <f ca="1">IFERROR(IF(LoanIsNotPaid*LoanIsGood,PaymentDate,""), "")</f>
        <v/>
      </c>
      <c r="D290" s="62" t="str">
        <f ca="1">IFERROR(IF(LoanIsNotPaid*LoanIsGood,LoanValue,""), "")</f>
        <v/>
      </c>
      <c r="E290" s="62" t="str">
        <f ca="1">IFERROR(IF(LoanIsNotPaid*LoanIsGood,MonthlyPayment,""), "")</f>
        <v/>
      </c>
      <c r="F290" s="62" t="str">
        <f ca="1">IFERROR(IF(LoanIsNotPaid*LoanIsGood,Principal,""), "")</f>
        <v/>
      </c>
      <c r="G290" s="62" t="str">
        <f ca="1">IFERROR(IF(LoanIsNotPaid*LoanIsGood,InterestAmt,""), "")</f>
        <v/>
      </c>
      <c r="H290" s="62" t="str">
        <f ca="1">IFERROR(IF(LoanIsNotPaid*LoanIsGood,EndingBalance,""), "")</f>
        <v/>
      </c>
    </row>
    <row r="291" spans="2:8" ht="20.100000000000001" customHeight="1" x14ac:dyDescent="0.3">
      <c r="B291" s="17" t="str">
        <f ca="1">IFERROR(IF(LoanIsNotPaid*LoanIsGood,PaymentNumber,""), "")</f>
        <v/>
      </c>
      <c r="C291" s="18" t="str">
        <f ca="1">IFERROR(IF(LoanIsNotPaid*LoanIsGood,PaymentDate,""), "")</f>
        <v/>
      </c>
      <c r="D291" s="62" t="str">
        <f ca="1">IFERROR(IF(LoanIsNotPaid*LoanIsGood,LoanValue,""), "")</f>
        <v/>
      </c>
      <c r="E291" s="62" t="str">
        <f ca="1">IFERROR(IF(LoanIsNotPaid*LoanIsGood,MonthlyPayment,""), "")</f>
        <v/>
      </c>
      <c r="F291" s="62" t="str">
        <f ca="1">IFERROR(IF(LoanIsNotPaid*LoanIsGood,Principal,""), "")</f>
        <v/>
      </c>
      <c r="G291" s="62" t="str">
        <f ca="1">IFERROR(IF(LoanIsNotPaid*LoanIsGood,InterestAmt,""), "")</f>
        <v/>
      </c>
      <c r="H291" s="62" t="str">
        <f ca="1">IFERROR(IF(LoanIsNotPaid*LoanIsGood,EndingBalance,""), "")</f>
        <v/>
      </c>
    </row>
    <row r="292" spans="2:8" ht="20.100000000000001" customHeight="1" x14ac:dyDescent="0.3">
      <c r="B292" s="17" t="str">
        <f ca="1">IFERROR(IF(LoanIsNotPaid*LoanIsGood,PaymentNumber,""), "")</f>
        <v/>
      </c>
      <c r="C292" s="18" t="str">
        <f ca="1">IFERROR(IF(LoanIsNotPaid*LoanIsGood,PaymentDate,""), "")</f>
        <v/>
      </c>
      <c r="D292" s="62" t="str">
        <f ca="1">IFERROR(IF(LoanIsNotPaid*LoanIsGood,LoanValue,""), "")</f>
        <v/>
      </c>
      <c r="E292" s="62" t="str">
        <f ca="1">IFERROR(IF(LoanIsNotPaid*LoanIsGood,MonthlyPayment,""), "")</f>
        <v/>
      </c>
      <c r="F292" s="62" t="str">
        <f ca="1">IFERROR(IF(LoanIsNotPaid*LoanIsGood,Principal,""), "")</f>
        <v/>
      </c>
      <c r="G292" s="62" t="str">
        <f ca="1">IFERROR(IF(LoanIsNotPaid*LoanIsGood,InterestAmt,""), "")</f>
        <v/>
      </c>
      <c r="H292" s="62" t="str">
        <f ca="1">IFERROR(IF(LoanIsNotPaid*LoanIsGood,EndingBalance,""), "")</f>
        <v/>
      </c>
    </row>
    <row r="293" spans="2:8" ht="20.100000000000001" customHeight="1" x14ac:dyDescent="0.3">
      <c r="B293" s="17" t="str">
        <f ca="1">IFERROR(IF(LoanIsNotPaid*LoanIsGood,PaymentNumber,""), "")</f>
        <v/>
      </c>
      <c r="C293" s="18" t="str">
        <f ca="1">IFERROR(IF(LoanIsNotPaid*LoanIsGood,PaymentDate,""), "")</f>
        <v/>
      </c>
      <c r="D293" s="62" t="str">
        <f ca="1">IFERROR(IF(LoanIsNotPaid*LoanIsGood,LoanValue,""), "")</f>
        <v/>
      </c>
      <c r="E293" s="62" t="str">
        <f ca="1">IFERROR(IF(LoanIsNotPaid*LoanIsGood,MonthlyPayment,""), "")</f>
        <v/>
      </c>
      <c r="F293" s="62" t="str">
        <f ca="1">IFERROR(IF(LoanIsNotPaid*LoanIsGood,Principal,""), "")</f>
        <v/>
      </c>
      <c r="G293" s="62" t="str">
        <f ca="1">IFERROR(IF(LoanIsNotPaid*LoanIsGood,InterestAmt,""), "")</f>
        <v/>
      </c>
      <c r="H293" s="62" t="str">
        <f ca="1">IFERROR(IF(LoanIsNotPaid*LoanIsGood,EndingBalance,""), "")</f>
        <v/>
      </c>
    </row>
    <row r="294" spans="2:8" ht="20.100000000000001" customHeight="1" x14ac:dyDescent="0.3">
      <c r="B294" s="17" t="str">
        <f ca="1">IFERROR(IF(LoanIsNotPaid*LoanIsGood,PaymentNumber,""), "")</f>
        <v/>
      </c>
      <c r="C294" s="18" t="str">
        <f ca="1">IFERROR(IF(LoanIsNotPaid*LoanIsGood,PaymentDate,""), "")</f>
        <v/>
      </c>
      <c r="D294" s="62" t="str">
        <f ca="1">IFERROR(IF(LoanIsNotPaid*LoanIsGood,LoanValue,""), "")</f>
        <v/>
      </c>
      <c r="E294" s="62" t="str">
        <f ca="1">IFERROR(IF(LoanIsNotPaid*LoanIsGood,MonthlyPayment,""), "")</f>
        <v/>
      </c>
      <c r="F294" s="62" t="str">
        <f ca="1">IFERROR(IF(LoanIsNotPaid*LoanIsGood,Principal,""), "")</f>
        <v/>
      </c>
      <c r="G294" s="62" t="str">
        <f ca="1">IFERROR(IF(LoanIsNotPaid*LoanIsGood,InterestAmt,""), "")</f>
        <v/>
      </c>
      <c r="H294" s="62" t="str">
        <f ca="1">IFERROR(IF(LoanIsNotPaid*LoanIsGood,EndingBalance,""), "")</f>
        <v/>
      </c>
    </row>
    <row r="295" spans="2:8" ht="20.100000000000001" customHeight="1" x14ac:dyDescent="0.3">
      <c r="B295" s="17" t="str">
        <f ca="1">IFERROR(IF(LoanIsNotPaid*LoanIsGood,PaymentNumber,""), "")</f>
        <v/>
      </c>
      <c r="C295" s="18" t="str">
        <f ca="1">IFERROR(IF(LoanIsNotPaid*LoanIsGood,PaymentDate,""), "")</f>
        <v/>
      </c>
      <c r="D295" s="62" t="str">
        <f ca="1">IFERROR(IF(LoanIsNotPaid*LoanIsGood,LoanValue,""), "")</f>
        <v/>
      </c>
      <c r="E295" s="62" t="str">
        <f ca="1">IFERROR(IF(LoanIsNotPaid*LoanIsGood,MonthlyPayment,""), "")</f>
        <v/>
      </c>
      <c r="F295" s="62" t="str">
        <f ca="1">IFERROR(IF(LoanIsNotPaid*LoanIsGood,Principal,""), "")</f>
        <v/>
      </c>
      <c r="G295" s="62" t="str">
        <f ca="1">IFERROR(IF(LoanIsNotPaid*LoanIsGood,InterestAmt,""), "")</f>
        <v/>
      </c>
      <c r="H295" s="62" t="str">
        <f ca="1">IFERROR(IF(LoanIsNotPaid*LoanIsGood,EndingBalance,""), "")</f>
        <v/>
      </c>
    </row>
    <row r="296" spans="2:8" ht="20.100000000000001" customHeight="1" x14ac:dyDescent="0.3">
      <c r="B296" s="17" t="str">
        <f ca="1">IFERROR(IF(LoanIsNotPaid*LoanIsGood,PaymentNumber,""), "")</f>
        <v/>
      </c>
      <c r="C296" s="18" t="str">
        <f ca="1">IFERROR(IF(LoanIsNotPaid*LoanIsGood,PaymentDate,""), "")</f>
        <v/>
      </c>
      <c r="D296" s="62" t="str">
        <f ca="1">IFERROR(IF(LoanIsNotPaid*LoanIsGood,LoanValue,""), "")</f>
        <v/>
      </c>
      <c r="E296" s="62" t="str">
        <f ca="1">IFERROR(IF(LoanIsNotPaid*LoanIsGood,MonthlyPayment,""), "")</f>
        <v/>
      </c>
      <c r="F296" s="62" t="str">
        <f ca="1">IFERROR(IF(LoanIsNotPaid*LoanIsGood,Principal,""), "")</f>
        <v/>
      </c>
      <c r="G296" s="62" t="str">
        <f ca="1">IFERROR(IF(LoanIsNotPaid*LoanIsGood,InterestAmt,""), "")</f>
        <v/>
      </c>
      <c r="H296" s="62" t="str">
        <f ca="1">IFERROR(IF(LoanIsNotPaid*LoanIsGood,EndingBalance,""), "")</f>
        <v/>
      </c>
    </row>
    <row r="297" spans="2:8" ht="20.100000000000001" customHeight="1" x14ac:dyDescent="0.3">
      <c r="B297" s="17" t="str">
        <f ca="1">IFERROR(IF(LoanIsNotPaid*LoanIsGood,PaymentNumber,""), "")</f>
        <v/>
      </c>
      <c r="C297" s="18" t="str">
        <f ca="1">IFERROR(IF(LoanIsNotPaid*LoanIsGood,PaymentDate,""), "")</f>
        <v/>
      </c>
      <c r="D297" s="62" t="str">
        <f ca="1">IFERROR(IF(LoanIsNotPaid*LoanIsGood,LoanValue,""), "")</f>
        <v/>
      </c>
      <c r="E297" s="62" t="str">
        <f ca="1">IFERROR(IF(LoanIsNotPaid*LoanIsGood,MonthlyPayment,""), "")</f>
        <v/>
      </c>
      <c r="F297" s="62" t="str">
        <f ca="1">IFERROR(IF(LoanIsNotPaid*LoanIsGood,Principal,""), "")</f>
        <v/>
      </c>
      <c r="G297" s="62" t="str">
        <f ca="1">IFERROR(IF(LoanIsNotPaid*LoanIsGood,InterestAmt,""), "")</f>
        <v/>
      </c>
      <c r="H297" s="62" t="str">
        <f ca="1">IFERROR(IF(LoanIsNotPaid*LoanIsGood,EndingBalance,""), "")</f>
        <v/>
      </c>
    </row>
    <row r="298" spans="2:8" ht="20.100000000000001" customHeight="1" x14ac:dyDescent="0.3">
      <c r="B298" s="17" t="str">
        <f ca="1">IFERROR(IF(LoanIsNotPaid*LoanIsGood,PaymentNumber,""), "")</f>
        <v/>
      </c>
      <c r="C298" s="18" t="str">
        <f ca="1">IFERROR(IF(LoanIsNotPaid*LoanIsGood,PaymentDate,""), "")</f>
        <v/>
      </c>
      <c r="D298" s="62" t="str">
        <f ca="1">IFERROR(IF(LoanIsNotPaid*LoanIsGood,LoanValue,""), "")</f>
        <v/>
      </c>
      <c r="E298" s="62" t="str">
        <f ca="1">IFERROR(IF(LoanIsNotPaid*LoanIsGood,MonthlyPayment,""), "")</f>
        <v/>
      </c>
      <c r="F298" s="62" t="str">
        <f ca="1">IFERROR(IF(LoanIsNotPaid*LoanIsGood,Principal,""), "")</f>
        <v/>
      </c>
      <c r="G298" s="62" t="str">
        <f ca="1">IFERROR(IF(LoanIsNotPaid*LoanIsGood,InterestAmt,""), "")</f>
        <v/>
      </c>
      <c r="H298" s="62" t="str">
        <f ca="1">IFERROR(IF(LoanIsNotPaid*LoanIsGood,EndingBalance,""), "")</f>
        <v/>
      </c>
    </row>
    <row r="299" spans="2:8" ht="20.100000000000001" customHeight="1" x14ac:dyDescent="0.3">
      <c r="B299" s="17" t="str">
        <f ca="1">IFERROR(IF(LoanIsNotPaid*LoanIsGood,PaymentNumber,""), "")</f>
        <v/>
      </c>
      <c r="C299" s="18" t="str">
        <f ca="1">IFERROR(IF(LoanIsNotPaid*LoanIsGood,PaymentDate,""), "")</f>
        <v/>
      </c>
      <c r="D299" s="62" t="str">
        <f ca="1">IFERROR(IF(LoanIsNotPaid*LoanIsGood,LoanValue,""), "")</f>
        <v/>
      </c>
      <c r="E299" s="62" t="str">
        <f ca="1">IFERROR(IF(LoanIsNotPaid*LoanIsGood,MonthlyPayment,""), "")</f>
        <v/>
      </c>
      <c r="F299" s="62" t="str">
        <f ca="1">IFERROR(IF(LoanIsNotPaid*LoanIsGood,Principal,""), "")</f>
        <v/>
      </c>
      <c r="G299" s="62" t="str">
        <f ca="1">IFERROR(IF(LoanIsNotPaid*LoanIsGood,InterestAmt,""), "")</f>
        <v/>
      </c>
      <c r="H299" s="62" t="str">
        <f ca="1">IFERROR(IF(LoanIsNotPaid*LoanIsGood,EndingBalance,""), "")</f>
        <v/>
      </c>
    </row>
    <row r="300" spans="2:8" ht="20.100000000000001" customHeight="1" x14ac:dyDescent="0.3">
      <c r="B300" s="17" t="str">
        <f ca="1">IFERROR(IF(LoanIsNotPaid*LoanIsGood,PaymentNumber,""), "")</f>
        <v/>
      </c>
      <c r="C300" s="18" t="str">
        <f ca="1">IFERROR(IF(LoanIsNotPaid*LoanIsGood,PaymentDate,""), "")</f>
        <v/>
      </c>
      <c r="D300" s="62" t="str">
        <f ca="1">IFERROR(IF(LoanIsNotPaid*LoanIsGood,LoanValue,""), "")</f>
        <v/>
      </c>
      <c r="E300" s="62" t="str">
        <f ca="1">IFERROR(IF(LoanIsNotPaid*LoanIsGood,MonthlyPayment,""), "")</f>
        <v/>
      </c>
      <c r="F300" s="62" t="str">
        <f ca="1">IFERROR(IF(LoanIsNotPaid*LoanIsGood,Principal,""), "")</f>
        <v/>
      </c>
      <c r="G300" s="62" t="str">
        <f ca="1">IFERROR(IF(LoanIsNotPaid*LoanIsGood,InterestAmt,""), "")</f>
        <v/>
      </c>
      <c r="H300" s="62" t="str">
        <f ca="1">IFERROR(IF(LoanIsNotPaid*LoanIsGood,EndingBalance,""), "")</f>
        <v/>
      </c>
    </row>
    <row r="301" spans="2:8" ht="20.100000000000001" customHeight="1" x14ac:dyDescent="0.3">
      <c r="B301" s="17" t="str">
        <f ca="1">IFERROR(IF(LoanIsNotPaid*LoanIsGood,PaymentNumber,""), "")</f>
        <v/>
      </c>
      <c r="C301" s="18" t="str">
        <f ca="1">IFERROR(IF(LoanIsNotPaid*LoanIsGood,PaymentDate,""), "")</f>
        <v/>
      </c>
      <c r="D301" s="62" t="str">
        <f ca="1">IFERROR(IF(LoanIsNotPaid*LoanIsGood,LoanValue,""), "")</f>
        <v/>
      </c>
      <c r="E301" s="62" t="str">
        <f ca="1">IFERROR(IF(LoanIsNotPaid*LoanIsGood,MonthlyPayment,""), "")</f>
        <v/>
      </c>
      <c r="F301" s="62" t="str">
        <f ca="1">IFERROR(IF(LoanIsNotPaid*LoanIsGood,Principal,""), "")</f>
        <v/>
      </c>
      <c r="G301" s="62" t="str">
        <f ca="1">IFERROR(IF(LoanIsNotPaid*LoanIsGood,InterestAmt,""), "")</f>
        <v/>
      </c>
      <c r="H301" s="62" t="str">
        <f ca="1">IFERROR(IF(LoanIsNotPaid*LoanIsGood,EndingBalance,""), "")</f>
        <v/>
      </c>
    </row>
    <row r="302" spans="2:8" ht="20.100000000000001" customHeight="1" x14ac:dyDescent="0.3">
      <c r="B302" s="17" t="str">
        <f ca="1">IFERROR(IF(LoanIsNotPaid*LoanIsGood,PaymentNumber,""), "")</f>
        <v/>
      </c>
      <c r="C302" s="18" t="str">
        <f ca="1">IFERROR(IF(LoanIsNotPaid*LoanIsGood,PaymentDate,""), "")</f>
        <v/>
      </c>
      <c r="D302" s="62" t="str">
        <f ca="1">IFERROR(IF(LoanIsNotPaid*LoanIsGood,LoanValue,""), "")</f>
        <v/>
      </c>
      <c r="E302" s="62" t="str">
        <f ca="1">IFERROR(IF(LoanIsNotPaid*LoanIsGood,MonthlyPayment,""), "")</f>
        <v/>
      </c>
      <c r="F302" s="62" t="str">
        <f ca="1">IFERROR(IF(LoanIsNotPaid*LoanIsGood,Principal,""), "")</f>
        <v/>
      </c>
      <c r="G302" s="62" t="str">
        <f ca="1">IFERROR(IF(LoanIsNotPaid*LoanIsGood,InterestAmt,""), "")</f>
        <v/>
      </c>
      <c r="H302" s="62" t="str">
        <f ca="1">IFERROR(IF(LoanIsNotPaid*LoanIsGood,EndingBalance,""), "")</f>
        <v/>
      </c>
    </row>
    <row r="303" spans="2:8" ht="20.100000000000001" customHeight="1" x14ac:dyDescent="0.3">
      <c r="B303" s="17" t="str">
        <f ca="1">IFERROR(IF(LoanIsNotPaid*LoanIsGood,PaymentNumber,""), "")</f>
        <v/>
      </c>
      <c r="C303" s="18" t="str">
        <f ca="1">IFERROR(IF(LoanIsNotPaid*LoanIsGood,PaymentDate,""), "")</f>
        <v/>
      </c>
      <c r="D303" s="62" t="str">
        <f ca="1">IFERROR(IF(LoanIsNotPaid*LoanIsGood,LoanValue,""), "")</f>
        <v/>
      </c>
      <c r="E303" s="62" t="str">
        <f ca="1">IFERROR(IF(LoanIsNotPaid*LoanIsGood,MonthlyPayment,""), "")</f>
        <v/>
      </c>
      <c r="F303" s="62" t="str">
        <f ca="1">IFERROR(IF(LoanIsNotPaid*LoanIsGood,Principal,""), "")</f>
        <v/>
      </c>
      <c r="G303" s="62" t="str">
        <f ca="1">IFERROR(IF(LoanIsNotPaid*LoanIsGood,InterestAmt,""), "")</f>
        <v/>
      </c>
      <c r="H303" s="62" t="str">
        <f ca="1">IFERROR(IF(LoanIsNotPaid*LoanIsGood,EndingBalance,""), "")</f>
        <v/>
      </c>
    </row>
    <row r="304" spans="2:8" ht="20.100000000000001" customHeight="1" x14ac:dyDescent="0.3">
      <c r="B304" s="17" t="str">
        <f ca="1">IFERROR(IF(LoanIsNotPaid*LoanIsGood,PaymentNumber,""), "")</f>
        <v/>
      </c>
      <c r="C304" s="18" t="str">
        <f ca="1">IFERROR(IF(LoanIsNotPaid*LoanIsGood,PaymentDate,""), "")</f>
        <v/>
      </c>
      <c r="D304" s="62" t="str">
        <f ca="1">IFERROR(IF(LoanIsNotPaid*LoanIsGood,LoanValue,""), "")</f>
        <v/>
      </c>
      <c r="E304" s="62" t="str">
        <f ca="1">IFERROR(IF(LoanIsNotPaid*LoanIsGood,MonthlyPayment,""), "")</f>
        <v/>
      </c>
      <c r="F304" s="62" t="str">
        <f ca="1">IFERROR(IF(LoanIsNotPaid*LoanIsGood,Principal,""), "")</f>
        <v/>
      </c>
      <c r="G304" s="62" t="str">
        <f ca="1">IFERROR(IF(LoanIsNotPaid*LoanIsGood,InterestAmt,""), "")</f>
        <v/>
      </c>
      <c r="H304" s="62" t="str">
        <f ca="1">IFERROR(IF(LoanIsNotPaid*LoanIsGood,EndingBalance,""), "")</f>
        <v/>
      </c>
    </row>
    <row r="305" spans="2:8" ht="20.100000000000001" customHeight="1" x14ac:dyDescent="0.3">
      <c r="B305" s="17" t="str">
        <f ca="1">IFERROR(IF(LoanIsNotPaid*LoanIsGood,PaymentNumber,""), "")</f>
        <v/>
      </c>
      <c r="C305" s="18" t="str">
        <f ca="1">IFERROR(IF(LoanIsNotPaid*LoanIsGood,PaymentDate,""), "")</f>
        <v/>
      </c>
      <c r="D305" s="62" t="str">
        <f ca="1">IFERROR(IF(LoanIsNotPaid*LoanIsGood,LoanValue,""), "")</f>
        <v/>
      </c>
      <c r="E305" s="62" t="str">
        <f ca="1">IFERROR(IF(LoanIsNotPaid*LoanIsGood,MonthlyPayment,""), "")</f>
        <v/>
      </c>
      <c r="F305" s="62" t="str">
        <f ca="1">IFERROR(IF(LoanIsNotPaid*LoanIsGood,Principal,""), "")</f>
        <v/>
      </c>
      <c r="G305" s="62" t="str">
        <f ca="1">IFERROR(IF(LoanIsNotPaid*LoanIsGood,InterestAmt,""), "")</f>
        <v/>
      </c>
      <c r="H305" s="62" t="str">
        <f ca="1">IFERROR(IF(LoanIsNotPaid*LoanIsGood,EndingBalance,""), "")</f>
        <v/>
      </c>
    </row>
    <row r="306" spans="2:8" ht="20.100000000000001" customHeight="1" x14ac:dyDescent="0.3">
      <c r="B306" s="17" t="str">
        <f ca="1">IFERROR(IF(LoanIsNotPaid*LoanIsGood,PaymentNumber,""), "")</f>
        <v/>
      </c>
      <c r="C306" s="18" t="str">
        <f ca="1">IFERROR(IF(LoanIsNotPaid*LoanIsGood,PaymentDate,""), "")</f>
        <v/>
      </c>
      <c r="D306" s="62" t="str">
        <f ca="1">IFERROR(IF(LoanIsNotPaid*LoanIsGood,LoanValue,""), "")</f>
        <v/>
      </c>
      <c r="E306" s="62" t="str">
        <f ca="1">IFERROR(IF(LoanIsNotPaid*LoanIsGood,MonthlyPayment,""), "")</f>
        <v/>
      </c>
      <c r="F306" s="62" t="str">
        <f ca="1">IFERROR(IF(LoanIsNotPaid*LoanIsGood,Principal,""), "")</f>
        <v/>
      </c>
      <c r="G306" s="62" t="str">
        <f ca="1">IFERROR(IF(LoanIsNotPaid*LoanIsGood,InterestAmt,""), "")</f>
        <v/>
      </c>
      <c r="H306" s="62" t="str">
        <f ca="1">IFERROR(IF(LoanIsNotPaid*LoanIsGood,EndingBalance,""), "")</f>
        <v/>
      </c>
    </row>
    <row r="307" spans="2:8" ht="20.100000000000001" customHeight="1" x14ac:dyDescent="0.3">
      <c r="B307" s="17" t="str">
        <f ca="1">IFERROR(IF(LoanIsNotPaid*LoanIsGood,PaymentNumber,""), "")</f>
        <v/>
      </c>
      <c r="C307" s="18" t="str">
        <f ca="1">IFERROR(IF(LoanIsNotPaid*LoanIsGood,PaymentDate,""), "")</f>
        <v/>
      </c>
      <c r="D307" s="62" t="str">
        <f ca="1">IFERROR(IF(LoanIsNotPaid*LoanIsGood,LoanValue,""), "")</f>
        <v/>
      </c>
      <c r="E307" s="62" t="str">
        <f ca="1">IFERROR(IF(LoanIsNotPaid*LoanIsGood,MonthlyPayment,""), "")</f>
        <v/>
      </c>
      <c r="F307" s="62" t="str">
        <f ca="1">IFERROR(IF(LoanIsNotPaid*LoanIsGood,Principal,""), "")</f>
        <v/>
      </c>
      <c r="G307" s="62" t="str">
        <f ca="1">IFERROR(IF(LoanIsNotPaid*LoanIsGood,InterestAmt,""), "")</f>
        <v/>
      </c>
      <c r="H307" s="62" t="str">
        <f ca="1">IFERROR(IF(LoanIsNotPaid*LoanIsGood,EndingBalance,""), "")</f>
        <v/>
      </c>
    </row>
    <row r="308" spans="2:8" ht="20.100000000000001" customHeight="1" x14ac:dyDescent="0.3">
      <c r="B308" s="17" t="str">
        <f ca="1">IFERROR(IF(LoanIsNotPaid*LoanIsGood,PaymentNumber,""), "")</f>
        <v/>
      </c>
      <c r="C308" s="18" t="str">
        <f ca="1">IFERROR(IF(LoanIsNotPaid*LoanIsGood,PaymentDate,""), "")</f>
        <v/>
      </c>
      <c r="D308" s="62" t="str">
        <f ca="1">IFERROR(IF(LoanIsNotPaid*LoanIsGood,LoanValue,""), "")</f>
        <v/>
      </c>
      <c r="E308" s="62" t="str">
        <f ca="1">IFERROR(IF(LoanIsNotPaid*LoanIsGood,MonthlyPayment,""), "")</f>
        <v/>
      </c>
      <c r="F308" s="62" t="str">
        <f ca="1">IFERROR(IF(LoanIsNotPaid*LoanIsGood,Principal,""), "")</f>
        <v/>
      </c>
      <c r="G308" s="62" t="str">
        <f ca="1">IFERROR(IF(LoanIsNotPaid*LoanIsGood,InterestAmt,""), "")</f>
        <v/>
      </c>
      <c r="H308" s="62" t="str">
        <f ca="1">IFERROR(IF(LoanIsNotPaid*LoanIsGood,EndingBalance,""), "")</f>
        <v/>
      </c>
    </row>
    <row r="309" spans="2:8" ht="20.100000000000001" customHeight="1" x14ac:dyDescent="0.3">
      <c r="B309" s="17" t="str">
        <f ca="1">IFERROR(IF(LoanIsNotPaid*LoanIsGood,PaymentNumber,""), "")</f>
        <v/>
      </c>
      <c r="C309" s="18" t="str">
        <f ca="1">IFERROR(IF(LoanIsNotPaid*LoanIsGood,PaymentDate,""), "")</f>
        <v/>
      </c>
      <c r="D309" s="62" t="str">
        <f ca="1">IFERROR(IF(LoanIsNotPaid*LoanIsGood,LoanValue,""), "")</f>
        <v/>
      </c>
      <c r="E309" s="62" t="str">
        <f ca="1">IFERROR(IF(LoanIsNotPaid*LoanIsGood,MonthlyPayment,""), "")</f>
        <v/>
      </c>
      <c r="F309" s="62" t="str">
        <f ca="1">IFERROR(IF(LoanIsNotPaid*LoanIsGood,Principal,""), "")</f>
        <v/>
      </c>
      <c r="G309" s="62" t="str">
        <f ca="1">IFERROR(IF(LoanIsNotPaid*LoanIsGood,InterestAmt,""), "")</f>
        <v/>
      </c>
      <c r="H309" s="62" t="str">
        <f ca="1">IFERROR(IF(LoanIsNotPaid*LoanIsGood,EndingBalance,""), "")</f>
        <v/>
      </c>
    </row>
    <row r="310" spans="2:8" ht="20.100000000000001" customHeight="1" x14ac:dyDescent="0.3">
      <c r="B310" s="17" t="str">
        <f ca="1">IFERROR(IF(LoanIsNotPaid*LoanIsGood,PaymentNumber,""), "")</f>
        <v/>
      </c>
      <c r="C310" s="18" t="str">
        <f ca="1">IFERROR(IF(LoanIsNotPaid*LoanIsGood,PaymentDate,""), "")</f>
        <v/>
      </c>
      <c r="D310" s="62" t="str">
        <f ca="1">IFERROR(IF(LoanIsNotPaid*LoanIsGood,LoanValue,""), "")</f>
        <v/>
      </c>
      <c r="E310" s="62" t="str">
        <f ca="1">IFERROR(IF(LoanIsNotPaid*LoanIsGood,MonthlyPayment,""), "")</f>
        <v/>
      </c>
      <c r="F310" s="62" t="str">
        <f ca="1">IFERROR(IF(LoanIsNotPaid*LoanIsGood,Principal,""), "")</f>
        <v/>
      </c>
      <c r="G310" s="62" t="str">
        <f ca="1">IFERROR(IF(LoanIsNotPaid*LoanIsGood,InterestAmt,""), "")</f>
        <v/>
      </c>
      <c r="H310" s="62" t="str">
        <f ca="1">IFERROR(IF(LoanIsNotPaid*LoanIsGood,EndingBalance,""), "")</f>
        <v/>
      </c>
    </row>
    <row r="311" spans="2:8" ht="20.100000000000001" customHeight="1" x14ac:dyDescent="0.3">
      <c r="B311" s="17" t="str">
        <f ca="1">IFERROR(IF(LoanIsNotPaid*LoanIsGood,PaymentNumber,""), "")</f>
        <v/>
      </c>
      <c r="C311" s="18" t="str">
        <f ca="1">IFERROR(IF(LoanIsNotPaid*LoanIsGood,PaymentDate,""), "")</f>
        <v/>
      </c>
      <c r="D311" s="62" t="str">
        <f ca="1">IFERROR(IF(LoanIsNotPaid*LoanIsGood,LoanValue,""), "")</f>
        <v/>
      </c>
      <c r="E311" s="62" t="str">
        <f ca="1">IFERROR(IF(LoanIsNotPaid*LoanIsGood,MonthlyPayment,""), "")</f>
        <v/>
      </c>
      <c r="F311" s="62" t="str">
        <f ca="1">IFERROR(IF(LoanIsNotPaid*LoanIsGood,Principal,""), "")</f>
        <v/>
      </c>
      <c r="G311" s="62" t="str">
        <f ca="1">IFERROR(IF(LoanIsNotPaid*LoanIsGood,InterestAmt,""), "")</f>
        <v/>
      </c>
      <c r="H311" s="62" t="str">
        <f ca="1">IFERROR(IF(LoanIsNotPaid*LoanIsGood,EndingBalance,""), "")</f>
        <v/>
      </c>
    </row>
    <row r="312" spans="2:8" ht="20.100000000000001" customHeight="1" x14ac:dyDescent="0.3">
      <c r="B312" s="17" t="str">
        <f ca="1">IFERROR(IF(LoanIsNotPaid*LoanIsGood,PaymentNumber,""), "")</f>
        <v/>
      </c>
      <c r="C312" s="18" t="str">
        <f ca="1">IFERROR(IF(LoanIsNotPaid*LoanIsGood,PaymentDate,""), "")</f>
        <v/>
      </c>
      <c r="D312" s="62" t="str">
        <f ca="1">IFERROR(IF(LoanIsNotPaid*LoanIsGood,LoanValue,""), "")</f>
        <v/>
      </c>
      <c r="E312" s="62" t="str">
        <f ca="1">IFERROR(IF(LoanIsNotPaid*LoanIsGood,MonthlyPayment,""), "")</f>
        <v/>
      </c>
      <c r="F312" s="62" t="str">
        <f ca="1">IFERROR(IF(LoanIsNotPaid*LoanIsGood,Principal,""), "")</f>
        <v/>
      </c>
      <c r="G312" s="62" t="str">
        <f ca="1">IFERROR(IF(LoanIsNotPaid*LoanIsGood,InterestAmt,""), "")</f>
        <v/>
      </c>
      <c r="H312" s="62" t="str">
        <f ca="1">IFERROR(IF(LoanIsNotPaid*LoanIsGood,EndingBalance,""), "")</f>
        <v/>
      </c>
    </row>
    <row r="313" spans="2:8" ht="20.100000000000001" customHeight="1" x14ac:dyDescent="0.3">
      <c r="B313" s="17" t="str">
        <f ca="1">IFERROR(IF(LoanIsNotPaid*LoanIsGood,PaymentNumber,""), "")</f>
        <v/>
      </c>
      <c r="C313" s="18" t="str">
        <f ca="1">IFERROR(IF(LoanIsNotPaid*LoanIsGood,PaymentDate,""), "")</f>
        <v/>
      </c>
      <c r="D313" s="62" t="str">
        <f ca="1">IFERROR(IF(LoanIsNotPaid*LoanIsGood,LoanValue,""), "")</f>
        <v/>
      </c>
      <c r="E313" s="62" t="str">
        <f ca="1">IFERROR(IF(LoanIsNotPaid*LoanIsGood,MonthlyPayment,""), "")</f>
        <v/>
      </c>
      <c r="F313" s="62" t="str">
        <f ca="1">IFERROR(IF(LoanIsNotPaid*LoanIsGood,Principal,""), "")</f>
        <v/>
      </c>
      <c r="G313" s="62" t="str">
        <f ca="1">IFERROR(IF(LoanIsNotPaid*LoanIsGood,InterestAmt,""), "")</f>
        <v/>
      </c>
      <c r="H313" s="62" t="str">
        <f ca="1">IFERROR(IF(LoanIsNotPaid*LoanIsGood,EndingBalance,""), "")</f>
        <v/>
      </c>
    </row>
    <row r="314" spans="2:8" ht="20.100000000000001" customHeight="1" x14ac:dyDescent="0.3">
      <c r="B314" s="17" t="str">
        <f ca="1">IFERROR(IF(LoanIsNotPaid*LoanIsGood,PaymentNumber,""), "")</f>
        <v/>
      </c>
      <c r="C314" s="18" t="str">
        <f ca="1">IFERROR(IF(LoanIsNotPaid*LoanIsGood,PaymentDate,""), "")</f>
        <v/>
      </c>
      <c r="D314" s="62" t="str">
        <f ca="1">IFERROR(IF(LoanIsNotPaid*LoanIsGood,LoanValue,""), "")</f>
        <v/>
      </c>
      <c r="E314" s="62" t="str">
        <f ca="1">IFERROR(IF(LoanIsNotPaid*LoanIsGood,MonthlyPayment,""), "")</f>
        <v/>
      </c>
      <c r="F314" s="62" t="str">
        <f ca="1">IFERROR(IF(LoanIsNotPaid*LoanIsGood,Principal,""), "")</f>
        <v/>
      </c>
      <c r="G314" s="62" t="str">
        <f ca="1">IFERROR(IF(LoanIsNotPaid*LoanIsGood,InterestAmt,""), "")</f>
        <v/>
      </c>
      <c r="H314" s="62" t="str">
        <f ca="1">IFERROR(IF(LoanIsNotPaid*LoanIsGood,EndingBalance,""), "")</f>
        <v/>
      </c>
    </row>
    <row r="315" spans="2:8" ht="20.100000000000001" customHeight="1" x14ac:dyDescent="0.3">
      <c r="B315" s="17" t="str">
        <f ca="1">IFERROR(IF(LoanIsNotPaid*LoanIsGood,PaymentNumber,""), "")</f>
        <v/>
      </c>
      <c r="C315" s="18" t="str">
        <f ca="1">IFERROR(IF(LoanIsNotPaid*LoanIsGood,PaymentDate,""), "")</f>
        <v/>
      </c>
      <c r="D315" s="62" t="str">
        <f ca="1">IFERROR(IF(LoanIsNotPaid*LoanIsGood,LoanValue,""), "")</f>
        <v/>
      </c>
      <c r="E315" s="62" t="str">
        <f ca="1">IFERROR(IF(LoanIsNotPaid*LoanIsGood,MonthlyPayment,""), "")</f>
        <v/>
      </c>
      <c r="F315" s="62" t="str">
        <f ca="1">IFERROR(IF(LoanIsNotPaid*LoanIsGood,Principal,""), "")</f>
        <v/>
      </c>
      <c r="G315" s="62" t="str">
        <f ca="1">IFERROR(IF(LoanIsNotPaid*LoanIsGood,InterestAmt,""), "")</f>
        <v/>
      </c>
      <c r="H315" s="62" t="str">
        <f ca="1">IFERROR(IF(LoanIsNotPaid*LoanIsGood,EndingBalance,""), "")</f>
        <v/>
      </c>
    </row>
    <row r="316" spans="2:8" ht="20.100000000000001" customHeight="1" x14ac:dyDescent="0.3">
      <c r="B316" s="17" t="str">
        <f ca="1">IFERROR(IF(LoanIsNotPaid*LoanIsGood,PaymentNumber,""), "")</f>
        <v/>
      </c>
      <c r="C316" s="18" t="str">
        <f ca="1">IFERROR(IF(LoanIsNotPaid*LoanIsGood,PaymentDate,""), "")</f>
        <v/>
      </c>
      <c r="D316" s="62" t="str">
        <f ca="1">IFERROR(IF(LoanIsNotPaid*LoanIsGood,LoanValue,""), "")</f>
        <v/>
      </c>
      <c r="E316" s="62" t="str">
        <f ca="1">IFERROR(IF(LoanIsNotPaid*LoanIsGood,MonthlyPayment,""), "")</f>
        <v/>
      </c>
      <c r="F316" s="62" t="str">
        <f ca="1">IFERROR(IF(LoanIsNotPaid*LoanIsGood,Principal,""), "")</f>
        <v/>
      </c>
      <c r="G316" s="62" t="str">
        <f ca="1">IFERROR(IF(LoanIsNotPaid*LoanIsGood,InterestAmt,""), "")</f>
        <v/>
      </c>
      <c r="H316" s="62" t="str">
        <f ca="1">IFERROR(IF(LoanIsNotPaid*LoanIsGood,EndingBalance,""), "")</f>
        <v/>
      </c>
    </row>
    <row r="317" spans="2:8" ht="20.100000000000001" customHeight="1" x14ac:dyDescent="0.3">
      <c r="B317" s="17" t="str">
        <f ca="1">IFERROR(IF(LoanIsNotPaid*LoanIsGood,PaymentNumber,""), "")</f>
        <v/>
      </c>
      <c r="C317" s="18" t="str">
        <f ca="1">IFERROR(IF(LoanIsNotPaid*LoanIsGood,PaymentDate,""), "")</f>
        <v/>
      </c>
      <c r="D317" s="62" t="str">
        <f ca="1">IFERROR(IF(LoanIsNotPaid*LoanIsGood,LoanValue,""), "")</f>
        <v/>
      </c>
      <c r="E317" s="62" t="str">
        <f ca="1">IFERROR(IF(LoanIsNotPaid*LoanIsGood,MonthlyPayment,""), "")</f>
        <v/>
      </c>
      <c r="F317" s="62" t="str">
        <f ca="1">IFERROR(IF(LoanIsNotPaid*LoanIsGood,Principal,""), "")</f>
        <v/>
      </c>
      <c r="G317" s="62" t="str">
        <f ca="1">IFERROR(IF(LoanIsNotPaid*LoanIsGood,InterestAmt,""), "")</f>
        <v/>
      </c>
      <c r="H317" s="62" t="str">
        <f ca="1">IFERROR(IF(LoanIsNotPaid*LoanIsGood,EndingBalance,""), "")</f>
        <v/>
      </c>
    </row>
    <row r="318" spans="2:8" ht="20.100000000000001" customHeight="1" x14ac:dyDescent="0.3">
      <c r="B318" s="17" t="str">
        <f ca="1">IFERROR(IF(LoanIsNotPaid*LoanIsGood,PaymentNumber,""), "")</f>
        <v/>
      </c>
      <c r="C318" s="18" t="str">
        <f ca="1">IFERROR(IF(LoanIsNotPaid*LoanIsGood,PaymentDate,""), "")</f>
        <v/>
      </c>
      <c r="D318" s="62" t="str">
        <f ca="1">IFERROR(IF(LoanIsNotPaid*LoanIsGood,LoanValue,""), "")</f>
        <v/>
      </c>
      <c r="E318" s="62" t="str">
        <f ca="1">IFERROR(IF(LoanIsNotPaid*LoanIsGood,MonthlyPayment,""), "")</f>
        <v/>
      </c>
      <c r="F318" s="62" t="str">
        <f ca="1">IFERROR(IF(LoanIsNotPaid*LoanIsGood,Principal,""), "")</f>
        <v/>
      </c>
      <c r="G318" s="62" t="str">
        <f ca="1">IFERROR(IF(LoanIsNotPaid*LoanIsGood,InterestAmt,""), "")</f>
        <v/>
      </c>
      <c r="H318" s="62" t="str">
        <f ca="1">IFERROR(IF(LoanIsNotPaid*LoanIsGood,EndingBalance,""), "")</f>
        <v/>
      </c>
    </row>
    <row r="319" spans="2:8" ht="20.100000000000001" customHeight="1" x14ac:dyDescent="0.3">
      <c r="B319" s="17" t="str">
        <f ca="1">IFERROR(IF(LoanIsNotPaid*LoanIsGood,PaymentNumber,""), "")</f>
        <v/>
      </c>
      <c r="C319" s="18" t="str">
        <f ca="1">IFERROR(IF(LoanIsNotPaid*LoanIsGood,PaymentDate,""), "")</f>
        <v/>
      </c>
      <c r="D319" s="62" t="str">
        <f ca="1">IFERROR(IF(LoanIsNotPaid*LoanIsGood,LoanValue,""), "")</f>
        <v/>
      </c>
      <c r="E319" s="62" t="str">
        <f ca="1">IFERROR(IF(LoanIsNotPaid*LoanIsGood,MonthlyPayment,""), "")</f>
        <v/>
      </c>
      <c r="F319" s="62" t="str">
        <f ca="1">IFERROR(IF(LoanIsNotPaid*LoanIsGood,Principal,""), "")</f>
        <v/>
      </c>
      <c r="G319" s="62" t="str">
        <f ca="1">IFERROR(IF(LoanIsNotPaid*LoanIsGood,InterestAmt,""), "")</f>
        <v/>
      </c>
      <c r="H319" s="62" t="str">
        <f ca="1">IFERROR(IF(LoanIsNotPaid*LoanIsGood,EndingBalance,""), "")</f>
        <v/>
      </c>
    </row>
    <row r="320" spans="2:8" ht="20.100000000000001" customHeight="1" x14ac:dyDescent="0.3">
      <c r="B320" s="17" t="str">
        <f ca="1">IFERROR(IF(LoanIsNotPaid*LoanIsGood,PaymentNumber,""), "")</f>
        <v/>
      </c>
      <c r="C320" s="18" t="str">
        <f ca="1">IFERROR(IF(LoanIsNotPaid*LoanIsGood,PaymentDate,""), "")</f>
        <v/>
      </c>
      <c r="D320" s="62" t="str">
        <f ca="1">IFERROR(IF(LoanIsNotPaid*LoanIsGood,LoanValue,""), "")</f>
        <v/>
      </c>
      <c r="E320" s="62" t="str">
        <f ca="1">IFERROR(IF(LoanIsNotPaid*LoanIsGood,MonthlyPayment,""), "")</f>
        <v/>
      </c>
      <c r="F320" s="62" t="str">
        <f ca="1">IFERROR(IF(LoanIsNotPaid*LoanIsGood,Principal,""), "")</f>
        <v/>
      </c>
      <c r="G320" s="62" t="str">
        <f ca="1">IFERROR(IF(LoanIsNotPaid*LoanIsGood,InterestAmt,""), "")</f>
        <v/>
      </c>
      <c r="H320" s="62" t="str">
        <f ca="1">IFERROR(IF(LoanIsNotPaid*LoanIsGood,EndingBalance,""), "")</f>
        <v/>
      </c>
    </row>
    <row r="321" spans="2:8" ht="20.100000000000001" customHeight="1" x14ac:dyDescent="0.3">
      <c r="B321" s="17" t="str">
        <f ca="1">IFERROR(IF(LoanIsNotPaid*LoanIsGood,PaymentNumber,""), "")</f>
        <v/>
      </c>
      <c r="C321" s="18" t="str">
        <f ca="1">IFERROR(IF(LoanIsNotPaid*LoanIsGood,PaymentDate,""), "")</f>
        <v/>
      </c>
      <c r="D321" s="62" t="str">
        <f ca="1">IFERROR(IF(LoanIsNotPaid*LoanIsGood,LoanValue,""), "")</f>
        <v/>
      </c>
      <c r="E321" s="62" t="str">
        <f ca="1">IFERROR(IF(LoanIsNotPaid*LoanIsGood,MonthlyPayment,""), "")</f>
        <v/>
      </c>
      <c r="F321" s="62" t="str">
        <f ca="1">IFERROR(IF(LoanIsNotPaid*LoanIsGood,Principal,""), "")</f>
        <v/>
      </c>
      <c r="G321" s="62" t="str">
        <f ca="1">IFERROR(IF(LoanIsNotPaid*LoanIsGood,InterestAmt,""), "")</f>
        <v/>
      </c>
      <c r="H321" s="62" t="str">
        <f ca="1">IFERROR(IF(LoanIsNotPaid*LoanIsGood,EndingBalance,""), "")</f>
        <v/>
      </c>
    </row>
    <row r="322" spans="2:8" ht="20.100000000000001" customHeight="1" x14ac:dyDescent="0.3">
      <c r="B322" s="17" t="str">
        <f ca="1">IFERROR(IF(LoanIsNotPaid*LoanIsGood,PaymentNumber,""), "")</f>
        <v/>
      </c>
      <c r="C322" s="18" t="str">
        <f ca="1">IFERROR(IF(LoanIsNotPaid*LoanIsGood,PaymentDate,""), "")</f>
        <v/>
      </c>
      <c r="D322" s="62" t="str">
        <f ca="1">IFERROR(IF(LoanIsNotPaid*LoanIsGood,LoanValue,""), "")</f>
        <v/>
      </c>
      <c r="E322" s="62" t="str">
        <f ca="1">IFERROR(IF(LoanIsNotPaid*LoanIsGood,MonthlyPayment,""), "")</f>
        <v/>
      </c>
      <c r="F322" s="62" t="str">
        <f ca="1">IFERROR(IF(LoanIsNotPaid*LoanIsGood,Principal,""), "")</f>
        <v/>
      </c>
      <c r="G322" s="62" t="str">
        <f ca="1">IFERROR(IF(LoanIsNotPaid*LoanIsGood,InterestAmt,""), "")</f>
        <v/>
      </c>
      <c r="H322" s="62" t="str">
        <f ca="1">IFERROR(IF(LoanIsNotPaid*LoanIsGood,EndingBalance,""), "")</f>
        <v/>
      </c>
    </row>
    <row r="323" spans="2:8" ht="20.100000000000001" customHeight="1" x14ac:dyDescent="0.3">
      <c r="B323" s="17" t="str">
        <f ca="1">IFERROR(IF(LoanIsNotPaid*LoanIsGood,PaymentNumber,""), "")</f>
        <v/>
      </c>
      <c r="C323" s="18" t="str">
        <f ca="1">IFERROR(IF(LoanIsNotPaid*LoanIsGood,PaymentDate,""), "")</f>
        <v/>
      </c>
      <c r="D323" s="62" t="str">
        <f ca="1">IFERROR(IF(LoanIsNotPaid*LoanIsGood,LoanValue,""), "")</f>
        <v/>
      </c>
      <c r="E323" s="62" t="str">
        <f ca="1">IFERROR(IF(LoanIsNotPaid*LoanIsGood,MonthlyPayment,""), "")</f>
        <v/>
      </c>
      <c r="F323" s="62" t="str">
        <f ca="1">IFERROR(IF(LoanIsNotPaid*LoanIsGood,Principal,""), "")</f>
        <v/>
      </c>
      <c r="G323" s="62" t="str">
        <f ca="1">IFERROR(IF(LoanIsNotPaid*LoanIsGood,InterestAmt,""), "")</f>
        <v/>
      </c>
      <c r="H323" s="62" t="str">
        <f ca="1">IFERROR(IF(LoanIsNotPaid*LoanIsGood,EndingBalance,""), "")</f>
        <v/>
      </c>
    </row>
    <row r="324" spans="2:8" ht="20.100000000000001" customHeight="1" x14ac:dyDescent="0.3">
      <c r="B324" s="17" t="str">
        <f ca="1">IFERROR(IF(LoanIsNotPaid*LoanIsGood,PaymentNumber,""), "")</f>
        <v/>
      </c>
      <c r="C324" s="18" t="str">
        <f ca="1">IFERROR(IF(LoanIsNotPaid*LoanIsGood,PaymentDate,""), "")</f>
        <v/>
      </c>
      <c r="D324" s="62" t="str">
        <f ca="1">IFERROR(IF(LoanIsNotPaid*LoanIsGood,LoanValue,""), "")</f>
        <v/>
      </c>
      <c r="E324" s="62" t="str">
        <f ca="1">IFERROR(IF(LoanIsNotPaid*LoanIsGood,MonthlyPayment,""), "")</f>
        <v/>
      </c>
      <c r="F324" s="62" t="str">
        <f ca="1">IFERROR(IF(LoanIsNotPaid*LoanIsGood,Principal,""), "")</f>
        <v/>
      </c>
      <c r="G324" s="62" t="str">
        <f ca="1">IFERROR(IF(LoanIsNotPaid*LoanIsGood,InterestAmt,""), "")</f>
        <v/>
      </c>
      <c r="H324" s="62" t="str">
        <f ca="1">IFERROR(IF(LoanIsNotPaid*LoanIsGood,EndingBalance,""), "")</f>
        <v/>
      </c>
    </row>
    <row r="325" spans="2:8" ht="20.100000000000001" customHeight="1" x14ac:dyDescent="0.3">
      <c r="B325" s="17" t="str">
        <f ca="1">IFERROR(IF(LoanIsNotPaid*LoanIsGood,PaymentNumber,""), "")</f>
        <v/>
      </c>
      <c r="C325" s="18" t="str">
        <f ca="1">IFERROR(IF(LoanIsNotPaid*LoanIsGood,PaymentDate,""), "")</f>
        <v/>
      </c>
      <c r="D325" s="62" t="str">
        <f ca="1">IFERROR(IF(LoanIsNotPaid*LoanIsGood,LoanValue,""), "")</f>
        <v/>
      </c>
      <c r="E325" s="62" t="str">
        <f ca="1">IFERROR(IF(LoanIsNotPaid*LoanIsGood,MonthlyPayment,""), "")</f>
        <v/>
      </c>
      <c r="F325" s="62" t="str">
        <f ca="1">IFERROR(IF(LoanIsNotPaid*LoanIsGood,Principal,""), "")</f>
        <v/>
      </c>
      <c r="G325" s="62" t="str">
        <f ca="1">IFERROR(IF(LoanIsNotPaid*LoanIsGood,InterestAmt,""), "")</f>
        <v/>
      </c>
      <c r="H325" s="62" t="str">
        <f ca="1">IFERROR(IF(LoanIsNotPaid*LoanIsGood,EndingBalance,""), "")</f>
        <v/>
      </c>
    </row>
    <row r="326" spans="2:8" ht="20.100000000000001" customHeight="1" x14ac:dyDescent="0.3">
      <c r="B326" s="17" t="str">
        <f ca="1">IFERROR(IF(LoanIsNotPaid*LoanIsGood,PaymentNumber,""), "")</f>
        <v/>
      </c>
      <c r="C326" s="18" t="str">
        <f ca="1">IFERROR(IF(LoanIsNotPaid*LoanIsGood,PaymentDate,""), "")</f>
        <v/>
      </c>
      <c r="D326" s="62" t="str">
        <f ca="1">IFERROR(IF(LoanIsNotPaid*LoanIsGood,LoanValue,""), "")</f>
        <v/>
      </c>
      <c r="E326" s="62" t="str">
        <f ca="1">IFERROR(IF(LoanIsNotPaid*LoanIsGood,MonthlyPayment,""), "")</f>
        <v/>
      </c>
      <c r="F326" s="62" t="str">
        <f ca="1">IFERROR(IF(LoanIsNotPaid*LoanIsGood,Principal,""), "")</f>
        <v/>
      </c>
      <c r="G326" s="62" t="str">
        <f ca="1">IFERROR(IF(LoanIsNotPaid*LoanIsGood,InterestAmt,""), "")</f>
        <v/>
      </c>
      <c r="H326" s="62" t="str">
        <f ca="1">IFERROR(IF(LoanIsNotPaid*LoanIsGood,EndingBalance,""), "")</f>
        <v/>
      </c>
    </row>
    <row r="327" spans="2:8" ht="20.100000000000001" customHeight="1" x14ac:dyDescent="0.3">
      <c r="B327" s="17" t="str">
        <f ca="1">IFERROR(IF(LoanIsNotPaid*LoanIsGood,PaymentNumber,""), "")</f>
        <v/>
      </c>
      <c r="C327" s="18" t="str">
        <f ca="1">IFERROR(IF(LoanIsNotPaid*LoanIsGood,PaymentDate,""), "")</f>
        <v/>
      </c>
      <c r="D327" s="62" t="str">
        <f ca="1">IFERROR(IF(LoanIsNotPaid*LoanIsGood,LoanValue,""), "")</f>
        <v/>
      </c>
      <c r="E327" s="62" t="str">
        <f ca="1">IFERROR(IF(LoanIsNotPaid*LoanIsGood,MonthlyPayment,""), "")</f>
        <v/>
      </c>
      <c r="F327" s="62" t="str">
        <f ca="1">IFERROR(IF(LoanIsNotPaid*LoanIsGood,Principal,""), "")</f>
        <v/>
      </c>
      <c r="G327" s="62" t="str">
        <f ca="1">IFERROR(IF(LoanIsNotPaid*LoanIsGood,InterestAmt,""), "")</f>
        <v/>
      </c>
      <c r="H327" s="62" t="str">
        <f ca="1">IFERROR(IF(LoanIsNotPaid*LoanIsGood,EndingBalance,""), "")</f>
        <v/>
      </c>
    </row>
    <row r="328" spans="2:8" ht="20.100000000000001" customHeight="1" x14ac:dyDescent="0.3">
      <c r="B328" s="17" t="str">
        <f ca="1">IFERROR(IF(LoanIsNotPaid*LoanIsGood,PaymentNumber,""), "")</f>
        <v/>
      </c>
      <c r="C328" s="18" t="str">
        <f ca="1">IFERROR(IF(LoanIsNotPaid*LoanIsGood,PaymentDate,""), "")</f>
        <v/>
      </c>
      <c r="D328" s="62" t="str">
        <f ca="1">IFERROR(IF(LoanIsNotPaid*LoanIsGood,LoanValue,""), "")</f>
        <v/>
      </c>
      <c r="E328" s="62" t="str">
        <f ca="1">IFERROR(IF(LoanIsNotPaid*LoanIsGood,MonthlyPayment,""), "")</f>
        <v/>
      </c>
      <c r="F328" s="62" t="str">
        <f ca="1">IFERROR(IF(LoanIsNotPaid*LoanIsGood,Principal,""), "")</f>
        <v/>
      </c>
      <c r="G328" s="62" t="str">
        <f ca="1">IFERROR(IF(LoanIsNotPaid*LoanIsGood,InterestAmt,""), "")</f>
        <v/>
      </c>
      <c r="H328" s="62" t="str">
        <f ca="1">IFERROR(IF(LoanIsNotPaid*LoanIsGood,EndingBalance,""), "")</f>
        <v/>
      </c>
    </row>
    <row r="329" spans="2:8" ht="20.100000000000001" customHeight="1" x14ac:dyDescent="0.3">
      <c r="B329" s="17" t="str">
        <f ca="1">IFERROR(IF(LoanIsNotPaid*LoanIsGood,PaymentNumber,""), "")</f>
        <v/>
      </c>
      <c r="C329" s="18" t="str">
        <f ca="1">IFERROR(IF(LoanIsNotPaid*LoanIsGood,PaymentDate,""), "")</f>
        <v/>
      </c>
      <c r="D329" s="62" t="str">
        <f ca="1">IFERROR(IF(LoanIsNotPaid*LoanIsGood,LoanValue,""), "")</f>
        <v/>
      </c>
      <c r="E329" s="62" t="str">
        <f ca="1">IFERROR(IF(LoanIsNotPaid*LoanIsGood,MonthlyPayment,""), "")</f>
        <v/>
      </c>
      <c r="F329" s="62" t="str">
        <f ca="1">IFERROR(IF(LoanIsNotPaid*LoanIsGood,Principal,""), "")</f>
        <v/>
      </c>
      <c r="G329" s="62" t="str">
        <f ca="1">IFERROR(IF(LoanIsNotPaid*LoanIsGood,InterestAmt,""), "")</f>
        <v/>
      </c>
      <c r="H329" s="62" t="str">
        <f ca="1">IFERROR(IF(LoanIsNotPaid*LoanIsGood,EndingBalance,""), "")</f>
        <v/>
      </c>
    </row>
    <row r="330" spans="2:8" ht="20.100000000000001" customHeight="1" x14ac:dyDescent="0.3">
      <c r="B330" s="17" t="str">
        <f ca="1">IFERROR(IF(LoanIsNotPaid*LoanIsGood,PaymentNumber,""), "")</f>
        <v/>
      </c>
      <c r="C330" s="18" t="str">
        <f ca="1">IFERROR(IF(LoanIsNotPaid*LoanIsGood,PaymentDate,""), "")</f>
        <v/>
      </c>
      <c r="D330" s="62" t="str">
        <f ca="1">IFERROR(IF(LoanIsNotPaid*LoanIsGood,LoanValue,""), "")</f>
        <v/>
      </c>
      <c r="E330" s="62" t="str">
        <f ca="1">IFERROR(IF(LoanIsNotPaid*LoanIsGood,MonthlyPayment,""), "")</f>
        <v/>
      </c>
      <c r="F330" s="62" t="str">
        <f ca="1">IFERROR(IF(LoanIsNotPaid*LoanIsGood,Principal,""), "")</f>
        <v/>
      </c>
      <c r="G330" s="62" t="str">
        <f ca="1">IFERROR(IF(LoanIsNotPaid*LoanIsGood,InterestAmt,""), "")</f>
        <v/>
      </c>
      <c r="H330" s="62" t="str">
        <f ca="1">IFERROR(IF(LoanIsNotPaid*LoanIsGood,EndingBalance,""), "")</f>
        <v/>
      </c>
    </row>
    <row r="331" spans="2:8" ht="20.100000000000001" customHeight="1" x14ac:dyDescent="0.3">
      <c r="B331" s="17" t="str">
        <f ca="1">IFERROR(IF(LoanIsNotPaid*LoanIsGood,PaymentNumber,""), "")</f>
        <v/>
      </c>
      <c r="C331" s="18" t="str">
        <f ca="1">IFERROR(IF(LoanIsNotPaid*LoanIsGood,PaymentDate,""), "")</f>
        <v/>
      </c>
      <c r="D331" s="62" t="str">
        <f ca="1">IFERROR(IF(LoanIsNotPaid*LoanIsGood,LoanValue,""), "")</f>
        <v/>
      </c>
      <c r="E331" s="62" t="str">
        <f ca="1">IFERROR(IF(LoanIsNotPaid*LoanIsGood,MonthlyPayment,""), "")</f>
        <v/>
      </c>
      <c r="F331" s="62" t="str">
        <f ca="1">IFERROR(IF(LoanIsNotPaid*LoanIsGood,Principal,""), "")</f>
        <v/>
      </c>
      <c r="G331" s="62" t="str">
        <f ca="1">IFERROR(IF(LoanIsNotPaid*LoanIsGood,InterestAmt,""), "")</f>
        <v/>
      </c>
      <c r="H331" s="62" t="str">
        <f ca="1">IFERROR(IF(LoanIsNotPaid*LoanIsGood,EndingBalance,""), "")</f>
        <v/>
      </c>
    </row>
    <row r="332" spans="2:8" ht="20.100000000000001" customHeight="1" x14ac:dyDescent="0.3">
      <c r="B332" s="17" t="str">
        <f ca="1">IFERROR(IF(LoanIsNotPaid*LoanIsGood,PaymentNumber,""), "")</f>
        <v/>
      </c>
      <c r="C332" s="18" t="str">
        <f ca="1">IFERROR(IF(LoanIsNotPaid*LoanIsGood,PaymentDate,""), "")</f>
        <v/>
      </c>
      <c r="D332" s="62" t="str">
        <f ca="1">IFERROR(IF(LoanIsNotPaid*LoanIsGood,LoanValue,""), "")</f>
        <v/>
      </c>
      <c r="E332" s="62" t="str">
        <f ca="1">IFERROR(IF(LoanIsNotPaid*LoanIsGood,MonthlyPayment,""), "")</f>
        <v/>
      </c>
      <c r="F332" s="62" t="str">
        <f ca="1">IFERROR(IF(LoanIsNotPaid*LoanIsGood,Principal,""), "")</f>
        <v/>
      </c>
      <c r="G332" s="62" t="str">
        <f ca="1">IFERROR(IF(LoanIsNotPaid*LoanIsGood,InterestAmt,""), "")</f>
        <v/>
      </c>
      <c r="H332" s="62" t="str">
        <f ca="1">IFERROR(IF(LoanIsNotPaid*LoanIsGood,EndingBalance,""), "")</f>
        <v/>
      </c>
    </row>
    <row r="333" spans="2:8" ht="20.100000000000001" customHeight="1" x14ac:dyDescent="0.3">
      <c r="B333" s="17" t="str">
        <f ca="1">IFERROR(IF(LoanIsNotPaid*LoanIsGood,PaymentNumber,""), "")</f>
        <v/>
      </c>
      <c r="C333" s="18" t="str">
        <f ca="1">IFERROR(IF(LoanIsNotPaid*LoanIsGood,PaymentDate,""), "")</f>
        <v/>
      </c>
      <c r="D333" s="62" t="str">
        <f ca="1">IFERROR(IF(LoanIsNotPaid*LoanIsGood,LoanValue,""), "")</f>
        <v/>
      </c>
      <c r="E333" s="62" t="str">
        <f ca="1">IFERROR(IF(LoanIsNotPaid*LoanIsGood,MonthlyPayment,""), "")</f>
        <v/>
      </c>
      <c r="F333" s="62" t="str">
        <f ca="1">IFERROR(IF(LoanIsNotPaid*LoanIsGood,Principal,""), "")</f>
        <v/>
      </c>
      <c r="G333" s="62" t="str">
        <f ca="1">IFERROR(IF(LoanIsNotPaid*LoanIsGood,InterestAmt,""), "")</f>
        <v/>
      </c>
      <c r="H333" s="62" t="str">
        <f ca="1">IFERROR(IF(LoanIsNotPaid*LoanIsGood,EndingBalance,""), "")</f>
        <v/>
      </c>
    </row>
    <row r="334" spans="2:8" ht="20.100000000000001" customHeight="1" x14ac:dyDescent="0.3">
      <c r="B334" s="17" t="str">
        <f ca="1">IFERROR(IF(LoanIsNotPaid*LoanIsGood,PaymentNumber,""), "")</f>
        <v/>
      </c>
      <c r="C334" s="18" t="str">
        <f ca="1">IFERROR(IF(LoanIsNotPaid*LoanIsGood,PaymentDate,""), "")</f>
        <v/>
      </c>
      <c r="D334" s="62" t="str">
        <f ca="1">IFERROR(IF(LoanIsNotPaid*LoanIsGood,LoanValue,""), "")</f>
        <v/>
      </c>
      <c r="E334" s="62" t="str">
        <f ca="1">IFERROR(IF(LoanIsNotPaid*LoanIsGood,MonthlyPayment,""), "")</f>
        <v/>
      </c>
      <c r="F334" s="62" t="str">
        <f ca="1">IFERROR(IF(LoanIsNotPaid*LoanIsGood,Principal,""), "")</f>
        <v/>
      </c>
      <c r="G334" s="62" t="str">
        <f ca="1">IFERROR(IF(LoanIsNotPaid*LoanIsGood,InterestAmt,""), "")</f>
        <v/>
      </c>
      <c r="H334" s="62" t="str">
        <f ca="1">IFERROR(IF(LoanIsNotPaid*LoanIsGood,EndingBalance,""), "")</f>
        <v/>
      </c>
    </row>
    <row r="335" spans="2:8" ht="20.100000000000001" customHeight="1" x14ac:dyDescent="0.3">
      <c r="B335" s="17" t="str">
        <f ca="1">IFERROR(IF(LoanIsNotPaid*LoanIsGood,PaymentNumber,""), "")</f>
        <v/>
      </c>
      <c r="C335" s="18" t="str">
        <f ca="1">IFERROR(IF(LoanIsNotPaid*LoanIsGood,PaymentDate,""), "")</f>
        <v/>
      </c>
      <c r="D335" s="62" t="str">
        <f ca="1">IFERROR(IF(LoanIsNotPaid*LoanIsGood,LoanValue,""), "")</f>
        <v/>
      </c>
      <c r="E335" s="62" t="str">
        <f ca="1">IFERROR(IF(LoanIsNotPaid*LoanIsGood,MonthlyPayment,""), "")</f>
        <v/>
      </c>
      <c r="F335" s="62" t="str">
        <f ca="1">IFERROR(IF(LoanIsNotPaid*LoanIsGood,Principal,""), "")</f>
        <v/>
      </c>
      <c r="G335" s="62" t="str">
        <f ca="1">IFERROR(IF(LoanIsNotPaid*LoanIsGood,InterestAmt,""), "")</f>
        <v/>
      </c>
      <c r="H335" s="62" t="str">
        <f ca="1">IFERROR(IF(LoanIsNotPaid*LoanIsGood,EndingBalance,""), "")</f>
        <v/>
      </c>
    </row>
    <row r="336" spans="2:8" ht="20.100000000000001" customHeight="1" x14ac:dyDescent="0.3">
      <c r="B336" s="17" t="str">
        <f ca="1">IFERROR(IF(LoanIsNotPaid*LoanIsGood,PaymentNumber,""), "")</f>
        <v/>
      </c>
      <c r="C336" s="18" t="str">
        <f ca="1">IFERROR(IF(LoanIsNotPaid*LoanIsGood,PaymentDate,""), "")</f>
        <v/>
      </c>
      <c r="D336" s="62" t="str">
        <f ca="1">IFERROR(IF(LoanIsNotPaid*LoanIsGood,LoanValue,""), "")</f>
        <v/>
      </c>
      <c r="E336" s="62" t="str">
        <f ca="1">IFERROR(IF(LoanIsNotPaid*LoanIsGood,MonthlyPayment,""), "")</f>
        <v/>
      </c>
      <c r="F336" s="62" t="str">
        <f ca="1">IFERROR(IF(LoanIsNotPaid*LoanIsGood,Principal,""), "")</f>
        <v/>
      </c>
      <c r="G336" s="62" t="str">
        <f ca="1">IFERROR(IF(LoanIsNotPaid*LoanIsGood,InterestAmt,""), "")</f>
        <v/>
      </c>
      <c r="H336" s="62" t="str">
        <f ca="1">IFERROR(IF(LoanIsNotPaid*LoanIsGood,EndingBalance,""), "")</f>
        <v/>
      </c>
    </row>
    <row r="337" spans="2:8" ht="20.100000000000001" customHeight="1" x14ac:dyDescent="0.3">
      <c r="B337" s="17" t="str">
        <f ca="1">IFERROR(IF(LoanIsNotPaid*LoanIsGood,PaymentNumber,""), "")</f>
        <v/>
      </c>
      <c r="C337" s="18" t="str">
        <f ca="1">IFERROR(IF(LoanIsNotPaid*LoanIsGood,PaymentDate,""), "")</f>
        <v/>
      </c>
      <c r="D337" s="62" t="str">
        <f ca="1">IFERROR(IF(LoanIsNotPaid*LoanIsGood,LoanValue,""), "")</f>
        <v/>
      </c>
      <c r="E337" s="62" t="str">
        <f ca="1">IFERROR(IF(LoanIsNotPaid*LoanIsGood,MonthlyPayment,""), "")</f>
        <v/>
      </c>
      <c r="F337" s="62" t="str">
        <f ca="1">IFERROR(IF(LoanIsNotPaid*LoanIsGood,Principal,""), "")</f>
        <v/>
      </c>
      <c r="G337" s="62" t="str">
        <f ca="1">IFERROR(IF(LoanIsNotPaid*LoanIsGood,InterestAmt,""), "")</f>
        <v/>
      </c>
      <c r="H337" s="62" t="str">
        <f ca="1">IFERROR(IF(LoanIsNotPaid*LoanIsGood,EndingBalance,""), "")</f>
        <v/>
      </c>
    </row>
    <row r="338" spans="2:8" ht="20.100000000000001" customHeight="1" x14ac:dyDescent="0.3">
      <c r="B338" s="17" t="str">
        <f ca="1">IFERROR(IF(LoanIsNotPaid*LoanIsGood,PaymentNumber,""), "")</f>
        <v/>
      </c>
      <c r="C338" s="18" t="str">
        <f ca="1">IFERROR(IF(LoanIsNotPaid*LoanIsGood,PaymentDate,""), "")</f>
        <v/>
      </c>
      <c r="D338" s="62" t="str">
        <f ca="1">IFERROR(IF(LoanIsNotPaid*LoanIsGood,LoanValue,""), "")</f>
        <v/>
      </c>
      <c r="E338" s="62" t="str">
        <f ca="1">IFERROR(IF(LoanIsNotPaid*LoanIsGood,MonthlyPayment,""), "")</f>
        <v/>
      </c>
      <c r="F338" s="62" t="str">
        <f ca="1">IFERROR(IF(LoanIsNotPaid*LoanIsGood,Principal,""), "")</f>
        <v/>
      </c>
      <c r="G338" s="62" t="str">
        <f ca="1">IFERROR(IF(LoanIsNotPaid*LoanIsGood,InterestAmt,""), "")</f>
        <v/>
      </c>
      <c r="H338" s="62" t="str">
        <f ca="1">IFERROR(IF(LoanIsNotPaid*LoanIsGood,EndingBalance,""), "")</f>
        <v/>
      </c>
    </row>
    <row r="339" spans="2:8" ht="20.100000000000001" customHeight="1" x14ac:dyDescent="0.3">
      <c r="B339" s="17" t="str">
        <f ca="1">IFERROR(IF(LoanIsNotPaid*LoanIsGood,PaymentNumber,""), "")</f>
        <v/>
      </c>
      <c r="C339" s="18" t="str">
        <f ca="1">IFERROR(IF(LoanIsNotPaid*LoanIsGood,PaymentDate,""), "")</f>
        <v/>
      </c>
      <c r="D339" s="62" t="str">
        <f ca="1">IFERROR(IF(LoanIsNotPaid*LoanIsGood,LoanValue,""), "")</f>
        <v/>
      </c>
      <c r="E339" s="62" t="str">
        <f ca="1">IFERROR(IF(LoanIsNotPaid*LoanIsGood,MonthlyPayment,""), "")</f>
        <v/>
      </c>
      <c r="F339" s="62" t="str">
        <f ca="1">IFERROR(IF(LoanIsNotPaid*LoanIsGood,Principal,""), "")</f>
        <v/>
      </c>
      <c r="G339" s="62" t="str">
        <f ca="1">IFERROR(IF(LoanIsNotPaid*LoanIsGood,InterestAmt,""), "")</f>
        <v/>
      </c>
      <c r="H339" s="62" t="str">
        <f ca="1">IFERROR(IF(LoanIsNotPaid*LoanIsGood,EndingBalance,""), "")</f>
        <v/>
      </c>
    </row>
    <row r="340" spans="2:8" ht="20.100000000000001" customHeight="1" x14ac:dyDescent="0.3">
      <c r="B340" s="17" t="str">
        <f ca="1">IFERROR(IF(LoanIsNotPaid*LoanIsGood,PaymentNumber,""), "")</f>
        <v/>
      </c>
      <c r="C340" s="18" t="str">
        <f ca="1">IFERROR(IF(LoanIsNotPaid*LoanIsGood,PaymentDate,""), "")</f>
        <v/>
      </c>
      <c r="D340" s="62" t="str">
        <f ca="1">IFERROR(IF(LoanIsNotPaid*LoanIsGood,LoanValue,""), "")</f>
        <v/>
      </c>
      <c r="E340" s="62" t="str">
        <f ca="1">IFERROR(IF(LoanIsNotPaid*LoanIsGood,MonthlyPayment,""), "")</f>
        <v/>
      </c>
      <c r="F340" s="62" t="str">
        <f ca="1">IFERROR(IF(LoanIsNotPaid*LoanIsGood,Principal,""), "")</f>
        <v/>
      </c>
      <c r="G340" s="62" t="str">
        <f ca="1">IFERROR(IF(LoanIsNotPaid*LoanIsGood,InterestAmt,""), "")</f>
        <v/>
      </c>
      <c r="H340" s="62" t="str">
        <f ca="1">IFERROR(IF(LoanIsNotPaid*LoanIsGood,EndingBalance,""), "")</f>
        <v/>
      </c>
    </row>
    <row r="341" spans="2:8" ht="20.100000000000001" customHeight="1" x14ac:dyDescent="0.3">
      <c r="B341" s="17" t="str">
        <f ca="1">IFERROR(IF(LoanIsNotPaid*LoanIsGood,PaymentNumber,""), "")</f>
        <v/>
      </c>
      <c r="C341" s="18" t="str">
        <f ca="1">IFERROR(IF(LoanIsNotPaid*LoanIsGood,PaymentDate,""), "")</f>
        <v/>
      </c>
      <c r="D341" s="62" t="str">
        <f ca="1">IFERROR(IF(LoanIsNotPaid*LoanIsGood,LoanValue,""), "")</f>
        <v/>
      </c>
      <c r="E341" s="62" t="str">
        <f ca="1">IFERROR(IF(LoanIsNotPaid*LoanIsGood,MonthlyPayment,""), "")</f>
        <v/>
      </c>
      <c r="F341" s="62" t="str">
        <f ca="1">IFERROR(IF(LoanIsNotPaid*LoanIsGood,Principal,""), "")</f>
        <v/>
      </c>
      <c r="G341" s="62" t="str">
        <f ca="1">IFERROR(IF(LoanIsNotPaid*LoanIsGood,InterestAmt,""), "")</f>
        <v/>
      </c>
      <c r="H341" s="62" t="str">
        <f ca="1">IFERROR(IF(LoanIsNotPaid*LoanIsGood,EndingBalance,""), "")</f>
        <v/>
      </c>
    </row>
    <row r="342" spans="2:8" ht="20.100000000000001" customHeight="1" x14ac:dyDescent="0.3">
      <c r="B342" s="17" t="str">
        <f ca="1">IFERROR(IF(LoanIsNotPaid*LoanIsGood,PaymentNumber,""), "")</f>
        <v/>
      </c>
      <c r="C342" s="18" t="str">
        <f ca="1">IFERROR(IF(LoanIsNotPaid*LoanIsGood,PaymentDate,""), "")</f>
        <v/>
      </c>
      <c r="D342" s="62" t="str">
        <f ca="1">IFERROR(IF(LoanIsNotPaid*LoanIsGood,LoanValue,""), "")</f>
        <v/>
      </c>
      <c r="E342" s="62" t="str">
        <f ca="1">IFERROR(IF(LoanIsNotPaid*LoanIsGood,MonthlyPayment,""), "")</f>
        <v/>
      </c>
      <c r="F342" s="62" t="str">
        <f ca="1">IFERROR(IF(LoanIsNotPaid*LoanIsGood,Principal,""), "")</f>
        <v/>
      </c>
      <c r="G342" s="62" t="str">
        <f ca="1">IFERROR(IF(LoanIsNotPaid*LoanIsGood,InterestAmt,""), "")</f>
        <v/>
      </c>
      <c r="H342" s="62" t="str">
        <f ca="1">IFERROR(IF(LoanIsNotPaid*LoanIsGood,EndingBalance,""), "")</f>
        <v/>
      </c>
    </row>
    <row r="343" spans="2:8" ht="20.100000000000001" customHeight="1" x14ac:dyDescent="0.3">
      <c r="B343" s="17" t="str">
        <f ca="1">IFERROR(IF(LoanIsNotPaid*LoanIsGood,PaymentNumber,""), "")</f>
        <v/>
      </c>
      <c r="C343" s="18" t="str">
        <f ca="1">IFERROR(IF(LoanIsNotPaid*LoanIsGood,PaymentDate,""), "")</f>
        <v/>
      </c>
      <c r="D343" s="62" t="str">
        <f ca="1">IFERROR(IF(LoanIsNotPaid*LoanIsGood,LoanValue,""), "")</f>
        <v/>
      </c>
      <c r="E343" s="62" t="str">
        <f ca="1">IFERROR(IF(LoanIsNotPaid*LoanIsGood,MonthlyPayment,""), "")</f>
        <v/>
      </c>
      <c r="F343" s="62" t="str">
        <f ca="1">IFERROR(IF(LoanIsNotPaid*LoanIsGood,Principal,""), "")</f>
        <v/>
      </c>
      <c r="G343" s="62" t="str">
        <f ca="1">IFERROR(IF(LoanIsNotPaid*LoanIsGood,InterestAmt,""), "")</f>
        <v/>
      </c>
      <c r="H343" s="62" t="str">
        <f ca="1">IFERROR(IF(LoanIsNotPaid*LoanIsGood,EndingBalance,""), "")</f>
        <v/>
      </c>
    </row>
    <row r="344" spans="2:8" ht="20.100000000000001" customHeight="1" x14ac:dyDescent="0.3">
      <c r="B344" s="17" t="str">
        <f ca="1">IFERROR(IF(LoanIsNotPaid*LoanIsGood,PaymentNumber,""), "")</f>
        <v/>
      </c>
      <c r="C344" s="18" t="str">
        <f ca="1">IFERROR(IF(LoanIsNotPaid*LoanIsGood,PaymentDate,""), "")</f>
        <v/>
      </c>
      <c r="D344" s="62" t="str">
        <f ca="1">IFERROR(IF(LoanIsNotPaid*LoanIsGood,LoanValue,""), "")</f>
        <v/>
      </c>
      <c r="E344" s="62" t="str">
        <f ca="1">IFERROR(IF(LoanIsNotPaid*LoanIsGood,MonthlyPayment,""), "")</f>
        <v/>
      </c>
      <c r="F344" s="62" t="str">
        <f ca="1">IFERROR(IF(LoanIsNotPaid*LoanIsGood,Principal,""), "")</f>
        <v/>
      </c>
      <c r="G344" s="62" t="str">
        <f ca="1">IFERROR(IF(LoanIsNotPaid*LoanIsGood,InterestAmt,""), "")</f>
        <v/>
      </c>
      <c r="H344" s="62" t="str">
        <f ca="1">IFERROR(IF(LoanIsNotPaid*LoanIsGood,EndingBalance,""), "")</f>
        <v/>
      </c>
    </row>
    <row r="345" spans="2:8" ht="20.100000000000001" customHeight="1" x14ac:dyDescent="0.3">
      <c r="B345" s="17" t="str">
        <f ca="1">IFERROR(IF(LoanIsNotPaid*LoanIsGood,PaymentNumber,""), "")</f>
        <v/>
      </c>
      <c r="C345" s="18" t="str">
        <f ca="1">IFERROR(IF(LoanIsNotPaid*LoanIsGood,PaymentDate,""), "")</f>
        <v/>
      </c>
      <c r="D345" s="62" t="str">
        <f ca="1">IFERROR(IF(LoanIsNotPaid*LoanIsGood,LoanValue,""), "")</f>
        <v/>
      </c>
      <c r="E345" s="62" t="str">
        <f ca="1">IFERROR(IF(LoanIsNotPaid*LoanIsGood,MonthlyPayment,""), "")</f>
        <v/>
      </c>
      <c r="F345" s="62" t="str">
        <f ca="1">IFERROR(IF(LoanIsNotPaid*LoanIsGood,Principal,""), "")</f>
        <v/>
      </c>
      <c r="G345" s="62" t="str">
        <f ca="1">IFERROR(IF(LoanIsNotPaid*LoanIsGood,InterestAmt,""), "")</f>
        <v/>
      </c>
      <c r="H345" s="62" t="str">
        <f ca="1">IFERROR(IF(LoanIsNotPaid*LoanIsGood,EndingBalance,""), "")</f>
        <v/>
      </c>
    </row>
    <row r="346" spans="2:8" ht="20.100000000000001" customHeight="1" x14ac:dyDescent="0.3">
      <c r="B346" s="17" t="str">
        <f ca="1">IFERROR(IF(LoanIsNotPaid*LoanIsGood,PaymentNumber,""), "")</f>
        <v/>
      </c>
      <c r="C346" s="18" t="str">
        <f ca="1">IFERROR(IF(LoanIsNotPaid*LoanIsGood,PaymentDate,""), "")</f>
        <v/>
      </c>
      <c r="D346" s="62" t="str">
        <f ca="1">IFERROR(IF(LoanIsNotPaid*LoanIsGood,LoanValue,""), "")</f>
        <v/>
      </c>
      <c r="E346" s="62" t="str">
        <f ca="1">IFERROR(IF(LoanIsNotPaid*LoanIsGood,MonthlyPayment,""), "")</f>
        <v/>
      </c>
      <c r="F346" s="62" t="str">
        <f ca="1">IFERROR(IF(LoanIsNotPaid*LoanIsGood,Principal,""), "")</f>
        <v/>
      </c>
      <c r="G346" s="62" t="str">
        <f ca="1">IFERROR(IF(LoanIsNotPaid*LoanIsGood,InterestAmt,""), "")</f>
        <v/>
      </c>
      <c r="H346" s="62" t="str">
        <f ca="1">IFERROR(IF(LoanIsNotPaid*LoanIsGood,EndingBalance,""), "")</f>
        <v/>
      </c>
    </row>
    <row r="347" spans="2:8" ht="20.100000000000001" customHeight="1" x14ac:dyDescent="0.3">
      <c r="B347" s="17" t="str">
        <f ca="1">IFERROR(IF(LoanIsNotPaid*LoanIsGood,PaymentNumber,""), "")</f>
        <v/>
      </c>
      <c r="C347" s="18" t="str">
        <f ca="1">IFERROR(IF(LoanIsNotPaid*LoanIsGood,PaymentDate,""), "")</f>
        <v/>
      </c>
      <c r="D347" s="62" t="str">
        <f ca="1">IFERROR(IF(LoanIsNotPaid*LoanIsGood,LoanValue,""), "")</f>
        <v/>
      </c>
      <c r="E347" s="62" t="str">
        <f ca="1">IFERROR(IF(LoanIsNotPaid*LoanIsGood,MonthlyPayment,""), "")</f>
        <v/>
      </c>
      <c r="F347" s="62" t="str">
        <f ca="1">IFERROR(IF(LoanIsNotPaid*LoanIsGood,Principal,""), "")</f>
        <v/>
      </c>
      <c r="G347" s="62" t="str">
        <f ca="1">IFERROR(IF(LoanIsNotPaid*LoanIsGood,InterestAmt,""), "")</f>
        <v/>
      </c>
      <c r="H347" s="62" t="str">
        <f ca="1">IFERROR(IF(LoanIsNotPaid*LoanIsGood,EndingBalance,""), "")</f>
        <v/>
      </c>
    </row>
    <row r="348" spans="2:8" ht="20.100000000000001" customHeight="1" x14ac:dyDescent="0.3">
      <c r="B348" s="17" t="str">
        <f ca="1">IFERROR(IF(LoanIsNotPaid*LoanIsGood,PaymentNumber,""), "")</f>
        <v/>
      </c>
      <c r="C348" s="18" t="str">
        <f ca="1">IFERROR(IF(LoanIsNotPaid*LoanIsGood,PaymentDate,""), "")</f>
        <v/>
      </c>
      <c r="D348" s="62" t="str">
        <f ca="1">IFERROR(IF(LoanIsNotPaid*LoanIsGood,LoanValue,""), "")</f>
        <v/>
      </c>
      <c r="E348" s="62" t="str">
        <f ca="1">IFERROR(IF(LoanIsNotPaid*LoanIsGood,MonthlyPayment,""), "")</f>
        <v/>
      </c>
      <c r="F348" s="62" t="str">
        <f ca="1">IFERROR(IF(LoanIsNotPaid*LoanIsGood,Principal,""), "")</f>
        <v/>
      </c>
      <c r="G348" s="62" t="str">
        <f ca="1">IFERROR(IF(LoanIsNotPaid*LoanIsGood,InterestAmt,""), "")</f>
        <v/>
      </c>
      <c r="H348" s="62" t="str">
        <f ca="1">IFERROR(IF(LoanIsNotPaid*LoanIsGood,EndingBalance,""), "")</f>
        <v/>
      </c>
    </row>
    <row r="349" spans="2:8" ht="20.100000000000001" customHeight="1" x14ac:dyDescent="0.3">
      <c r="B349" s="17" t="str">
        <f ca="1">IFERROR(IF(LoanIsNotPaid*LoanIsGood,PaymentNumber,""), "")</f>
        <v/>
      </c>
      <c r="C349" s="18" t="str">
        <f ca="1">IFERROR(IF(LoanIsNotPaid*LoanIsGood,PaymentDate,""), "")</f>
        <v/>
      </c>
      <c r="D349" s="62" t="str">
        <f ca="1">IFERROR(IF(LoanIsNotPaid*LoanIsGood,LoanValue,""), "")</f>
        <v/>
      </c>
      <c r="E349" s="62" t="str">
        <f ca="1">IFERROR(IF(LoanIsNotPaid*LoanIsGood,MonthlyPayment,""), "")</f>
        <v/>
      </c>
      <c r="F349" s="62" t="str">
        <f ca="1">IFERROR(IF(LoanIsNotPaid*LoanIsGood,Principal,""), "")</f>
        <v/>
      </c>
      <c r="G349" s="62" t="str">
        <f ca="1">IFERROR(IF(LoanIsNotPaid*LoanIsGood,InterestAmt,""), "")</f>
        <v/>
      </c>
      <c r="H349" s="62" t="str">
        <f ca="1">IFERROR(IF(LoanIsNotPaid*LoanIsGood,EndingBalance,""), "")</f>
        <v/>
      </c>
    </row>
    <row r="350" spans="2:8" ht="20.100000000000001" customHeight="1" x14ac:dyDescent="0.3">
      <c r="B350" s="17" t="str">
        <f ca="1">IFERROR(IF(LoanIsNotPaid*LoanIsGood,PaymentNumber,""), "")</f>
        <v/>
      </c>
      <c r="C350" s="18" t="str">
        <f ca="1">IFERROR(IF(LoanIsNotPaid*LoanIsGood,PaymentDate,""), "")</f>
        <v/>
      </c>
      <c r="D350" s="62" t="str">
        <f ca="1">IFERROR(IF(LoanIsNotPaid*LoanIsGood,LoanValue,""), "")</f>
        <v/>
      </c>
      <c r="E350" s="62" t="str">
        <f ca="1">IFERROR(IF(LoanIsNotPaid*LoanIsGood,MonthlyPayment,""), "")</f>
        <v/>
      </c>
      <c r="F350" s="62" t="str">
        <f ca="1">IFERROR(IF(LoanIsNotPaid*LoanIsGood,Principal,""), "")</f>
        <v/>
      </c>
      <c r="G350" s="62" t="str">
        <f ca="1">IFERROR(IF(LoanIsNotPaid*LoanIsGood,InterestAmt,""), "")</f>
        <v/>
      </c>
      <c r="H350" s="62" t="str">
        <f ca="1">IFERROR(IF(LoanIsNotPaid*LoanIsGood,EndingBalance,""), "")</f>
        <v/>
      </c>
    </row>
    <row r="351" spans="2:8" ht="20.100000000000001" customHeight="1" x14ac:dyDescent="0.3">
      <c r="B351" s="17" t="str">
        <f ca="1">IFERROR(IF(LoanIsNotPaid*LoanIsGood,PaymentNumber,""), "")</f>
        <v/>
      </c>
      <c r="C351" s="18" t="str">
        <f ca="1">IFERROR(IF(LoanIsNotPaid*LoanIsGood,PaymentDate,""), "")</f>
        <v/>
      </c>
      <c r="D351" s="62" t="str">
        <f ca="1">IFERROR(IF(LoanIsNotPaid*LoanIsGood,LoanValue,""), "")</f>
        <v/>
      </c>
      <c r="E351" s="62" t="str">
        <f ca="1">IFERROR(IF(LoanIsNotPaid*LoanIsGood,MonthlyPayment,""), "")</f>
        <v/>
      </c>
      <c r="F351" s="62" t="str">
        <f ca="1">IFERROR(IF(LoanIsNotPaid*LoanIsGood,Principal,""), "")</f>
        <v/>
      </c>
      <c r="G351" s="62" t="str">
        <f ca="1">IFERROR(IF(LoanIsNotPaid*LoanIsGood,InterestAmt,""), "")</f>
        <v/>
      </c>
      <c r="H351" s="62" t="str">
        <f ca="1">IFERROR(IF(LoanIsNotPaid*LoanIsGood,EndingBalance,""), "")</f>
        <v/>
      </c>
    </row>
    <row r="352" spans="2:8" ht="20.100000000000001" customHeight="1" x14ac:dyDescent="0.3">
      <c r="B352" s="17" t="str">
        <f ca="1">IFERROR(IF(LoanIsNotPaid*LoanIsGood,PaymentNumber,""), "")</f>
        <v/>
      </c>
      <c r="C352" s="18" t="str">
        <f ca="1">IFERROR(IF(LoanIsNotPaid*LoanIsGood,PaymentDate,""), "")</f>
        <v/>
      </c>
      <c r="D352" s="62" t="str">
        <f ca="1">IFERROR(IF(LoanIsNotPaid*LoanIsGood,LoanValue,""), "")</f>
        <v/>
      </c>
      <c r="E352" s="62" t="str">
        <f ca="1">IFERROR(IF(LoanIsNotPaid*LoanIsGood,MonthlyPayment,""), "")</f>
        <v/>
      </c>
      <c r="F352" s="62" t="str">
        <f ca="1">IFERROR(IF(LoanIsNotPaid*LoanIsGood,Principal,""), "")</f>
        <v/>
      </c>
      <c r="G352" s="62" t="str">
        <f ca="1">IFERROR(IF(LoanIsNotPaid*LoanIsGood,InterestAmt,""), "")</f>
        <v/>
      </c>
      <c r="H352" s="62" t="str">
        <f ca="1">IFERROR(IF(LoanIsNotPaid*LoanIsGood,EndingBalance,""), "")</f>
        <v/>
      </c>
    </row>
    <row r="353" spans="2:8" ht="20.100000000000001" customHeight="1" x14ac:dyDescent="0.3">
      <c r="B353" s="17" t="str">
        <f ca="1">IFERROR(IF(LoanIsNotPaid*LoanIsGood,PaymentNumber,""), "")</f>
        <v/>
      </c>
      <c r="C353" s="18" t="str">
        <f ca="1">IFERROR(IF(LoanIsNotPaid*LoanIsGood,PaymentDate,""), "")</f>
        <v/>
      </c>
      <c r="D353" s="62" t="str">
        <f ca="1">IFERROR(IF(LoanIsNotPaid*LoanIsGood,LoanValue,""), "")</f>
        <v/>
      </c>
      <c r="E353" s="62" t="str">
        <f ca="1">IFERROR(IF(LoanIsNotPaid*LoanIsGood,MonthlyPayment,""), "")</f>
        <v/>
      </c>
      <c r="F353" s="62" t="str">
        <f ca="1">IFERROR(IF(LoanIsNotPaid*LoanIsGood,Principal,""), "")</f>
        <v/>
      </c>
      <c r="G353" s="62" t="str">
        <f ca="1">IFERROR(IF(LoanIsNotPaid*LoanIsGood,InterestAmt,""), "")</f>
        <v/>
      </c>
      <c r="H353" s="62" t="str">
        <f ca="1">IFERROR(IF(LoanIsNotPaid*LoanIsGood,EndingBalance,""), "")</f>
        <v/>
      </c>
    </row>
    <row r="354" spans="2:8" ht="20.100000000000001" customHeight="1" x14ac:dyDescent="0.3">
      <c r="B354" s="17" t="str">
        <f ca="1">IFERROR(IF(LoanIsNotPaid*LoanIsGood,PaymentNumber,""), "")</f>
        <v/>
      </c>
      <c r="C354" s="18" t="str">
        <f ca="1">IFERROR(IF(LoanIsNotPaid*LoanIsGood,PaymentDate,""), "")</f>
        <v/>
      </c>
      <c r="D354" s="62" t="str">
        <f ca="1">IFERROR(IF(LoanIsNotPaid*LoanIsGood,LoanValue,""), "")</f>
        <v/>
      </c>
      <c r="E354" s="62" t="str">
        <f ca="1">IFERROR(IF(LoanIsNotPaid*LoanIsGood,MonthlyPayment,""), "")</f>
        <v/>
      </c>
      <c r="F354" s="62" t="str">
        <f ca="1">IFERROR(IF(LoanIsNotPaid*LoanIsGood,Principal,""), "")</f>
        <v/>
      </c>
      <c r="G354" s="62" t="str">
        <f ca="1">IFERROR(IF(LoanIsNotPaid*LoanIsGood,InterestAmt,""), "")</f>
        <v/>
      </c>
      <c r="H354" s="62" t="str">
        <f ca="1">IFERROR(IF(LoanIsNotPaid*LoanIsGood,EndingBalance,""), "")</f>
        <v/>
      </c>
    </row>
    <row r="355" spans="2:8" ht="20.100000000000001" customHeight="1" x14ac:dyDescent="0.3">
      <c r="B355" s="17" t="str">
        <f ca="1">IFERROR(IF(LoanIsNotPaid*LoanIsGood,PaymentNumber,""), "")</f>
        <v/>
      </c>
      <c r="C355" s="18" t="str">
        <f ca="1">IFERROR(IF(LoanIsNotPaid*LoanIsGood,PaymentDate,""), "")</f>
        <v/>
      </c>
      <c r="D355" s="62" t="str">
        <f ca="1">IFERROR(IF(LoanIsNotPaid*LoanIsGood,LoanValue,""), "")</f>
        <v/>
      </c>
      <c r="E355" s="62" t="str">
        <f ca="1">IFERROR(IF(LoanIsNotPaid*LoanIsGood,MonthlyPayment,""), "")</f>
        <v/>
      </c>
      <c r="F355" s="62" t="str">
        <f ca="1">IFERROR(IF(LoanIsNotPaid*LoanIsGood,Principal,""), "")</f>
        <v/>
      </c>
      <c r="G355" s="62" t="str">
        <f ca="1">IFERROR(IF(LoanIsNotPaid*LoanIsGood,InterestAmt,""), "")</f>
        <v/>
      </c>
      <c r="H355" s="62" t="str">
        <f ca="1">IFERROR(IF(LoanIsNotPaid*LoanIsGood,EndingBalance,""), "")</f>
        <v/>
      </c>
    </row>
    <row r="356" spans="2:8" ht="20.100000000000001" customHeight="1" x14ac:dyDescent="0.3">
      <c r="B356" s="17" t="str">
        <f ca="1">IFERROR(IF(LoanIsNotPaid*LoanIsGood,PaymentNumber,""), "")</f>
        <v/>
      </c>
      <c r="C356" s="18" t="str">
        <f ca="1">IFERROR(IF(LoanIsNotPaid*LoanIsGood,PaymentDate,""), "")</f>
        <v/>
      </c>
      <c r="D356" s="62" t="str">
        <f ca="1">IFERROR(IF(LoanIsNotPaid*LoanIsGood,LoanValue,""), "")</f>
        <v/>
      </c>
      <c r="E356" s="62" t="str">
        <f ca="1">IFERROR(IF(LoanIsNotPaid*LoanIsGood,MonthlyPayment,""), "")</f>
        <v/>
      </c>
      <c r="F356" s="62" t="str">
        <f ca="1">IFERROR(IF(LoanIsNotPaid*LoanIsGood,Principal,""), "")</f>
        <v/>
      </c>
      <c r="G356" s="62" t="str">
        <f ca="1">IFERROR(IF(LoanIsNotPaid*LoanIsGood,InterestAmt,""), "")</f>
        <v/>
      </c>
      <c r="H356" s="62" t="str">
        <f ca="1">IFERROR(IF(LoanIsNotPaid*LoanIsGood,EndingBalance,""), "")</f>
        <v/>
      </c>
    </row>
    <row r="357" spans="2:8" ht="20.100000000000001" customHeight="1" x14ac:dyDescent="0.3">
      <c r="B357" s="17" t="str">
        <f ca="1">IFERROR(IF(LoanIsNotPaid*LoanIsGood,PaymentNumber,""), "")</f>
        <v/>
      </c>
      <c r="C357" s="18" t="str">
        <f ca="1">IFERROR(IF(LoanIsNotPaid*LoanIsGood,PaymentDate,""), "")</f>
        <v/>
      </c>
      <c r="D357" s="62" t="str">
        <f ca="1">IFERROR(IF(LoanIsNotPaid*LoanIsGood,LoanValue,""), "")</f>
        <v/>
      </c>
      <c r="E357" s="62" t="str">
        <f ca="1">IFERROR(IF(LoanIsNotPaid*LoanIsGood,MonthlyPayment,""), "")</f>
        <v/>
      </c>
      <c r="F357" s="62" t="str">
        <f ca="1">IFERROR(IF(LoanIsNotPaid*LoanIsGood,Principal,""), "")</f>
        <v/>
      </c>
      <c r="G357" s="62" t="str">
        <f ca="1">IFERROR(IF(LoanIsNotPaid*LoanIsGood,InterestAmt,""), "")</f>
        <v/>
      </c>
      <c r="H357" s="62" t="str">
        <f ca="1">IFERROR(IF(LoanIsNotPaid*LoanIsGood,EndingBalance,""), "")</f>
        <v/>
      </c>
    </row>
    <row r="358" spans="2:8" ht="20.100000000000001" customHeight="1" x14ac:dyDescent="0.3">
      <c r="B358" s="17" t="str">
        <f ca="1">IFERROR(IF(LoanIsNotPaid*LoanIsGood,PaymentNumber,""), "")</f>
        <v/>
      </c>
      <c r="C358" s="18" t="str">
        <f ca="1">IFERROR(IF(LoanIsNotPaid*LoanIsGood,PaymentDate,""), "")</f>
        <v/>
      </c>
      <c r="D358" s="62" t="str">
        <f ca="1">IFERROR(IF(LoanIsNotPaid*LoanIsGood,LoanValue,""), "")</f>
        <v/>
      </c>
      <c r="E358" s="62" t="str">
        <f ca="1">IFERROR(IF(LoanIsNotPaid*LoanIsGood,MonthlyPayment,""), "")</f>
        <v/>
      </c>
      <c r="F358" s="62" t="str">
        <f ca="1">IFERROR(IF(LoanIsNotPaid*LoanIsGood,Principal,""), "")</f>
        <v/>
      </c>
      <c r="G358" s="62" t="str">
        <f ca="1">IFERROR(IF(LoanIsNotPaid*LoanIsGood,InterestAmt,""), "")</f>
        <v/>
      </c>
      <c r="H358" s="62" t="str">
        <f ca="1">IFERROR(IF(LoanIsNotPaid*LoanIsGood,EndingBalance,""), "")</f>
        <v/>
      </c>
    </row>
    <row r="359" spans="2:8" ht="20.100000000000001" customHeight="1" x14ac:dyDescent="0.3">
      <c r="B359" s="17" t="str">
        <f ca="1">IFERROR(IF(LoanIsNotPaid*LoanIsGood,PaymentNumber,""), "")</f>
        <v/>
      </c>
      <c r="C359" s="18" t="str">
        <f ca="1">IFERROR(IF(LoanIsNotPaid*LoanIsGood,PaymentDate,""), "")</f>
        <v/>
      </c>
      <c r="D359" s="62" t="str">
        <f ca="1">IFERROR(IF(LoanIsNotPaid*LoanIsGood,LoanValue,""), "")</f>
        <v/>
      </c>
      <c r="E359" s="62" t="str">
        <f ca="1">IFERROR(IF(LoanIsNotPaid*LoanIsGood,MonthlyPayment,""), "")</f>
        <v/>
      </c>
      <c r="F359" s="62" t="str">
        <f ca="1">IFERROR(IF(LoanIsNotPaid*LoanIsGood,Principal,""), "")</f>
        <v/>
      </c>
      <c r="G359" s="62" t="str">
        <f ca="1">IFERROR(IF(LoanIsNotPaid*LoanIsGood,InterestAmt,""), "")</f>
        <v/>
      </c>
      <c r="H359" s="62" t="str">
        <f ca="1">IFERROR(IF(LoanIsNotPaid*LoanIsGood,EndingBalance,""), "")</f>
        <v/>
      </c>
    </row>
    <row r="360" spans="2:8" ht="20.100000000000001" customHeight="1" x14ac:dyDescent="0.3">
      <c r="B360" s="17" t="str">
        <f ca="1">IFERROR(IF(LoanIsNotPaid*LoanIsGood,PaymentNumber,""), "")</f>
        <v/>
      </c>
      <c r="C360" s="18" t="str">
        <f ca="1">IFERROR(IF(LoanIsNotPaid*LoanIsGood,PaymentDate,""), "")</f>
        <v/>
      </c>
      <c r="D360" s="62" t="str">
        <f ca="1">IFERROR(IF(LoanIsNotPaid*LoanIsGood,LoanValue,""), "")</f>
        <v/>
      </c>
      <c r="E360" s="62" t="str">
        <f ca="1">IFERROR(IF(LoanIsNotPaid*LoanIsGood,MonthlyPayment,""), "")</f>
        <v/>
      </c>
      <c r="F360" s="62" t="str">
        <f ca="1">IFERROR(IF(LoanIsNotPaid*LoanIsGood,Principal,""), "")</f>
        <v/>
      </c>
      <c r="G360" s="62" t="str">
        <f ca="1">IFERROR(IF(LoanIsNotPaid*LoanIsGood,InterestAmt,""), "")</f>
        <v/>
      </c>
      <c r="H360" s="62" t="str">
        <f ca="1">IFERROR(IF(LoanIsNotPaid*LoanIsGood,EndingBalance,""), "")</f>
        <v/>
      </c>
    </row>
    <row r="361" spans="2:8" ht="20.100000000000001" customHeight="1" x14ac:dyDescent="0.3">
      <c r="B361" s="17" t="str">
        <f ca="1">IFERROR(IF(LoanIsNotPaid*LoanIsGood,PaymentNumber,""), "")</f>
        <v/>
      </c>
      <c r="C361" s="18" t="str">
        <f ca="1">IFERROR(IF(LoanIsNotPaid*LoanIsGood,PaymentDate,""), "")</f>
        <v/>
      </c>
      <c r="D361" s="62" t="str">
        <f ca="1">IFERROR(IF(LoanIsNotPaid*LoanIsGood,LoanValue,""), "")</f>
        <v/>
      </c>
      <c r="E361" s="62" t="str">
        <f ca="1">IFERROR(IF(LoanIsNotPaid*LoanIsGood,MonthlyPayment,""), "")</f>
        <v/>
      </c>
      <c r="F361" s="62" t="str">
        <f ca="1">IFERROR(IF(LoanIsNotPaid*LoanIsGood,Principal,""), "")</f>
        <v/>
      </c>
      <c r="G361" s="62" t="str">
        <f ca="1">IFERROR(IF(LoanIsNotPaid*LoanIsGood,InterestAmt,""), "")</f>
        <v/>
      </c>
      <c r="H361" s="62" t="str">
        <f ca="1">IFERROR(IF(LoanIsNotPaid*LoanIsGood,EndingBalance,""), "")</f>
        <v/>
      </c>
    </row>
    <row r="362" spans="2:8" ht="20.100000000000001" customHeight="1" x14ac:dyDescent="0.3">
      <c r="B362" s="17" t="str">
        <f ca="1">IFERROR(IF(LoanIsNotPaid*LoanIsGood,PaymentNumber,""), "")</f>
        <v/>
      </c>
      <c r="C362" s="18" t="str">
        <f ca="1">IFERROR(IF(LoanIsNotPaid*LoanIsGood,PaymentDate,""), "")</f>
        <v/>
      </c>
      <c r="D362" s="62" t="str">
        <f ca="1">IFERROR(IF(LoanIsNotPaid*LoanIsGood,LoanValue,""), "")</f>
        <v/>
      </c>
      <c r="E362" s="62" t="str">
        <f ca="1">IFERROR(IF(LoanIsNotPaid*LoanIsGood,MonthlyPayment,""), "")</f>
        <v/>
      </c>
      <c r="F362" s="62" t="str">
        <f ca="1">IFERROR(IF(LoanIsNotPaid*LoanIsGood,Principal,""), "")</f>
        <v/>
      </c>
      <c r="G362" s="62" t="str">
        <f ca="1">IFERROR(IF(LoanIsNotPaid*LoanIsGood,InterestAmt,""), "")</f>
        <v/>
      </c>
      <c r="H362" s="62" t="str">
        <f ca="1">IFERROR(IF(LoanIsNotPaid*LoanIsGood,EndingBalance,""), "")</f>
        <v/>
      </c>
    </row>
    <row r="363" spans="2:8" ht="20.100000000000001" customHeight="1" x14ac:dyDescent="0.3">
      <c r="B363" s="17" t="str">
        <f ca="1">IFERROR(IF(LoanIsNotPaid*LoanIsGood,PaymentNumber,""), "")</f>
        <v/>
      </c>
      <c r="C363" s="18" t="str">
        <f ca="1">IFERROR(IF(LoanIsNotPaid*LoanIsGood,PaymentDate,""), "")</f>
        <v/>
      </c>
      <c r="D363" s="62" t="str">
        <f ca="1">IFERROR(IF(LoanIsNotPaid*LoanIsGood,LoanValue,""), "")</f>
        <v/>
      </c>
      <c r="E363" s="62" t="str">
        <f ca="1">IFERROR(IF(LoanIsNotPaid*LoanIsGood,MonthlyPayment,""), "")</f>
        <v/>
      </c>
      <c r="F363" s="62" t="str">
        <f ca="1">IFERROR(IF(LoanIsNotPaid*LoanIsGood,Principal,""), "")</f>
        <v/>
      </c>
      <c r="G363" s="62" t="str">
        <f ca="1">IFERROR(IF(LoanIsNotPaid*LoanIsGood,InterestAmt,""), "")</f>
        <v/>
      </c>
      <c r="H363" s="62" t="str">
        <f ca="1">IFERROR(IF(LoanIsNotPaid*LoanIsGood,EndingBalance,""), "")</f>
        <v/>
      </c>
    </row>
    <row r="364" spans="2:8" ht="20.100000000000001" customHeight="1" x14ac:dyDescent="0.3">
      <c r="B364" s="17" t="str">
        <f ca="1">IFERROR(IF(LoanIsNotPaid*LoanIsGood,PaymentNumber,""), "")</f>
        <v/>
      </c>
      <c r="C364" s="18" t="str">
        <f ca="1">IFERROR(IF(LoanIsNotPaid*LoanIsGood,PaymentDate,""), "")</f>
        <v/>
      </c>
      <c r="D364" s="62" t="str">
        <f ca="1">IFERROR(IF(LoanIsNotPaid*LoanIsGood,LoanValue,""), "")</f>
        <v/>
      </c>
      <c r="E364" s="62" t="str">
        <f ca="1">IFERROR(IF(LoanIsNotPaid*LoanIsGood,MonthlyPayment,""), "")</f>
        <v/>
      </c>
      <c r="F364" s="62" t="str">
        <f ca="1">IFERROR(IF(LoanIsNotPaid*LoanIsGood,Principal,""), "")</f>
        <v/>
      </c>
      <c r="G364" s="62" t="str">
        <f ca="1">IFERROR(IF(LoanIsNotPaid*LoanIsGood,InterestAmt,""), "")</f>
        <v/>
      </c>
      <c r="H364" s="62" t="str">
        <f ca="1">IFERROR(IF(LoanIsNotPaid*LoanIsGood,EndingBalance,""), "")</f>
        <v/>
      </c>
    </row>
    <row r="365" spans="2:8" ht="20.100000000000001" customHeight="1" x14ac:dyDescent="0.3">
      <c r="B365" s="17" t="str">
        <f ca="1">IFERROR(IF(LoanIsNotPaid*LoanIsGood,PaymentNumber,""), "")</f>
        <v/>
      </c>
      <c r="C365" s="18" t="str">
        <f ca="1">IFERROR(IF(LoanIsNotPaid*LoanIsGood,PaymentDate,""), "")</f>
        <v/>
      </c>
      <c r="D365" s="62" t="str">
        <f ca="1">IFERROR(IF(LoanIsNotPaid*LoanIsGood,LoanValue,""), "")</f>
        <v/>
      </c>
      <c r="E365" s="62" t="str">
        <f ca="1">IFERROR(IF(LoanIsNotPaid*LoanIsGood,MonthlyPayment,""), "")</f>
        <v/>
      </c>
      <c r="F365" s="62" t="str">
        <f ca="1">IFERROR(IF(LoanIsNotPaid*LoanIsGood,Principal,""), "")</f>
        <v/>
      </c>
      <c r="G365" s="62" t="str">
        <f ca="1">IFERROR(IF(LoanIsNotPaid*LoanIsGood,InterestAmt,""), "")</f>
        <v/>
      </c>
      <c r="H365" s="62" t="str">
        <f ca="1">IFERROR(IF(LoanIsNotPaid*LoanIsGood,EndingBalance,""), "")</f>
        <v/>
      </c>
    </row>
    <row r="366" spans="2:8" ht="20.100000000000001" customHeight="1" x14ac:dyDescent="0.3">
      <c r="B366" s="17" t="str">
        <f ca="1">IFERROR(IF(LoanIsNotPaid*LoanIsGood,PaymentNumber,""), "")</f>
        <v/>
      </c>
      <c r="C366" s="18" t="str">
        <f ca="1">IFERROR(IF(LoanIsNotPaid*LoanIsGood,PaymentDate,""), "")</f>
        <v/>
      </c>
      <c r="D366" s="62" t="str">
        <f ca="1">IFERROR(IF(LoanIsNotPaid*LoanIsGood,LoanValue,""), "")</f>
        <v/>
      </c>
      <c r="E366" s="62" t="str">
        <f ca="1">IFERROR(IF(LoanIsNotPaid*LoanIsGood,MonthlyPayment,""), "")</f>
        <v/>
      </c>
      <c r="F366" s="62" t="str">
        <f ca="1">IFERROR(IF(LoanIsNotPaid*LoanIsGood,Principal,""), "")</f>
        <v/>
      </c>
      <c r="G366" s="62" t="str">
        <f ca="1">IFERROR(IF(LoanIsNotPaid*LoanIsGood,InterestAmt,""), "")</f>
        <v/>
      </c>
      <c r="H366" s="62" t="str">
        <f ca="1">IFERROR(IF(LoanIsNotPaid*LoanIsGood,EndingBalance,""), "")</f>
        <v/>
      </c>
    </row>
    <row r="367" spans="2:8" ht="20.100000000000001" customHeight="1" x14ac:dyDescent="0.3">
      <c r="B367" s="17" t="str">
        <f ca="1">IFERROR(IF(LoanIsNotPaid*LoanIsGood,PaymentNumber,""), "")</f>
        <v/>
      </c>
      <c r="C367" s="18" t="str">
        <f ca="1">IFERROR(IF(LoanIsNotPaid*LoanIsGood,PaymentDate,""), "")</f>
        <v/>
      </c>
      <c r="D367" s="62" t="str">
        <f ca="1">IFERROR(IF(LoanIsNotPaid*LoanIsGood,LoanValue,""), "")</f>
        <v/>
      </c>
      <c r="E367" s="62" t="str">
        <f ca="1">IFERROR(IF(LoanIsNotPaid*LoanIsGood,MonthlyPayment,""), "")</f>
        <v/>
      </c>
      <c r="F367" s="62" t="str">
        <f ca="1">IFERROR(IF(LoanIsNotPaid*LoanIsGood,Principal,""), "")</f>
        <v/>
      </c>
      <c r="G367" s="62" t="str">
        <f ca="1">IFERROR(IF(LoanIsNotPaid*LoanIsGood,InterestAmt,""), "")</f>
        <v/>
      </c>
      <c r="H367" s="62" t="str">
        <f ca="1">IFERROR(IF(LoanIsNotPaid*LoanIsGood,EndingBalance,""), "")</f>
        <v/>
      </c>
    </row>
    <row r="368" spans="2:8" ht="20.100000000000001" customHeight="1" x14ac:dyDescent="0.3">
      <c r="B368" s="17" t="str">
        <f ca="1">IFERROR(IF(LoanIsNotPaid*LoanIsGood,PaymentNumber,""), "")</f>
        <v/>
      </c>
      <c r="C368" s="18" t="str">
        <f ca="1">IFERROR(IF(LoanIsNotPaid*LoanIsGood,PaymentDate,""), "")</f>
        <v/>
      </c>
      <c r="D368" s="62" t="str">
        <f ca="1">IFERROR(IF(LoanIsNotPaid*LoanIsGood,LoanValue,""), "")</f>
        <v/>
      </c>
      <c r="E368" s="62" t="str">
        <f ca="1">IFERROR(IF(LoanIsNotPaid*LoanIsGood,MonthlyPayment,""), "")</f>
        <v/>
      </c>
      <c r="F368" s="62" t="str">
        <f ca="1">IFERROR(IF(LoanIsNotPaid*LoanIsGood,Principal,""), "")</f>
        <v/>
      </c>
      <c r="G368" s="62" t="str">
        <f ca="1">IFERROR(IF(LoanIsNotPaid*LoanIsGood,InterestAmt,""), "")</f>
        <v/>
      </c>
      <c r="H368" s="62" t="str">
        <f ca="1">IFERROR(IF(LoanIsNotPaid*LoanIsGood,EndingBalance,""), "")</f>
        <v/>
      </c>
    </row>
    <row r="369" spans="2:8" ht="20.100000000000001" customHeight="1" x14ac:dyDescent="0.3">
      <c r="B369" s="17" t="str">
        <f ca="1">IFERROR(IF(LoanIsNotPaid*LoanIsGood,PaymentNumber,""), "")</f>
        <v/>
      </c>
      <c r="C369" s="18" t="str">
        <f ca="1">IFERROR(IF(LoanIsNotPaid*LoanIsGood,PaymentDate,""), "")</f>
        <v/>
      </c>
      <c r="D369" s="62" t="str">
        <f ca="1">IFERROR(IF(LoanIsNotPaid*LoanIsGood,LoanValue,""), "")</f>
        <v/>
      </c>
      <c r="E369" s="62" t="str">
        <f ca="1">IFERROR(IF(LoanIsNotPaid*LoanIsGood,MonthlyPayment,""), "")</f>
        <v/>
      </c>
      <c r="F369" s="62" t="str">
        <f ca="1">IFERROR(IF(LoanIsNotPaid*LoanIsGood,Principal,""), "")</f>
        <v/>
      </c>
      <c r="G369" s="62" t="str">
        <f ca="1">IFERROR(IF(LoanIsNotPaid*LoanIsGood,InterestAmt,""), "")</f>
        <v/>
      </c>
      <c r="H369" s="62" t="str">
        <f ca="1">IFERROR(IF(LoanIsNotPaid*LoanIsGood,EndingBalance,""), "")</f>
        <v/>
      </c>
    </row>
  </sheetData>
  <mergeCells count="11">
    <mergeCell ref="F4:G4"/>
    <mergeCell ref="B6:C6"/>
    <mergeCell ref="B3:D3"/>
    <mergeCell ref="B7:C7"/>
    <mergeCell ref="B1:H1"/>
    <mergeCell ref="B5:C5"/>
    <mergeCell ref="F5:G5"/>
    <mergeCell ref="F6:G6"/>
    <mergeCell ref="F3:H3"/>
    <mergeCell ref="B4:C4"/>
    <mergeCell ref="F7:G7"/>
  </mergeCells>
  <conditionalFormatting sqref="B10:B369">
    <cfRule type="expression" dxfId="15" priority="4" stopIfTrue="1">
      <formula>NOT(LoanIsNotPaid)</formula>
    </cfRule>
    <cfRule type="expression" dxfId="14" priority="5" stopIfTrue="1">
      <formula>IF(ROW(B10)=LastRow,TRUE,FALSE)</formula>
    </cfRule>
  </conditionalFormatting>
  <conditionalFormatting sqref="B10:H369">
    <cfRule type="expression" dxfId="13" priority="1">
      <formula>$B10=""</formula>
    </cfRule>
  </conditionalFormatting>
  <conditionalFormatting sqref="C10:G369">
    <cfRule type="expression" dxfId="12" priority="2" stopIfTrue="1">
      <formula>NOT(LoanIsNotPaid)</formula>
    </cfRule>
    <cfRule type="expression" dxfId="11" priority="3" stopIfTrue="1">
      <formula>IF(ROW(C10)=LastRow,TRUE,FALSE)</formula>
    </cfRule>
  </conditionalFormatting>
  <conditionalFormatting sqref="H10:H369">
    <cfRule type="expression" dxfId="10" priority="6" stopIfTrue="1">
      <formula>NOT(LoanIsNotPaid)</formula>
    </cfRule>
    <cfRule type="expression" dxfId="9" priority="7" stopIfTrue="1">
      <formula>IF(ROW(H10)=LastRow,TRUE,FALSE)</formula>
    </cfRule>
  </conditionalFormatting>
  <dataValidations count="27">
    <dataValidation showInputMessage="1" showErrorMessage="1" prompt="Make a loan repayment schedule using this Loan Calculator worksheet. Total interest and total payments are automatically calculated" sqref="A1:A2"/>
    <dataValidation showInputMessage="1" showErrorMessage="1" prompt="Title of this worksheet is in this cell. Enter Loan Values in cells D3 through D6. Loan Summary in cells H3 through H6 and Loan table are automatically updated" sqref="B1:B2"/>
    <dataValidation showInputMessage="1" showErrorMessage="1" prompt="Loan Summary is automatically updated in cells below" sqref="F3"/>
    <dataValidation showInputMessage="1" showErrorMessage="1" prompt="Enter Loan amount in this cell" sqref="D4"/>
    <dataValidation showInputMessage="1" showErrorMessage="1" prompt="Enter Loan amount in cell at right" sqref="B4:C4"/>
    <dataValidation showInputMessage="1" showErrorMessage="1" prompt="Enter Annual interest rate in this cell" sqref="D5"/>
    <dataValidation showInputMessage="1" showErrorMessage="1" prompt="Enter Annual interest rate in cell at right" sqref="B5:C5"/>
    <dataValidation showInputMessage="1" showErrorMessage="1" prompt="Enter Loan period in years in this cell" sqref="D6"/>
    <dataValidation showInputMessage="1" showErrorMessage="1" prompt="Enter Loan period in years in cell at right" sqref="B6:C6"/>
    <dataValidation showInputMessage="1" showErrorMessage="1" prompt="Enter Start date of loan in this cell" sqref="D7"/>
    <dataValidation showInputMessage="1" showErrorMessage="1" prompt="Enter Start date of loan in cell at right" sqref="B7:C7"/>
    <dataValidation showInputMessage="1" showErrorMessage="1" prompt="Monthly payment is automatically calculated in this cell" sqref="H4"/>
    <dataValidation showInputMessage="1" showErrorMessage="1" prompt="Monthly payment is automatically calculated in cell at right" sqref="F4:G4"/>
    <dataValidation showInputMessage="1" showErrorMessage="1" prompt="Number of payments is automatically calculated in cell at right" sqref="F5:G5"/>
    <dataValidation showInputMessage="1" showErrorMessage="1" prompt="Total interest is automatically calculated in cell at right" sqref="F6:G6"/>
    <dataValidation showInputMessage="1" showErrorMessage="1" prompt="Total cost of loan is automatically calculated in cell at right" sqref="F7:G7"/>
    <dataValidation showInputMessage="1" showErrorMessage="1" prompt="Total cost of loan is automatically calculated in this cell" sqref="H7"/>
    <dataValidation showInputMessage="1" showErrorMessage="1" prompt="Total interest is automatically calculated in this cell" sqref="H6"/>
    <dataValidation showInputMessage="1" showErrorMessage="1" prompt="Number of payments is automatically calculated in this cell" sqref="H5"/>
    <dataValidation showInputMessage="1" showErrorMessage="1" prompt="Payment Number is automatically updated in this column under this heading" sqref="B9"/>
    <dataValidation showInputMessage="1" showErrorMessage="1" prompt="Payment Date is automatically updated in this column under this heading" sqref="C9"/>
    <dataValidation showInputMessage="1" showErrorMessage="1" prompt="Beginning Balance is automatically calculated in this column under this heading" sqref="D9"/>
    <dataValidation showInputMessage="1" showErrorMessage="1" prompt="Payment amount is automatically calculated in this column under this heading" sqref="E9"/>
    <dataValidation showInputMessage="1" showErrorMessage="1" prompt="Principal amount is automatically updated in this column under this heading" sqref="F9"/>
    <dataValidation showInputMessage="1" showErrorMessage="1" prompt="Interest amount is automatically updated in this column under this heading" sqref="G9"/>
    <dataValidation showInputMessage="1" showErrorMessage="1" prompt="Ending Balance is automatically updated in this column under this heading" sqref="H9"/>
    <dataValidation showInputMessage="1" showErrorMessage="1" prompt="Enter Loan Values in cells D4 through D7 for each description in cells below. Loan Summary in cells H4 through H7 and Loan table are automatically updated" sqref="B3:D3"/>
  </dataValidations>
  <printOptions horizontalCentered="1"/>
  <pageMargins left="0.4" right="0.4" top="0.4" bottom="0.4" header="0.3" footer="0.3"/>
  <pageSetup scale="89" fitToHeight="0" orientation="portrait"/>
  <headerFooter differentFirst="1">
    <oddFooter>&amp;L&amp;C&amp;R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s="5" t="s">
        <v>69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Sheet1</vt:lpstr>
      <vt:lpstr>İpoteka hesablaması (TR)</vt:lpstr>
      <vt:lpstr>İpoteka hesablaması (AZE)</vt:lpstr>
      <vt:lpstr>Sheet2</vt:lpstr>
      <vt:lpstr>'İpoteka hesablaması (AZE)'!ColumnTitle1</vt:lpstr>
      <vt:lpstr>ColumnTitle1</vt:lpstr>
      <vt:lpstr>'İpoteka hesablaması (AZE)'!InterestRate</vt:lpstr>
      <vt:lpstr>InterestRate</vt:lpstr>
      <vt:lpstr>'İpoteka hesablaması (AZE)'!LoanAmount</vt:lpstr>
      <vt:lpstr>LoanAmount</vt:lpstr>
      <vt:lpstr>'İpoteka hesablaması (AZE)'!LoanStartDate</vt:lpstr>
      <vt:lpstr>LoanStartDate</vt:lpstr>
      <vt:lpstr>'İpoteka hesablaması (AZE)'!LoanYears</vt:lpstr>
      <vt:lpstr>LoanYears</vt:lpstr>
      <vt:lpstr>'İpoteka hesablaması (AZE)'!NumberOfPayments</vt:lpstr>
      <vt:lpstr>NumberOfPayments</vt:lpstr>
      <vt:lpstr>'İpoteka hesablaması (AZE)'!Print_Titles</vt:lpstr>
      <vt:lpstr>'İpoteka hesablaması (TR)'!Print_Titles</vt:lpstr>
      <vt:lpstr>'İpoteka hesablaması (AZE)'!RowTitleRegion1..D6</vt:lpstr>
      <vt:lpstr>RowTitleRegion1..D6</vt:lpstr>
      <vt:lpstr>'İpoteka hesablaması (AZE)'!RowTitleRegion2..H6</vt:lpstr>
      <vt:lpstr>RowTitleRegion2..H6</vt:lpstr>
      <vt:lpstr>'İpoteka hesablaması (AZE)'!Total_Interest</vt:lpstr>
      <vt:lpstr>Total_Interest</vt:lpstr>
      <vt:lpstr>'İpoteka hesablaması (AZE)'!TotalLoanCost</vt:lpstr>
      <vt:lpstr>TotalLoanCost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Vugar Guliyev</dc:creator>
  <cp:lastModifiedBy>user</cp:lastModifiedBy>
  <dcterms:created xsi:type="dcterms:W3CDTF">2023-12-06T19:45:42Z</dcterms:created>
  <dcterms:modified xsi:type="dcterms:W3CDTF">2023-12-10T14:51:46Z</dcterms:modified>
</cp:coreProperties>
</file>