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glish" sheetId="1" r:id="rId4"/>
    <sheet state="visible" name="French" sheetId="2" r:id="rId5"/>
    <sheet state="visible" name="Estonian" sheetId="3" r:id="rId6"/>
    <sheet state="visible" name="Vietnamese" sheetId="4" r:id="rId7"/>
    <sheet state="visible" name="Mandarin" sheetId="5" r:id="rId8"/>
    <sheet state="visible" name="Japanese" sheetId="6" r:id="rId9"/>
    <sheet state="visible" name="Persian" sheetId="7" r:id="rId10"/>
    <sheet state="visible" name="Spanish" sheetId="8" r:id="rId11"/>
    <sheet state="visible" name="Shipibo" sheetId="9" r:id="rId12"/>
    <sheet state="visible" name="Southern Quechua" sheetId="10" r:id="rId13"/>
  </sheets>
  <definedNames/>
  <calcPr/>
</workbook>
</file>

<file path=xl/sharedStrings.xml><?xml version="1.0" encoding="utf-8"?>
<sst xmlns="http://schemas.openxmlformats.org/spreadsheetml/2006/main" count="3660" uniqueCount="962">
  <si>
    <t>animals</t>
  </si>
  <si>
    <t>professions</t>
  </si>
  <si>
    <t>weather</t>
  </si>
  <si>
    <t>fruit</t>
  </si>
  <si>
    <t>alligator</t>
  </si>
  <si>
    <t>actor</t>
  </si>
  <si>
    <t>blizzard</t>
  </si>
  <si>
    <t>apple</t>
  </si>
  <si>
    <t>ant</t>
  </si>
  <si>
    <t>actress</t>
  </si>
  <si>
    <t>breeze</t>
  </si>
  <si>
    <t>pear</t>
  </si>
  <si>
    <t>bee</t>
  </si>
  <si>
    <t>artist</t>
  </si>
  <si>
    <t>cloud</t>
  </si>
  <si>
    <t>mango</t>
  </si>
  <si>
    <t>bird</t>
  </si>
  <si>
    <t>attorney</t>
  </si>
  <si>
    <t>cyclone</t>
  </si>
  <si>
    <t>guava</t>
  </si>
  <si>
    <t>butterfly</t>
  </si>
  <si>
    <t>babysitter</t>
  </si>
  <si>
    <t>dew</t>
  </si>
  <si>
    <t>strawberry</t>
  </si>
  <si>
    <t>camel</t>
  </si>
  <si>
    <t>boss</t>
  </si>
  <si>
    <t>drizzle</t>
  </si>
  <si>
    <t>blackberry</t>
  </si>
  <si>
    <t>cheetah</t>
  </si>
  <si>
    <t>businessman</t>
  </si>
  <si>
    <t>drought</t>
  </si>
  <si>
    <t>orange</t>
  </si>
  <si>
    <t>chicken</t>
  </si>
  <si>
    <t>businesswoman</t>
  </si>
  <si>
    <t>earthquake</t>
  </si>
  <si>
    <t>lemon</t>
  </si>
  <si>
    <t>chipmunk</t>
  </si>
  <si>
    <t>carpenter</t>
  </si>
  <si>
    <t>flood</t>
  </si>
  <si>
    <t>lime</t>
  </si>
  <si>
    <t>crow</t>
  </si>
  <si>
    <t>chef</t>
  </si>
  <si>
    <t>flurry</t>
  </si>
  <si>
    <t>grape</t>
  </si>
  <si>
    <t>dog</t>
  </si>
  <si>
    <t>coach</t>
  </si>
  <si>
    <t>fog</t>
  </si>
  <si>
    <t>plum</t>
  </si>
  <si>
    <t>dolphin</t>
  </si>
  <si>
    <t>cop</t>
  </si>
  <si>
    <t>frost</t>
  </si>
  <si>
    <t>peach</t>
  </si>
  <si>
    <t>duck</t>
  </si>
  <si>
    <t>dancer</t>
  </si>
  <si>
    <t>hail</t>
  </si>
  <si>
    <t>pineapple</t>
  </si>
  <si>
    <t>elephant</t>
  </si>
  <si>
    <t>detective</t>
  </si>
  <si>
    <t>heatwave</t>
  </si>
  <si>
    <t>grapefruit</t>
  </si>
  <si>
    <t>goldfish</t>
  </si>
  <si>
    <t>doctor</t>
  </si>
  <si>
    <t>humidity</t>
  </si>
  <si>
    <t>blueberry</t>
  </si>
  <si>
    <t>hamster</t>
  </si>
  <si>
    <t>driver</t>
  </si>
  <si>
    <t>hurricane</t>
  </si>
  <si>
    <t>pepper</t>
  </si>
  <si>
    <t>hawk</t>
  </si>
  <si>
    <t>firefighter</t>
  </si>
  <si>
    <t>lightning</t>
  </si>
  <si>
    <t>tomato</t>
  </si>
  <si>
    <t>horse</t>
  </si>
  <si>
    <t>fool</t>
  </si>
  <si>
    <t>mist</t>
  </si>
  <si>
    <t>watermelon</t>
  </si>
  <si>
    <t>mammoth</t>
  </si>
  <si>
    <t>gardener</t>
  </si>
  <si>
    <t>monsoon</t>
  </si>
  <si>
    <t>fig</t>
  </si>
  <si>
    <t>monkey</t>
  </si>
  <si>
    <t>guard</t>
  </si>
  <si>
    <t>rain</t>
  </si>
  <si>
    <t>currant</t>
  </si>
  <si>
    <t>moose</t>
  </si>
  <si>
    <t>housekeeper</t>
  </si>
  <si>
    <t>rainbow</t>
  </si>
  <si>
    <t>cranberry</t>
  </si>
  <si>
    <t>mosquito</t>
  </si>
  <si>
    <t>janitor</t>
  </si>
  <si>
    <t>sandstorm</t>
  </si>
  <si>
    <t>banana</t>
  </si>
  <si>
    <t>mouse</t>
  </si>
  <si>
    <t>judge</t>
  </si>
  <si>
    <t>sleet</t>
  </si>
  <si>
    <t>plantain</t>
  </si>
  <si>
    <t>orca</t>
  </si>
  <si>
    <t>king</t>
  </si>
  <si>
    <t>smog</t>
  </si>
  <si>
    <t>passionfruit</t>
  </si>
  <si>
    <t>penguin</t>
  </si>
  <si>
    <t>lawyer</t>
  </si>
  <si>
    <t>snow</t>
  </si>
  <si>
    <t>dragonfruit</t>
  </si>
  <si>
    <t>pig</t>
  </si>
  <si>
    <t>librarian</t>
  </si>
  <si>
    <t>squalls</t>
  </si>
  <si>
    <t>raspberry</t>
  </si>
  <si>
    <t>rhino</t>
  </si>
  <si>
    <t>lieutenant</t>
  </si>
  <si>
    <t>storm</t>
  </si>
  <si>
    <t>boysenberry</t>
  </si>
  <si>
    <t>salmon</t>
  </si>
  <si>
    <t>maid</t>
  </si>
  <si>
    <t>sunshine</t>
  </si>
  <si>
    <t>cherimoya</t>
  </si>
  <si>
    <t>seal</t>
  </si>
  <si>
    <t>mailman</t>
  </si>
  <si>
    <t>thunder</t>
  </si>
  <si>
    <t>pea</t>
  </si>
  <si>
    <t>snake</t>
  </si>
  <si>
    <t>manager</t>
  </si>
  <si>
    <t>thunderstorm</t>
  </si>
  <si>
    <t>chili</t>
  </si>
  <si>
    <t>swordfish</t>
  </si>
  <si>
    <t>mechanic</t>
  </si>
  <si>
    <t>tides</t>
  </si>
  <si>
    <t>pomegranate</t>
  </si>
  <si>
    <t>tiger</t>
  </si>
  <si>
    <t>nurse</t>
  </si>
  <si>
    <t>tornado</t>
  </si>
  <si>
    <t>cherry</t>
  </si>
  <si>
    <t>turtle</t>
  </si>
  <si>
    <t>pilot</t>
  </si>
  <si>
    <t>tsunami</t>
  </si>
  <si>
    <t>olive</t>
  </si>
  <si>
    <t>whale</t>
  </si>
  <si>
    <t>president</t>
  </si>
  <si>
    <t>twister</t>
  </si>
  <si>
    <t>apricot</t>
  </si>
  <si>
    <t>prince</t>
  </si>
  <si>
    <t>typhoon</t>
  </si>
  <si>
    <t>princess</t>
  </si>
  <si>
    <t>whirlwind</t>
  </si>
  <si>
    <t>prisoner</t>
  </si>
  <si>
    <t>wind</t>
  </si>
  <si>
    <t>professor</t>
  </si>
  <si>
    <t>psychiatrist</t>
  </si>
  <si>
    <t>queen</t>
  </si>
  <si>
    <t>secretary</t>
  </si>
  <si>
    <t>sheriff</t>
  </si>
  <si>
    <t>soldier</t>
  </si>
  <si>
    <t>student</t>
  </si>
  <si>
    <t>teacher</t>
  </si>
  <si>
    <t>thief</t>
  </si>
  <si>
    <t>waiter</t>
  </si>
  <si>
    <t>waitress</t>
  </si>
  <si>
    <t>writer</t>
  </si>
  <si>
    <t>english gloss</t>
  </si>
  <si>
    <t>category</t>
  </si>
  <si>
    <t>translation</t>
  </si>
  <si>
    <t>grammatical_gender</t>
  </si>
  <si>
    <t>notes</t>
  </si>
  <si>
    <t>MASC</t>
  </si>
  <si>
    <t>fourmi</t>
  </si>
  <si>
    <t>FEM</t>
  </si>
  <si>
    <t>abeille</t>
  </si>
  <si>
    <t>oiseau</t>
  </si>
  <si>
    <t>papillon</t>
  </si>
  <si>
    <t>chameau</t>
  </si>
  <si>
    <t>guépard</t>
  </si>
  <si>
    <t>poule</t>
  </si>
  <si>
    <t>écureuil</t>
  </si>
  <si>
    <t>corbeau</t>
  </si>
  <si>
    <t>technically corbeau is a raven, not a crow</t>
  </si>
  <si>
    <t>chien</t>
  </si>
  <si>
    <t>dauphin</t>
  </si>
  <si>
    <t>canard</t>
  </si>
  <si>
    <t>éléphant</t>
  </si>
  <si>
    <t>poisson rouge</t>
  </si>
  <si>
    <t>faucon</t>
  </si>
  <si>
    <t>cheval</t>
  </si>
  <si>
    <t>mammouth</t>
  </si>
  <si>
    <t>singe</t>
  </si>
  <si>
    <t>élan; orignal</t>
  </si>
  <si>
    <t>moustique</t>
  </si>
  <si>
    <t>souris</t>
  </si>
  <si>
    <t>orque</t>
  </si>
  <si>
    <t>pingouin</t>
  </si>
  <si>
    <t>cochon</t>
  </si>
  <si>
    <t>rhinocéros</t>
  </si>
  <si>
    <t>saumon</t>
  </si>
  <si>
    <t>phoque</t>
  </si>
  <si>
    <t>serpent</t>
  </si>
  <si>
    <t>espadon</t>
  </si>
  <si>
    <t>tigre</t>
  </si>
  <si>
    <t>tortue</t>
  </si>
  <si>
    <t>baleine</t>
  </si>
  <si>
    <t>acteur</t>
  </si>
  <si>
    <t>actrice</t>
  </si>
  <si>
    <t>artiste</t>
  </si>
  <si>
    <t>AMB</t>
  </si>
  <si>
    <t>avocat</t>
  </si>
  <si>
    <t>baby-sitter</t>
  </si>
  <si>
    <t>femme d'affaires</t>
  </si>
  <si>
    <t>homme d'affaires</t>
  </si>
  <si>
    <t>charpentier</t>
  </si>
  <si>
    <t>cuisinier</t>
  </si>
  <si>
    <t>entraîneur</t>
  </si>
  <si>
    <t>flic</t>
  </si>
  <si>
    <t>danceur; danceuse</t>
  </si>
  <si>
    <t>MASC; FEM</t>
  </si>
  <si>
    <t>inspecteur; inspectrice</t>
  </si>
  <si>
    <t>docteur; docteure</t>
  </si>
  <si>
    <t>conducteur; conductrice</t>
  </si>
  <si>
    <t>pompier</t>
  </si>
  <si>
    <t>imbécile</t>
  </si>
  <si>
    <t>jardinier; jardnière</t>
  </si>
  <si>
    <t>garde</t>
  </si>
  <si>
    <t>femme de ménage; personne de ménage</t>
  </si>
  <si>
    <t>FEM; FEM</t>
  </si>
  <si>
    <t>homme de ménage not attested</t>
  </si>
  <si>
    <t>gardien; gardienne</t>
  </si>
  <si>
    <t>juge</t>
  </si>
  <si>
    <t>roi</t>
  </si>
  <si>
    <t>avocat; juriste</t>
  </si>
  <si>
    <t>bibliothécaire</t>
  </si>
  <si>
    <t>femme de ménage</t>
  </si>
  <si>
    <t>facteur; factrice</t>
  </si>
  <si>
    <t>directeur; directrice</t>
  </si>
  <si>
    <t>mécanicien; mécanicienne</t>
  </si>
  <si>
    <t>infirmier; infirmière</t>
  </si>
  <si>
    <t>pilote</t>
  </si>
  <si>
    <t>président; présidente</t>
  </si>
  <si>
    <t>princesse</t>
  </si>
  <si>
    <t>prisionnier; prisonnière</t>
  </si>
  <si>
    <t>professeur; professeure</t>
  </si>
  <si>
    <t>psychiatre</t>
  </si>
  <si>
    <t>reine</t>
  </si>
  <si>
    <t>sécrétaire</t>
  </si>
  <si>
    <t>shérif</t>
  </si>
  <si>
    <t>soldat</t>
  </si>
  <si>
    <t>étudiant; étudiante</t>
  </si>
  <si>
    <t>duplicate</t>
  </si>
  <si>
    <t>voleur; voleuse</t>
  </si>
  <si>
    <t>serveur</t>
  </si>
  <si>
    <t>serveuse</t>
  </si>
  <si>
    <t>écrivain; écrivaine</t>
  </si>
  <si>
    <t>tempête de neige</t>
  </si>
  <si>
    <t>brise</t>
  </si>
  <si>
    <t>nuage</t>
  </si>
  <si>
    <t>rosée</t>
  </si>
  <si>
    <t>bruine</t>
  </si>
  <si>
    <t>sécheresse</t>
  </si>
  <si>
    <t>tremblement de terre</t>
  </si>
  <si>
    <t>inondation</t>
  </si>
  <si>
    <t>bourrasque</t>
  </si>
  <si>
    <t>brouillard</t>
  </si>
  <si>
    <t>gel</t>
  </si>
  <si>
    <t>grêle</t>
  </si>
  <si>
    <t>canicule; vague de chaleur</t>
  </si>
  <si>
    <t>humidité</t>
  </si>
  <si>
    <t>ouragan</t>
  </si>
  <si>
    <t>éclair</t>
  </si>
  <si>
    <t>brume</t>
  </si>
  <si>
    <t>mousson</t>
  </si>
  <si>
    <t>pluie</t>
  </si>
  <si>
    <t>arc-en-ciel</t>
  </si>
  <si>
    <t>tempête de sable</t>
  </si>
  <si>
    <t>grésil</t>
  </si>
  <si>
    <t>nuage de pollution</t>
  </si>
  <si>
    <t>neige</t>
  </si>
  <si>
    <t>rafale</t>
  </si>
  <si>
    <t>orage</t>
  </si>
  <si>
    <t>soleil</t>
  </si>
  <si>
    <t>tonnerre</t>
  </si>
  <si>
    <t>marée</t>
  </si>
  <si>
    <t>tornade</t>
  </si>
  <si>
    <t>typhon</t>
  </si>
  <si>
    <t>tourbillon</t>
  </si>
  <si>
    <t>vent</t>
  </si>
  <si>
    <t>pomme</t>
  </si>
  <si>
    <t>poire</t>
  </si>
  <si>
    <t>mangue</t>
  </si>
  <si>
    <t>goyave</t>
  </si>
  <si>
    <t>fraise</t>
  </si>
  <si>
    <t>mûre</t>
  </si>
  <si>
    <t>citron</t>
  </si>
  <si>
    <t>citron vert</t>
  </si>
  <si>
    <t>raisin</t>
  </si>
  <si>
    <t>prune</t>
  </si>
  <si>
    <t>pêche</t>
  </si>
  <si>
    <t>ananas</t>
  </si>
  <si>
    <t>pamplemousse</t>
  </si>
  <si>
    <t>myrtille</t>
  </si>
  <si>
    <t>poivron; piment</t>
  </si>
  <si>
    <t>tomate</t>
  </si>
  <si>
    <t>pastèque</t>
  </si>
  <si>
    <t>figue</t>
  </si>
  <si>
    <t>groseille</t>
  </si>
  <si>
    <t>canneberge</t>
  </si>
  <si>
    <t>banane</t>
  </si>
  <si>
    <t>banane plantain</t>
  </si>
  <si>
    <t>fruit de la passion; grenadille</t>
  </si>
  <si>
    <t>fruit du dragon; pitaya</t>
  </si>
  <si>
    <t>framboise</t>
  </si>
  <si>
    <t>mûre de Logan</t>
  </si>
  <si>
    <t>chérimole</t>
  </si>
  <si>
    <t>pois</t>
  </si>
  <si>
    <t>piment</t>
  </si>
  <si>
    <t>grenade</t>
  </si>
  <si>
    <t>cerise</t>
  </si>
  <si>
    <t>abricot</t>
  </si>
  <si>
    <t>sipelgas</t>
  </si>
  <si>
    <t>vöötorav</t>
  </si>
  <si>
    <t>mõõkvaal</t>
  </si>
  <si>
    <t>draakonivili</t>
  </si>
  <si>
    <t>aedmurakas</t>
  </si>
  <si>
    <t>cá sấu</t>
  </si>
  <si>
    <t>kiến</t>
  </si>
  <si>
    <t>ong</t>
  </si>
  <si>
    <t>chim</t>
  </si>
  <si>
    <t>bướm</t>
  </si>
  <si>
    <t>lạc đà</t>
  </si>
  <si>
    <t>báo</t>
  </si>
  <si>
    <t>gà</t>
  </si>
  <si>
    <t>sóc chuột</t>
  </si>
  <si>
    <t>quạ</t>
  </si>
  <si>
    <t>chó</t>
  </si>
  <si>
    <t>cá heo</t>
  </si>
  <si>
    <t>vịt</t>
  </si>
  <si>
    <t>voi</t>
  </si>
  <si>
    <t>cá vàng</t>
  </si>
  <si>
    <t>chuột hamster</t>
  </si>
  <si>
    <t>chim ưng</t>
  </si>
  <si>
    <t>ngựa</t>
  </si>
  <si>
    <t>voi ma mút</t>
  </si>
  <si>
    <t>khỉ</t>
  </si>
  <si>
    <t>nai sừng tấm</t>
  </si>
  <si>
    <t>muỗi</t>
  </si>
  <si>
    <t>chuột</t>
  </si>
  <si>
    <t>cá kình</t>
  </si>
  <si>
    <t>chim cánh cụt</t>
  </si>
  <si>
    <t>heo / lợn</t>
  </si>
  <si>
    <t>tê giác</t>
  </si>
  <si>
    <t>cá hồi</t>
  </si>
  <si>
    <t>hải cẩu</t>
  </si>
  <si>
    <t>rắn</t>
  </si>
  <si>
    <t>cá kiếm</t>
  </si>
  <si>
    <t>hổ</t>
  </si>
  <si>
    <t>rùa</t>
  </si>
  <si>
    <t>cá voi</t>
  </si>
  <si>
    <t>diễn viên</t>
  </si>
  <si>
    <t>Usually aren't differentiated</t>
  </si>
  <si>
    <t>nữ diễn viên</t>
  </si>
  <si>
    <t>nghệ sĩ / họa sĩ</t>
  </si>
  <si>
    <t>musician / painters</t>
  </si>
  <si>
    <t>luật sư</t>
  </si>
  <si>
    <t>trông trẻ</t>
  </si>
  <si>
    <t>doanh nhân</t>
  </si>
  <si>
    <t>nữ doanh nhân</t>
  </si>
  <si>
    <t>thợ mộc</t>
  </si>
  <si>
    <t>đầu bếp</t>
  </si>
  <si>
    <t>huấn luyện viên</t>
  </si>
  <si>
    <t>cảnh sát</t>
  </si>
  <si>
    <t>vũ công</t>
  </si>
  <si>
    <t>thám tử</t>
  </si>
  <si>
    <t>bác sĩ</t>
  </si>
  <si>
    <t>tài xế</t>
  </si>
  <si>
    <t>lính cứu hỏa</t>
  </si>
  <si>
    <t>bảo vệ</t>
  </si>
  <si>
    <t>giúp việc</t>
  </si>
  <si>
    <t>lao công</t>
  </si>
  <si>
    <t>thẩm phán</t>
  </si>
  <si>
    <t>vua</t>
  </si>
  <si>
    <t>thủ thư</t>
  </si>
  <si>
    <t>trung úy</t>
  </si>
  <si>
    <t>người đưa thư</t>
  </si>
  <si>
    <t>giám đốc</t>
  </si>
  <si>
    <t>thợ sửa xe</t>
  </si>
  <si>
    <t>y tá</t>
  </si>
  <si>
    <t>phi công</t>
  </si>
  <si>
    <t>chủ tịch</t>
  </si>
  <si>
    <t>hoàng tử</t>
  </si>
  <si>
    <t>công chúa</t>
  </si>
  <si>
    <t>tù nhân</t>
  </si>
  <si>
    <t>giáo sư</t>
  </si>
  <si>
    <t>bác sĩ tâm lý</t>
  </si>
  <si>
    <t>nữ hoàng</t>
  </si>
  <si>
    <t>thư ký</t>
  </si>
  <si>
    <t>cảnh sát trưởng</t>
  </si>
  <si>
    <t>lính</t>
  </si>
  <si>
    <t>học sinh</t>
  </si>
  <si>
    <t>giáo viên</t>
  </si>
  <si>
    <t>ăn trộm</t>
  </si>
  <si>
    <t>phục vụ bàn</t>
  </si>
  <si>
    <t>nữ phục vụ</t>
  </si>
  <si>
    <t>nhà văn</t>
  </si>
  <si>
    <t>bão tuyết</t>
  </si>
  <si>
    <t>mây</t>
  </si>
  <si>
    <t>lốc xoáy</t>
  </si>
  <si>
    <t>sương</t>
  </si>
  <si>
    <t xml:space="preserve">mưa phùn </t>
  </si>
  <si>
    <t>hạn hán</t>
  </si>
  <si>
    <t>động đất</t>
  </si>
  <si>
    <t>lụt</t>
  </si>
  <si>
    <t>sương mù</t>
  </si>
  <si>
    <t>sương giá</t>
  </si>
  <si>
    <t>mưa đá</t>
  </si>
  <si>
    <t>đợt nắng nóng</t>
  </si>
  <si>
    <t>độ ẩm</t>
  </si>
  <si>
    <t>bão</t>
  </si>
  <si>
    <t>sét</t>
  </si>
  <si>
    <t>gió mùa</t>
  </si>
  <si>
    <t>mưa</t>
  </si>
  <si>
    <t>cầu vồng</t>
  </si>
  <si>
    <t>bão cát</t>
  </si>
  <si>
    <t>mưa tuyết</t>
  </si>
  <si>
    <t>sương khói</t>
  </si>
  <si>
    <t>tuyết</t>
  </si>
  <si>
    <t>ánh mặt trời</t>
  </si>
  <si>
    <t>sấm sét</t>
  </si>
  <si>
    <t>dông</t>
  </si>
  <si>
    <t>thủy triều</t>
  </si>
  <si>
    <t>sóng thần</t>
  </si>
  <si>
    <t>cơn lốc xoáy</t>
  </si>
  <si>
    <t>bão nhiệt đới</t>
  </si>
  <si>
    <t>lốc</t>
  </si>
  <si>
    <t>gió</t>
  </si>
  <si>
    <t>fruits</t>
  </si>
  <si>
    <t>táo</t>
  </si>
  <si>
    <t>lê</t>
  </si>
  <si>
    <t>xoài</t>
  </si>
  <si>
    <t>ổi</t>
  </si>
  <si>
    <t>dâu</t>
  </si>
  <si>
    <t>mâm xôi đen</t>
  </si>
  <si>
    <t>cam</t>
  </si>
  <si>
    <t>chanh vàng</t>
  </si>
  <si>
    <t>chanh</t>
  </si>
  <si>
    <t>nho</t>
  </si>
  <si>
    <t>mận</t>
  </si>
  <si>
    <t>đào</t>
  </si>
  <si>
    <t>dứa</t>
  </si>
  <si>
    <t>"thơm" in Southern dialect</t>
  </si>
  <si>
    <t>bưởi</t>
  </si>
  <si>
    <t>việt quất</t>
  </si>
  <si>
    <t>bell pepper</t>
  </si>
  <si>
    <t>ớt chuông</t>
  </si>
  <si>
    <t>cà chua</t>
  </si>
  <si>
    <t>dưa hấu</t>
  </si>
  <si>
    <t>sung</t>
  </si>
  <si>
    <t>nam việt quất</t>
  </si>
  <si>
    <t>chuối</t>
  </si>
  <si>
    <t>plaintain</t>
  </si>
  <si>
    <t>chanh dây</t>
  </si>
  <si>
    <t>thanh long</t>
  </si>
  <si>
    <t>mâm xôi</t>
  </si>
  <si>
    <t>đậu</t>
  </si>
  <si>
    <t>ớt</t>
  </si>
  <si>
    <t>lựu</t>
  </si>
  <si>
    <t>ô liu</t>
  </si>
  <si>
    <t>mơ</t>
  </si>
  <si>
    <t>鳄鱼</t>
  </si>
  <si>
    <t>蚂蚁</t>
  </si>
  <si>
    <t>蜜蜂</t>
  </si>
  <si>
    <t>鸟类</t>
  </si>
  <si>
    <t>蝴蝶</t>
  </si>
  <si>
    <t>骆驼</t>
  </si>
  <si>
    <t>猎豹</t>
  </si>
  <si>
    <t>鸡</t>
  </si>
  <si>
    <t>花栗鼠</t>
  </si>
  <si>
    <t>乌鸦</t>
  </si>
  <si>
    <t>狗</t>
  </si>
  <si>
    <t>海豚</t>
  </si>
  <si>
    <t>鸭子</t>
  </si>
  <si>
    <t>大象</t>
  </si>
  <si>
    <t>金鱼</t>
  </si>
  <si>
    <t>仓鼠</t>
  </si>
  <si>
    <t>鹰</t>
  </si>
  <si>
    <t>马</t>
  </si>
  <si>
    <t>猛犸象</t>
  </si>
  <si>
    <t>猴子</t>
  </si>
  <si>
    <t>驼鹿</t>
  </si>
  <si>
    <t>蚊子</t>
  </si>
  <si>
    <t>老鼠</t>
  </si>
  <si>
    <t>虎鲸</t>
  </si>
  <si>
    <t>企鹅</t>
  </si>
  <si>
    <t>猪</t>
  </si>
  <si>
    <t>犀牛</t>
  </si>
  <si>
    <t>三文鱼</t>
  </si>
  <si>
    <t>海豹</t>
  </si>
  <si>
    <t>蛇</t>
  </si>
  <si>
    <t>剑鱼</t>
  </si>
  <si>
    <t>虎</t>
  </si>
  <si>
    <t>海龟</t>
  </si>
  <si>
    <t>鲸鱼</t>
  </si>
  <si>
    <t>男演员</t>
  </si>
  <si>
    <t>女演员</t>
  </si>
  <si>
    <t>艺术家</t>
  </si>
  <si>
    <t>保姆</t>
  </si>
  <si>
    <t>老板</t>
  </si>
  <si>
    <t>男商人</t>
  </si>
  <si>
    <t>女商人</t>
  </si>
  <si>
    <t>木匠</t>
  </si>
  <si>
    <t>厨师</t>
  </si>
  <si>
    <t>教练</t>
  </si>
  <si>
    <t>警察</t>
  </si>
  <si>
    <t>舞者</t>
  </si>
  <si>
    <t>侦探</t>
  </si>
  <si>
    <t>医生</t>
  </si>
  <si>
    <t>司机</t>
  </si>
  <si>
    <t>消防员</t>
  </si>
  <si>
    <t>小丑</t>
  </si>
  <si>
    <t>园丁</t>
  </si>
  <si>
    <t>警卫</t>
  </si>
  <si>
    <t>家政</t>
  </si>
  <si>
    <t>门卫</t>
  </si>
  <si>
    <t>法官</t>
  </si>
  <si>
    <t>国王</t>
  </si>
  <si>
    <t>律师</t>
  </si>
  <si>
    <t>图书管理员</t>
  </si>
  <si>
    <t>中尉</t>
  </si>
  <si>
    <t>女仆</t>
  </si>
  <si>
    <t>邮递员</t>
  </si>
  <si>
    <t>经理</t>
  </si>
  <si>
    <t>机械工</t>
  </si>
  <si>
    <t>护士</t>
  </si>
  <si>
    <t>飞行员</t>
  </si>
  <si>
    <t>总统</t>
  </si>
  <si>
    <t>王子</t>
  </si>
  <si>
    <t>公主</t>
  </si>
  <si>
    <t>囚犯</t>
  </si>
  <si>
    <t>教授</t>
  </si>
  <si>
    <t>精神医师</t>
  </si>
  <si>
    <t>女王</t>
  </si>
  <si>
    <t>秘书</t>
  </si>
  <si>
    <t>警长</t>
  </si>
  <si>
    <t>士兵</t>
  </si>
  <si>
    <t>学生</t>
  </si>
  <si>
    <t>教师</t>
  </si>
  <si>
    <t>小偷</t>
  </si>
  <si>
    <t>男服务员</t>
  </si>
  <si>
    <t>女服务员</t>
  </si>
  <si>
    <t>作家</t>
  </si>
  <si>
    <t>暴风雪</t>
  </si>
  <si>
    <t>微风</t>
  </si>
  <si>
    <t>云</t>
  </si>
  <si>
    <t>气旋</t>
  </si>
  <si>
    <t>露</t>
  </si>
  <si>
    <t>细雨</t>
  </si>
  <si>
    <t>干旱</t>
  </si>
  <si>
    <t>地震</t>
  </si>
  <si>
    <t>洪水</t>
  </si>
  <si>
    <t>小雪</t>
  </si>
  <si>
    <t>雾</t>
  </si>
  <si>
    <t>霜</t>
  </si>
  <si>
    <t>冰雹</t>
  </si>
  <si>
    <t>热浪</t>
  </si>
  <si>
    <t>潮湿</t>
  </si>
  <si>
    <t>飓风</t>
  </si>
  <si>
    <t>闪电</t>
  </si>
  <si>
    <t>薄雾</t>
  </si>
  <si>
    <t>季风</t>
  </si>
  <si>
    <t>雨</t>
  </si>
  <si>
    <t>彩虹</t>
  </si>
  <si>
    <t>沙暴</t>
  </si>
  <si>
    <t>雨夹雪</t>
  </si>
  <si>
    <t>雾霾</t>
  </si>
  <si>
    <t>雪</t>
  </si>
  <si>
    <t>狂风</t>
  </si>
  <si>
    <t>风暴</t>
  </si>
  <si>
    <t>阳光</t>
  </si>
  <si>
    <t>雷</t>
  </si>
  <si>
    <t>雷雨</t>
  </si>
  <si>
    <t>潮汐</t>
  </si>
  <si>
    <t>龙卷风</t>
  </si>
  <si>
    <t>海啸</t>
  </si>
  <si>
    <t>台风</t>
  </si>
  <si>
    <t>旋风</t>
  </si>
  <si>
    <t>风</t>
  </si>
  <si>
    <t>苹果</t>
  </si>
  <si>
    <t>梨</t>
  </si>
  <si>
    <t>芒果</t>
  </si>
  <si>
    <t>番石榴</t>
  </si>
  <si>
    <t>草莓</t>
  </si>
  <si>
    <t>黑莓</t>
  </si>
  <si>
    <t>橙子</t>
  </si>
  <si>
    <t>柠檬</t>
  </si>
  <si>
    <t>酸橙</t>
  </si>
  <si>
    <t>葡萄</t>
  </si>
  <si>
    <t>李子</t>
  </si>
  <si>
    <t>桃子</t>
  </si>
  <si>
    <t>菠萝</t>
  </si>
  <si>
    <t>柚子</t>
  </si>
  <si>
    <t>蓝莓</t>
  </si>
  <si>
    <t>甜椒</t>
  </si>
  <si>
    <t>番茄</t>
  </si>
  <si>
    <t>西瓜</t>
  </si>
  <si>
    <t>无花果</t>
  </si>
  <si>
    <t>栗子</t>
  </si>
  <si>
    <t>蔓越莓</t>
  </si>
  <si>
    <t>香蕉</t>
  </si>
  <si>
    <t>芭蕉</t>
  </si>
  <si>
    <t>百香果</t>
  </si>
  <si>
    <t>火龙果</t>
  </si>
  <si>
    <t>树莓</t>
  </si>
  <si>
    <t>释迦果</t>
  </si>
  <si>
    <t>豆角</t>
  </si>
  <si>
    <t>辣椒</t>
  </si>
  <si>
    <t>石榴</t>
  </si>
  <si>
    <t>樱桃</t>
  </si>
  <si>
    <t>橄榄</t>
  </si>
  <si>
    <t>杏</t>
  </si>
  <si>
    <t>honeydrew</t>
  </si>
  <si>
    <t>哈密瓜</t>
  </si>
  <si>
    <t>アリゲーター</t>
  </si>
  <si>
    <t>の上</t>
  </si>
  <si>
    <t>蜂</t>
  </si>
  <si>
    <t>鳥</t>
  </si>
  <si>
    <t>蝶</t>
  </si>
  <si>
    <t>キャメル</t>
  </si>
  <si>
    <t>チーター</t>
  </si>
  <si>
    <t>チキン</t>
  </si>
  <si>
    <t>シマリス</t>
  </si>
  <si>
    <t>カラス</t>
  </si>
  <si>
    <t>犬</t>
  </si>
  <si>
    <t>イルカ</t>
  </si>
  <si>
    <t>アヒル</t>
  </si>
  <si>
    <t>象</t>
  </si>
  <si>
    <t>金魚</t>
  </si>
  <si>
    <t>ハムスター</t>
  </si>
  <si>
    <t>鷹</t>
  </si>
  <si>
    <t>馬</t>
  </si>
  <si>
    <t>マンモス</t>
  </si>
  <si>
    <t>猿</t>
  </si>
  <si>
    <t>ムース</t>
  </si>
  <si>
    <t>蚊</t>
  </si>
  <si>
    <t>ねずみ</t>
  </si>
  <si>
    <t>シャチ</t>
  </si>
  <si>
    <t>ペンギン</t>
  </si>
  <si>
    <t>豚</t>
  </si>
  <si>
    <t>サイ</t>
  </si>
  <si>
    <t>鮭</t>
  </si>
  <si>
    <t>シール</t>
  </si>
  <si>
    <t>メカジキ</t>
  </si>
  <si>
    <t>カメ</t>
  </si>
  <si>
    <t>鯨</t>
  </si>
  <si>
    <t>俳優</t>
  </si>
  <si>
    <t>女優</t>
  </si>
  <si>
    <t>アーティスト</t>
  </si>
  <si>
    <t>弁護士</t>
  </si>
  <si>
    <t>ベビーシッター</t>
  </si>
  <si>
    <t>ボス</t>
  </si>
  <si>
    <t>ビジネスマン</t>
  </si>
  <si>
    <t>実業家</t>
  </si>
  <si>
    <t>大工</t>
  </si>
  <si>
    <t>シェフ</t>
  </si>
  <si>
    <t>コーチ</t>
  </si>
  <si>
    <t>警官</t>
  </si>
  <si>
    <t>踊り子</t>
  </si>
  <si>
    <t>探偵</t>
  </si>
  <si>
    <t>医者</t>
  </si>
  <si>
    <t>運転者</t>
  </si>
  <si>
    <t>消防士</t>
  </si>
  <si>
    <t>庭師</t>
  </si>
  <si>
    <t>ガード</t>
  </si>
  <si>
    <t>お手伝いさん</t>
  </si>
  <si>
    <t>管理人</t>
  </si>
  <si>
    <t>裁判官</t>
  </si>
  <si>
    <t>王</t>
  </si>
  <si>
    <t>図書館員</t>
  </si>
  <si>
    <t>メイド</t>
  </si>
  <si>
    <t>郵便配達員</t>
  </si>
  <si>
    <t>マネージャー</t>
  </si>
  <si>
    <t>メカニック</t>
  </si>
  <si>
    <t>看護師</t>
  </si>
  <si>
    <t>パイロット</t>
  </si>
  <si>
    <t>社長</t>
  </si>
  <si>
    <t>お姫様</t>
  </si>
  <si>
    <t>囚人</t>
  </si>
  <si>
    <t>精神科医</t>
  </si>
  <si>
    <t>秘書</t>
  </si>
  <si>
    <t>シェリフ</t>
  </si>
  <si>
    <t>兵士</t>
  </si>
  <si>
    <t>教師</t>
  </si>
  <si>
    <t>泥棒</t>
  </si>
  <si>
    <t>ウェイター</t>
  </si>
  <si>
    <t>ウェイトレス</t>
  </si>
  <si>
    <t>ライター</t>
  </si>
  <si>
    <t>猛吹雪</t>
  </si>
  <si>
    <t>風</t>
  </si>
  <si>
    <t>雲</t>
  </si>
  <si>
    <t>サイクロン</t>
  </si>
  <si>
    <t>霧雨</t>
  </si>
  <si>
    <t>干ばつ</t>
  </si>
  <si>
    <t>慌ただしい</t>
  </si>
  <si>
    <t>霧</t>
  </si>
  <si>
    <t>雹</t>
  </si>
  <si>
    <t>熱波</t>
  </si>
  <si>
    <t>湿度</t>
  </si>
  <si>
    <t>ハリケーン</t>
  </si>
  <si>
    <t>稲妻</t>
  </si>
  <si>
    <t>靄</t>
  </si>
  <si>
    <t>モンスーン</t>
  </si>
  <si>
    <t>虹</t>
  </si>
  <si>
    <t>砂嵐</t>
  </si>
  <si>
    <t>みぞれ</t>
  </si>
  <si>
    <t>スモッグ</t>
  </si>
  <si>
    <t>スコール</t>
  </si>
  <si>
    <t>嵐</t>
  </si>
  <si>
    <t>日光</t>
  </si>
  <si>
    <t>竜巻</t>
  </si>
  <si>
    <t>津波</t>
  </si>
  <si>
    <t>ツイスター</t>
  </si>
  <si>
    <t>台風</t>
  </si>
  <si>
    <t>旋風</t>
  </si>
  <si>
    <t>りんご</t>
  </si>
  <si>
    <t>マンゴー</t>
  </si>
  <si>
    <t>グアバ</t>
  </si>
  <si>
    <t>いちご</t>
  </si>
  <si>
    <t>ブラックベリー</t>
  </si>
  <si>
    <t>オレンジ</t>
  </si>
  <si>
    <t>レモン</t>
  </si>
  <si>
    <t>ライム</t>
  </si>
  <si>
    <t>梅</t>
  </si>
  <si>
    <t>桃</t>
  </si>
  <si>
    <t>パイナップル</t>
  </si>
  <si>
    <t>グレープフルーツ</t>
  </si>
  <si>
    <t>ブルーベリー</t>
  </si>
  <si>
    <t>コショウ</t>
  </si>
  <si>
    <t>トマト</t>
  </si>
  <si>
    <t>スイカ</t>
  </si>
  <si>
    <t>イチジク</t>
  </si>
  <si>
    <t>スグリ</t>
  </si>
  <si>
    <t>クランベリー</t>
  </si>
  <si>
    <t>バナナ</t>
  </si>
  <si>
    <t>オオバコ</t>
  </si>
  <si>
    <t>パッションフルーツ</t>
  </si>
  <si>
    <t>ドラゴンフルーツ</t>
  </si>
  <si>
    <t>ラズベリー</t>
  </si>
  <si>
    <t>ボイセンベリー</t>
  </si>
  <si>
    <t>チェリモヤ</t>
  </si>
  <si>
    <t>多分</t>
  </si>
  <si>
    <t>チリ</t>
  </si>
  <si>
    <t>ザクロ</t>
  </si>
  <si>
    <t>チェリー</t>
  </si>
  <si>
    <t>オリーブ</t>
  </si>
  <si>
    <t>アプリコット</t>
  </si>
  <si>
    <t>سوسمار</t>
  </si>
  <si>
    <t>مورچه</t>
  </si>
  <si>
    <t>زنبور عسل</t>
  </si>
  <si>
    <t>پرنده</t>
  </si>
  <si>
    <t>پروانه</t>
  </si>
  <si>
    <t>شتر</t>
  </si>
  <si>
    <t>یوزپلنگ</t>
  </si>
  <si>
    <t>جوجه</t>
  </si>
  <si>
    <t>سنجاب</t>
  </si>
  <si>
    <t>کلاغ</t>
  </si>
  <si>
    <t>سگ</t>
  </si>
  <si>
    <t>دلفین</t>
  </si>
  <si>
    <t>اردک</t>
  </si>
  <si>
    <t>فیل</t>
  </si>
  <si>
    <t>ماهی قرمز</t>
  </si>
  <si>
    <t>همستر</t>
  </si>
  <si>
    <t>شاهین</t>
  </si>
  <si>
    <t>اسب</t>
  </si>
  <si>
    <t>ماموت</t>
  </si>
  <si>
    <t>میمون</t>
  </si>
  <si>
    <t>گوزن شمالی</t>
  </si>
  <si>
    <t>پشه</t>
  </si>
  <si>
    <t>موش</t>
  </si>
  <si>
    <t>اورکا</t>
  </si>
  <si>
    <t>پنگوئن</t>
  </si>
  <si>
    <t>خوک</t>
  </si>
  <si>
    <t>کرگدن</t>
  </si>
  <si>
    <t>ماهی سالمون</t>
  </si>
  <si>
    <t>مهر</t>
  </si>
  <si>
    <t>مار</t>
  </si>
  <si>
    <t>اره ماهی</t>
  </si>
  <si>
    <t>ببر</t>
  </si>
  <si>
    <t>لاک پشت</t>
  </si>
  <si>
    <t>نهنگ</t>
  </si>
  <si>
    <t>بازیگر</t>
  </si>
  <si>
    <t>هنرمند</t>
  </si>
  <si>
    <t>وکیل</t>
  </si>
  <si>
    <t>پرستار بچه</t>
  </si>
  <si>
    <t>رئیس</t>
  </si>
  <si>
    <t>تاجر</t>
  </si>
  <si>
    <t>نجار</t>
  </si>
  <si>
    <t>سرآشپز</t>
  </si>
  <si>
    <t>مربی</t>
  </si>
  <si>
    <t>پلیس</t>
  </si>
  <si>
    <t>رقصنده</t>
  </si>
  <si>
    <t>کاراگاه</t>
  </si>
  <si>
    <t>دکتر</t>
  </si>
  <si>
    <t>راننده</t>
  </si>
  <si>
    <t>آتش نشان</t>
  </si>
  <si>
    <t>احمق</t>
  </si>
  <si>
    <t>باغبان</t>
  </si>
  <si>
    <t>نگهبان</t>
  </si>
  <si>
    <t>خانه دار</t>
  </si>
  <si>
    <t>سرایدار</t>
  </si>
  <si>
    <t>قضاوت کنید</t>
  </si>
  <si>
    <t>پادشاه</t>
  </si>
  <si>
    <t>کتابدار</t>
  </si>
  <si>
    <t>ستوان</t>
  </si>
  <si>
    <t>خدمتکار</t>
  </si>
  <si>
    <t>پستچی</t>
  </si>
  <si>
    <t>مدیر</t>
  </si>
  <si>
    <t>مکانیک</t>
  </si>
  <si>
    <t>پرستار</t>
  </si>
  <si>
    <t>خلبان</t>
  </si>
  <si>
    <t>رئيس جمهور</t>
  </si>
  <si>
    <t>شاهزاده</t>
  </si>
  <si>
    <t>زندانی</t>
  </si>
  <si>
    <t>استاد</t>
  </si>
  <si>
    <t>روانپزشک</t>
  </si>
  <si>
    <t>ملکه</t>
  </si>
  <si>
    <t>دبیر، منشی</t>
  </si>
  <si>
    <t>کلانتر</t>
  </si>
  <si>
    <t>سرباز</t>
  </si>
  <si>
    <t>دانشجو</t>
  </si>
  <si>
    <t>معلم</t>
  </si>
  <si>
    <t>دزد</t>
  </si>
  <si>
    <t>پیشخدمت</t>
  </si>
  <si>
    <t>نویسنده</t>
  </si>
  <si>
    <t>کولاک</t>
  </si>
  <si>
    <t>نسیم</t>
  </si>
  <si>
    <t>ابر</t>
  </si>
  <si>
    <t>طوفان</t>
  </si>
  <si>
    <t>شبنم</t>
  </si>
  <si>
    <t>باران ریز و نمناک</t>
  </si>
  <si>
    <t>خشکسالی</t>
  </si>
  <si>
    <t>زمين لرزه</t>
  </si>
  <si>
    <t>سیل</t>
  </si>
  <si>
    <t>سر و صدا</t>
  </si>
  <si>
    <t>مه</t>
  </si>
  <si>
    <t>سرمازدگی</t>
  </si>
  <si>
    <t>تگرگ</t>
  </si>
  <si>
    <t>موج گرما</t>
  </si>
  <si>
    <t>رطوبت</t>
  </si>
  <si>
    <t>رعد و برق</t>
  </si>
  <si>
    <t>غبار</t>
  </si>
  <si>
    <t>موسم بارندگی</t>
  </si>
  <si>
    <t>باران</t>
  </si>
  <si>
    <t>رنگين كمان</t>
  </si>
  <si>
    <t>طوفان شن</t>
  </si>
  <si>
    <t>مه دود</t>
  </si>
  <si>
    <t>برف</t>
  </si>
  <si>
    <t>غوغا می کند</t>
  </si>
  <si>
    <t>آفتاب</t>
  </si>
  <si>
    <t>جزر و مد</t>
  </si>
  <si>
    <t>گردباد</t>
  </si>
  <si>
    <t>سونامی</t>
  </si>
  <si>
    <t>چرخان</t>
  </si>
  <si>
    <t>باد</t>
  </si>
  <si>
    <t>سیب</t>
  </si>
  <si>
    <t>گلابی</t>
  </si>
  <si>
    <t>انبه</t>
  </si>
  <si>
    <t>گواوا</t>
  </si>
  <si>
    <t>توت فرنگی</t>
  </si>
  <si>
    <t>توت سیاه</t>
  </si>
  <si>
    <t>نارنجی</t>
  </si>
  <si>
    <t>لیمو</t>
  </si>
  <si>
    <t>اهک</t>
  </si>
  <si>
    <t>انگور</t>
  </si>
  <si>
    <t>آلو</t>
  </si>
  <si>
    <t>هلو</t>
  </si>
  <si>
    <t>آناناس</t>
  </si>
  <si>
    <t>گریپ فروت</t>
  </si>
  <si>
    <t>زغال اخته</t>
  </si>
  <si>
    <t>فلفل</t>
  </si>
  <si>
    <t>گوجه فرنگی</t>
  </si>
  <si>
    <t>هندوانه</t>
  </si>
  <si>
    <t>شکل</t>
  </si>
  <si>
    <t>توت</t>
  </si>
  <si>
    <t>موز</t>
  </si>
  <si>
    <t>چنار</t>
  </si>
  <si>
    <t>میوه شور</t>
  </si>
  <si>
    <t>میوه اژدها</t>
  </si>
  <si>
    <t>تمشک</t>
  </si>
  <si>
    <t>بوسن بری</t>
  </si>
  <si>
    <t>چریمویا</t>
  </si>
  <si>
    <t>نخود</t>
  </si>
  <si>
    <t>انار</t>
  </si>
  <si>
    <t>گیلاس</t>
  </si>
  <si>
    <t>زیتون</t>
  </si>
  <si>
    <t>زردآلو</t>
  </si>
  <si>
    <t>ardilla</t>
  </si>
  <si>
    <t>foca</t>
  </si>
  <si>
    <t>BOTH</t>
  </si>
  <si>
    <t>empresaria</t>
  </si>
  <si>
    <t>arlequin</t>
  </si>
  <si>
    <t>catedrático</t>
  </si>
  <si>
    <t>mesera</t>
  </si>
  <si>
    <t>relámpago</t>
  </si>
  <si>
    <t>limon</t>
  </si>
  <si>
    <t>limón</t>
  </si>
  <si>
    <t>pitahaya</t>
  </si>
  <si>
    <t>kain</t>
  </si>
  <si>
    <t>jinke</t>
  </si>
  <si>
    <t>xanbin</t>
  </si>
  <si>
    <t>aya</t>
  </si>
  <si>
    <t>pempen</t>
  </si>
  <si>
    <t>jaguar</t>
  </si>
  <si>
    <t>ino</t>
  </si>
  <si>
    <t>atapa</t>
  </si>
  <si>
    <t>ochiti</t>
  </si>
  <si>
    <t>torox</t>
  </si>
  <si>
    <t>nonon</t>
  </si>
  <si>
    <t>shino</t>
  </si>
  <si>
    <t>But, there are a bunch of monkey species</t>
  </si>
  <si>
    <t>xoya</t>
  </si>
  <si>
    <t>capybara</t>
  </si>
  <si>
    <t>amen</t>
  </si>
  <si>
    <t>sajino</t>
  </si>
  <si>
    <t>jono</t>
  </si>
  <si>
    <t>kochi</t>
  </si>
  <si>
    <t>rono</t>
  </si>
  <si>
    <t>xawe</t>
  </si>
  <si>
    <t>porisia</t>
  </si>
  <si>
    <t>rokotoro</t>
  </si>
  <si>
    <t>sanitario</t>
  </si>
  <si>
    <t>apo</t>
  </si>
  <si>
    <t>porojisoro</t>
  </si>
  <si>
    <t>mankoa</t>
  </si>
  <si>
    <t>naranxa</t>
  </si>
  <si>
    <t>rimon</t>
  </si>
  <si>
    <t>obabimi</t>
  </si>
  <si>
    <t>kankan</t>
  </si>
  <si>
    <t>santira</t>
  </si>
  <si>
    <t>ikobimi</t>
  </si>
  <si>
    <t>paranta</t>
  </si>
  <si>
    <t>yochi</t>
  </si>
  <si>
    <t>asiitona</t>
  </si>
  <si>
    <t>sisi</t>
  </si>
  <si>
    <t>wanquyru</t>
  </si>
  <si>
    <t>pisqu</t>
  </si>
  <si>
    <t>pillpintu</t>
  </si>
  <si>
    <t>wallpa</t>
  </si>
  <si>
    <t>allqu</t>
  </si>
  <si>
    <t>huk'ucha</t>
  </si>
  <si>
    <t>khuchi</t>
  </si>
  <si>
    <t>amaru</t>
  </si>
  <si>
    <t>qullana</t>
  </si>
  <si>
    <t>yachaq</t>
  </si>
  <si>
    <t>yachachiq</t>
  </si>
  <si>
    <t>suwa</t>
  </si>
  <si>
    <t>qillqaq</t>
  </si>
  <si>
    <t>phuyu</t>
  </si>
  <si>
    <t>chak'i mit'a</t>
  </si>
  <si>
    <t>pacha kuyuy</t>
  </si>
  <si>
    <t xml:space="preserve">huq'u </t>
  </si>
  <si>
    <t xml:space="preserve">para </t>
  </si>
  <si>
    <t>rit'i</t>
  </si>
  <si>
    <t>illapa</t>
  </si>
  <si>
    <t>wayra</t>
  </si>
  <si>
    <t>mansana</t>
  </si>
  <si>
    <t>laranha</t>
  </si>
  <si>
    <t>limun</t>
  </si>
  <si>
    <t>latanus</t>
  </si>
  <si>
    <t>chirimoya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</si>
</sst>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u/>
      <color theme="1"/>
      <name val="Arial"/>
      <scheme val="minor"/>
    </font>
    <font>
      <color rgb="FF000000"/>
      <name val="Arial"/>
    </font>
    <font>
      <color theme="1"/>
      <name val="Arial"/>
      <scheme val="minor"/>
    </font>
    <font>
      <b/>
      <u/>
      <color theme="1"/>
      <name val="Arial"/>
    </font>
    <font>
      <b/>
      <u/>
      <color theme="1"/>
      <name val="Arial"/>
    </font>
    <font>
      <color theme="1"/>
      <name val="Arial"/>
    </font>
    <font>
      <b/>
      <color theme="1"/>
      <name val="Arial"/>
      <scheme val="minor"/>
    </font>
    <font>
      <b/>
      <u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3" numFmtId="0" xfId="0" applyFont="1"/>
    <xf borderId="0" fillId="2" fontId="2" numFmtId="0" xfId="0" applyAlignment="1" applyFill="1" applyFont="1">
      <alignment readingOrder="0" shrinkToFit="0" vertical="bottom" wrapText="0"/>
    </xf>
    <xf borderId="0" fillId="2" fontId="3" numFmtId="0" xfId="0" applyAlignment="1" applyFont="1">
      <alignment readingOrder="0"/>
    </xf>
    <xf borderId="0" fillId="2" fontId="3" numFmtId="0" xfId="0" applyFont="1"/>
    <xf borderId="0" fillId="0" fontId="3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vertical="bottom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4</v>
      </c>
      <c r="B2" s="4" t="s">
        <v>5</v>
      </c>
      <c r="C2" s="4" t="s">
        <v>6</v>
      </c>
      <c r="D2" s="3" t="s">
        <v>7</v>
      </c>
      <c r="I2" s="2"/>
      <c r="J2" s="2"/>
      <c r="K2" s="2"/>
      <c r="L2" s="2"/>
    </row>
    <row r="3">
      <c r="A3" s="4" t="s">
        <v>8</v>
      </c>
      <c r="B3" s="4" t="s">
        <v>9</v>
      </c>
      <c r="C3" s="4" t="s">
        <v>10</v>
      </c>
      <c r="D3" s="3" t="s">
        <v>11</v>
      </c>
      <c r="I3" s="2"/>
      <c r="J3" s="2"/>
      <c r="K3" s="2"/>
      <c r="L3" s="2"/>
    </row>
    <row r="4">
      <c r="A4" s="4" t="s">
        <v>12</v>
      </c>
      <c r="B4" s="4" t="s">
        <v>13</v>
      </c>
      <c r="C4" s="4" t="s">
        <v>14</v>
      </c>
      <c r="D4" s="3" t="s">
        <v>15</v>
      </c>
      <c r="I4" s="2"/>
      <c r="J4" s="2"/>
      <c r="K4" s="2"/>
      <c r="L4" s="2"/>
    </row>
    <row r="5">
      <c r="A5" s="4" t="s">
        <v>16</v>
      </c>
      <c r="B5" s="4" t="s">
        <v>17</v>
      </c>
      <c r="C5" s="4" t="s">
        <v>18</v>
      </c>
      <c r="D5" s="3" t="s">
        <v>19</v>
      </c>
      <c r="I5" s="2"/>
      <c r="J5" s="2"/>
      <c r="L5" s="2"/>
    </row>
    <row r="6">
      <c r="A6" s="4" t="s">
        <v>20</v>
      </c>
      <c r="B6" s="4" t="s">
        <v>21</v>
      </c>
      <c r="C6" s="4" t="s">
        <v>22</v>
      </c>
      <c r="D6" s="3" t="s">
        <v>23</v>
      </c>
      <c r="I6" s="2"/>
      <c r="J6" s="2"/>
      <c r="K6" s="2"/>
      <c r="L6" s="2"/>
    </row>
    <row r="7">
      <c r="A7" s="4" t="s">
        <v>24</v>
      </c>
      <c r="B7" s="4" t="s">
        <v>25</v>
      </c>
      <c r="C7" s="4" t="s">
        <v>26</v>
      </c>
      <c r="D7" s="3" t="s">
        <v>27</v>
      </c>
      <c r="I7" s="2"/>
      <c r="J7" s="2"/>
      <c r="K7" s="2"/>
      <c r="L7" s="2"/>
    </row>
    <row r="8">
      <c r="A8" s="4" t="s">
        <v>28</v>
      </c>
      <c r="B8" s="4" t="s">
        <v>29</v>
      </c>
      <c r="C8" s="4" t="s">
        <v>30</v>
      </c>
      <c r="D8" s="3" t="s">
        <v>31</v>
      </c>
      <c r="I8" s="2"/>
      <c r="J8" s="2"/>
      <c r="K8" s="2"/>
      <c r="L8" s="2"/>
    </row>
    <row r="9">
      <c r="A9" s="4" t="s">
        <v>32</v>
      </c>
      <c r="B9" s="4" t="s">
        <v>33</v>
      </c>
      <c r="C9" s="4" t="s">
        <v>34</v>
      </c>
      <c r="D9" s="3" t="s">
        <v>35</v>
      </c>
      <c r="I9" s="2"/>
      <c r="J9" s="2"/>
      <c r="K9" s="2"/>
      <c r="L9" s="2"/>
    </row>
    <row r="10">
      <c r="A10" s="4" t="s">
        <v>36</v>
      </c>
      <c r="B10" s="4" t="s">
        <v>37</v>
      </c>
      <c r="C10" s="4" t="s">
        <v>38</v>
      </c>
      <c r="D10" s="3" t="s">
        <v>39</v>
      </c>
      <c r="I10" s="2"/>
      <c r="J10" s="2"/>
      <c r="K10" s="2"/>
      <c r="L10" s="2"/>
    </row>
    <row r="11">
      <c r="A11" s="4" t="s">
        <v>40</v>
      </c>
      <c r="B11" s="4" t="s">
        <v>41</v>
      </c>
      <c r="C11" s="4" t="s">
        <v>42</v>
      </c>
      <c r="D11" s="3" t="s">
        <v>43</v>
      </c>
      <c r="I11" s="2"/>
      <c r="J11" s="2"/>
      <c r="K11" s="2"/>
      <c r="L11" s="2"/>
    </row>
    <row r="12">
      <c r="A12" s="4" t="s">
        <v>44</v>
      </c>
      <c r="B12" s="4" t="s">
        <v>45</v>
      </c>
      <c r="C12" s="4" t="s">
        <v>46</v>
      </c>
      <c r="D12" s="3" t="s">
        <v>47</v>
      </c>
      <c r="I12" s="2"/>
      <c r="J12" s="2"/>
      <c r="K12" s="2"/>
      <c r="L12" s="2"/>
    </row>
    <row r="13">
      <c r="A13" s="4" t="s">
        <v>48</v>
      </c>
      <c r="B13" s="4" t="s">
        <v>49</v>
      </c>
      <c r="C13" s="4" t="s">
        <v>50</v>
      </c>
      <c r="D13" s="3" t="s">
        <v>51</v>
      </c>
      <c r="I13" s="2"/>
      <c r="J13" s="2"/>
      <c r="K13" s="2"/>
      <c r="L13" s="2"/>
    </row>
    <row r="14">
      <c r="A14" s="4" t="s">
        <v>52</v>
      </c>
      <c r="B14" s="4" t="s">
        <v>53</v>
      </c>
      <c r="C14" s="4" t="s">
        <v>54</v>
      </c>
      <c r="D14" s="3" t="s">
        <v>55</v>
      </c>
      <c r="I14" s="2"/>
      <c r="J14" s="2"/>
      <c r="K14" s="2"/>
      <c r="L14" s="2"/>
    </row>
    <row r="15">
      <c r="A15" s="4" t="s">
        <v>56</v>
      </c>
      <c r="B15" s="4" t="s">
        <v>57</v>
      </c>
      <c r="C15" s="4" t="s">
        <v>58</v>
      </c>
      <c r="D15" s="3" t="s">
        <v>59</v>
      </c>
      <c r="I15" s="2"/>
      <c r="J15" s="2"/>
      <c r="K15" s="2"/>
      <c r="L15" s="2"/>
    </row>
    <row r="16">
      <c r="A16" s="4" t="s">
        <v>60</v>
      </c>
      <c r="B16" s="4" t="s">
        <v>61</v>
      </c>
      <c r="C16" s="4" t="s">
        <v>62</v>
      </c>
      <c r="D16" s="3" t="s">
        <v>63</v>
      </c>
      <c r="I16" s="2"/>
      <c r="J16" s="2"/>
      <c r="K16" s="2"/>
      <c r="L16" s="2"/>
    </row>
    <row r="17">
      <c r="A17" s="4" t="s">
        <v>64</v>
      </c>
      <c r="B17" s="4" t="s">
        <v>65</v>
      </c>
      <c r="C17" s="4" t="s">
        <v>66</v>
      </c>
      <c r="D17" s="3" t="s">
        <v>67</v>
      </c>
      <c r="I17" s="2"/>
      <c r="J17" s="2"/>
      <c r="K17" s="2"/>
      <c r="L17" s="2"/>
    </row>
    <row r="18">
      <c r="A18" s="4" t="s">
        <v>68</v>
      </c>
      <c r="B18" s="4" t="s">
        <v>69</v>
      </c>
      <c r="C18" s="4" t="s">
        <v>70</v>
      </c>
      <c r="D18" s="3" t="s">
        <v>71</v>
      </c>
      <c r="I18" s="2"/>
      <c r="J18" s="2"/>
      <c r="K18" s="2"/>
      <c r="L18" s="2"/>
    </row>
    <row r="19">
      <c r="A19" s="4" t="s">
        <v>72</v>
      </c>
      <c r="B19" s="4" t="s">
        <v>73</v>
      </c>
      <c r="C19" s="4" t="s">
        <v>74</v>
      </c>
      <c r="D19" s="3" t="s">
        <v>75</v>
      </c>
      <c r="I19" s="2"/>
      <c r="J19" s="2"/>
      <c r="K19" s="2"/>
      <c r="L19" s="2"/>
    </row>
    <row r="20">
      <c r="A20" s="4" t="s">
        <v>76</v>
      </c>
      <c r="B20" s="4" t="s">
        <v>77</v>
      </c>
      <c r="C20" s="4" t="s">
        <v>78</v>
      </c>
      <c r="D20" s="3" t="s">
        <v>79</v>
      </c>
      <c r="I20" s="2"/>
      <c r="J20" s="2"/>
      <c r="K20" s="2"/>
      <c r="L20" s="2"/>
    </row>
    <row r="21">
      <c r="A21" s="4" t="s">
        <v>80</v>
      </c>
      <c r="B21" s="4" t="s">
        <v>81</v>
      </c>
      <c r="C21" s="4" t="s">
        <v>82</v>
      </c>
      <c r="D21" s="3" t="s">
        <v>83</v>
      </c>
      <c r="I21" s="2"/>
      <c r="J21" s="2"/>
      <c r="K21" s="2"/>
      <c r="L21" s="2"/>
    </row>
    <row r="22">
      <c r="A22" s="4" t="s">
        <v>84</v>
      </c>
      <c r="B22" s="4" t="s">
        <v>85</v>
      </c>
      <c r="C22" s="4" t="s">
        <v>86</v>
      </c>
      <c r="D22" s="3" t="s">
        <v>87</v>
      </c>
      <c r="I22" s="2"/>
      <c r="J22" s="2"/>
      <c r="K22" s="2"/>
      <c r="L22" s="2"/>
    </row>
    <row r="23">
      <c r="A23" s="4" t="s">
        <v>88</v>
      </c>
      <c r="B23" s="4" t="s">
        <v>89</v>
      </c>
      <c r="C23" s="4" t="s">
        <v>90</v>
      </c>
      <c r="D23" s="3" t="s">
        <v>91</v>
      </c>
      <c r="I23" s="2"/>
      <c r="J23" s="2"/>
      <c r="K23" s="2"/>
      <c r="L23" s="2"/>
    </row>
    <row r="24">
      <c r="A24" s="4" t="s">
        <v>92</v>
      </c>
      <c r="B24" s="4" t="s">
        <v>93</v>
      </c>
      <c r="C24" s="4" t="s">
        <v>94</v>
      </c>
      <c r="D24" s="3" t="s">
        <v>95</v>
      </c>
      <c r="I24" s="2"/>
      <c r="J24" s="2"/>
      <c r="K24" s="2"/>
      <c r="L24" s="2"/>
    </row>
    <row r="25">
      <c r="A25" s="4" t="s">
        <v>96</v>
      </c>
      <c r="B25" s="4" t="s">
        <v>97</v>
      </c>
      <c r="C25" s="4" t="s">
        <v>98</v>
      </c>
      <c r="D25" s="3" t="s">
        <v>99</v>
      </c>
      <c r="I25" s="2"/>
      <c r="J25" s="2"/>
      <c r="K25" s="2"/>
      <c r="L25" s="2"/>
    </row>
    <row r="26">
      <c r="A26" s="4" t="s">
        <v>100</v>
      </c>
      <c r="B26" s="4" t="s">
        <v>101</v>
      </c>
      <c r="C26" s="4" t="s">
        <v>102</v>
      </c>
      <c r="D26" s="3" t="s">
        <v>103</v>
      </c>
      <c r="I26" s="2"/>
      <c r="J26" s="2"/>
      <c r="K26" s="2"/>
      <c r="L26" s="2"/>
    </row>
    <row r="27">
      <c r="A27" s="4" t="s">
        <v>104</v>
      </c>
      <c r="B27" s="4" t="s">
        <v>105</v>
      </c>
      <c r="C27" s="4" t="s">
        <v>106</v>
      </c>
      <c r="D27" s="3" t="s">
        <v>107</v>
      </c>
      <c r="I27" s="2"/>
      <c r="J27" s="2"/>
      <c r="K27" s="2"/>
      <c r="L27" s="2"/>
    </row>
    <row r="28">
      <c r="A28" s="4" t="s">
        <v>108</v>
      </c>
      <c r="B28" s="4" t="s">
        <v>109</v>
      </c>
      <c r="C28" s="4" t="s">
        <v>110</v>
      </c>
      <c r="D28" s="3" t="s">
        <v>111</v>
      </c>
      <c r="I28" s="2"/>
      <c r="J28" s="2"/>
      <c r="K28" s="2"/>
      <c r="L28" s="2"/>
    </row>
    <row r="29">
      <c r="A29" s="4" t="s">
        <v>112</v>
      </c>
      <c r="B29" s="4" t="s">
        <v>113</v>
      </c>
      <c r="C29" s="4" t="s">
        <v>114</v>
      </c>
      <c r="D29" s="3" t="s">
        <v>115</v>
      </c>
      <c r="I29" s="2"/>
      <c r="J29" s="2"/>
      <c r="K29" s="2"/>
      <c r="L29" s="2"/>
    </row>
    <row r="30">
      <c r="A30" s="4" t="s">
        <v>116</v>
      </c>
      <c r="B30" s="4" t="s">
        <v>117</v>
      </c>
      <c r="C30" s="4" t="s">
        <v>118</v>
      </c>
      <c r="D30" s="3" t="s">
        <v>119</v>
      </c>
      <c r="I30" s="2"/>
      <c r="J30" s="2"/>
      <c r="K30" s="2"/>
      <c r="L30" s="2"/>
    </row>
    <row r="31">
      <c r="A31" s="4" t="s">
        <v>120</v>
      </c>
      <c r="B31" s="4" t="s">
        <v>121</v>
      </c>
      <c r="C31" s="4" t="s">
        <v>122</v>
      </c>
      <c r="D31" s="3" t="s">
        <v>123</v>
      </c>
      <c r="I31" s="2"/>
      <c r="J31" s="2"/>
      <c r="K31" s="2"/>
      <c r="L31" s="2"/>
    </row>
    <row r="32">
      <c r="A32" s="4" t="s">
        <v>124</v>
      </c>
      <c r="B32" s="4" t="s">
        <v>125</v>
      </c>
      <c r="C32" s="4" t="s">
        <v>126</v>
      </c>
      <c r="D32" s="3" t="s">
        <v>127</v>
      </c>
      <c r="I32" s="2"/>
      <c r="J32" s="2"/>
      <c r="K32" s="2"/>
      <c r="L32" s="2"/>
    </row>
    <row r="33">
      <c r="A33" s="4" t="s">
        <v>128</v>
      </c>
      <c r="B33" s="4" t="s">
        <v>129</v>
      </c>
      <c r="C33" s="4" t="s">
        <v>130</v>
      </c>
      <c r="D33" s="3" t="s">
        <v>131</v>
      </c>
      <c r="I33" s="2"/>
      <c r="J33" s="2"/>
      <c r="K33" s="2"/>
      <c r="L33" s="2"/>
    </row>
    <row r="34">
      <c r="A34" s="4" t="s">
        <v>132</v>
      </c>
      <c r="B34" s="4" t="s">
        <v>133</v>
      </c>
      <c r="C34" s="4" t="s">
        <v>134</v>
      </c>
      <c r="D34" s="3" t="s">
        <v>135</v>
      </c>
      <c r="I34" s="2"/>
      <c r="J34" s="2"/>
      <c r="K34" s="2"/>
      <c r="L34" s="2"/>
    </row>
    <row r="35">
      <c r="A35" s="4" t="s">
        <v>136</v>
      </c>
      <c r="B35" s="4" t="s">
        <v>137</v>
      </c>
      <c r="C35" s="4" t="s">
        <v>138</v>
      </c>
      <c r="D35" s="3" t="s">
        <v>139</v>
      </c>
      <c r="I35" s="2"/>
      <c r="J35" s="2"/>
      <c r="K35" s="2"/>
      <c r="L35" s="2"/>
    </row>
    <row r="36">
      <c r="B36" s="4" t="s">
        <v>140</v>
      </c>
      <c r="C36" s="4" t="s">
        <v>141</v>
      </c>
      <c r="E36" s="5"/>
      <c r="H36" s="5"/>
      <c r="I36" s="5"/>
      <c r="J36" s="2"/>
      <c r="K36" s="2"/>
      <c r="L36" s="5"/>
    </row>
    <row r="37">
      <c r="B37" s="4" t="s">
        <v>142</v>
      </c>
      <c r="C37" s="4" t="s">
        <v>143</v>
      </c>
      <c r="E37" s="5"/>
      <c r="H37" s="5"/>
      <c r="I37" s="5"/>
      <c r="J37" s="2"/>
      <c r="K37" s="2"/>
      <c r="L37" s="5"/>
    </row>
    <row r="38">
      <c r="B38" s="4" t="s">
        <v>144</v>
      </c>
      <c r="C38" s="4" t="s">
        <v>145</v>
      </c>
      <c r="E38" s="5"/>
      <c r="H38" s="5"/>
      <c r="I38" s="5"/>
      <c r="J38" s="2"/>
      <c r="K38" s="2"/>
      <c r="L38" s="5"/>
    </row>
    <row r="39">
      <c r="B39" s="4" t="s">
        <v>146</v>
      </c>
      <c r="E39" s="5"/>
      <c r="G39" s="5"/>
      <c r="H39" s="5"/>
      <c r="I39" s="5"/>
      <c r="J39" s="2"/>
      <c r="K39" s="5"/>
      <c r="L39" s="5"/>
    </row>
    <row r="40">
      <c r="B40" s="4" t="s">
        <v>147</v>
      </c>
      <c r="E40" s="5"/>
      <c r="G40" s="5"/>
      <c r="H40" s="5"/>
      <c r="I40" s="5"/>
      <c r="J40" s="2"/>
      <c r="K40" s="5"/>
      <c r="L40" s="5"/>
    </row>
    <row r="41">
      <c r="B41" s="4" t="s">
        <v>148</v>
      </c>
      <c r="E41" s="5"/>
      <c r="G41" s="5"/>
      <c r="H41" s="5"/>
      <c r="I41" s="5"/>
      <c r="J41" s="2"/>
      <c r="K41" s="5"/>
      <c r="L41" s="5"/>
    </row>
    <row r="42">
      <c r="B42" s="4" t="s">
        <v>149</v>
      </c>
      <c r="E42" s="5"/>
      <c r="G42" s="5"/>
      <c r="H42" s="5"/>
      <c r="I42" s="5"/>
      <c r="J42" s="2"/>
      <c r="K42" s="5"/>
      <c r="L42" s="5"/>
    </row>
    <row r="43">
      <c r="B43" s="4" t="s">
        <v>150</v>
      </c>
      <c r="E43" s="5"/>
      <c r="G43" s="5"/>
      <c r="H43" s="5"/>
      <c r="I43" s="5"/>
      <c r="J43" s="2"/>
      <c r="K43" s="5"/>
      <c r="L43" s="5"/>
    </row>
    <row r="44">
      <c r="B44" s="4" t="s">
        <v>151</v>
      </c>
      <c r="E44" s="5"/>
      <c r="G44" s="5"/>
      <c r="H44" s="5"/>
      <c r="I44" s="5"/>
      <c r="J44" s="2"/>
      <c r="K44" s="5"/>
      <c r="L44" s="5"/>
    </row>
    <row r="45">
      <c r="B45" s="4" t="s">
        <v>152</v>
      </c>
      <c r="E45" s="5"/>
      <c r="G45" s="5"/>
      <c r="H45" s="5"/>
      <c r="I45" s="5"/>
      <c r="J45" s="2"/>
      <c r="K45" s="5"/>
      <c r="L45" s="5"/>
    </row>
    <row r="46">
      <c r="B46" s="4" t="s">
        <v>153</v>
      </c>
      <c r="E46" s="5"/>
      <c r="G46" s="5"/>
      <c r="H46" s="5"/>
      <c r="I46" s="5"/>
      <c r="J46" s="2"/>
      <c r="K46" s="5"/>
      <c r="L46" s="5"/>
    </row>
    <row r="47">
      <c r="B47" s="4" t="s">
        <v>154</v>
      </c>
      <c r="E47" s="5"/>
      <c r="G47" s="5"/>
      <c r="H47" s="5"/>
      <c r="I47" s="5"/>
      <c r="J47" s="2"/>
      <c r="K47" s="5"/>
      <c r="L47" s="5"/>
    </row>
    <row r="48">
      <c r="B48" s="4" t="s">
        <v>155</v>
      </c>
      <c r="E48" s="5"/>
      <c r="G48" s="5"/>
      <c r="H48" s="5"/>
      <c r="I48" s="5"/>
      <c r="J48" s="2"/>
      <c r="K48" s="5"/>
      <c r="L48" s="5"/>
    </row>
    <row r="49">
      <c r="B49" s="4" t="s">
        <v>156</v>
      </c>
      <c r="E49" s="5"/>
      <c r="G49" s="5"/>
      <c r="H49" s="5"/>
      <c r="I49" s="5"/>
      <c r="J49" s="2"/>
      <c r="K49" s="5"/>
      <c r="L49" s="5"/>
    </row>
    <row r="50">
      <c r="B50" s="4" t="s">
        <v>157</v>
      </c>
      <c r="E50" s="5"/>
      <c r="G50" s="5"/>
      <c r="H50" s="5"/>
      <c r="I50" s="5"/>
      <c r="J50" s="2"/>
      <c r="K50" s="5"/>
      <c r="L50" s="5"/>
    </row>
    <row r="51">
      <c r="E51" s="5"/>
      <c r="F51" s="5"/>
      <c r="G51" s="5"/>
      <c r="H51" s="5"/>
      <c r="I51" s="5"/>
      <c r="J51" s="5"/>
      <c r="K51" s="5"/>
      <c r="L51" s="5"/>
    </row>
    <row r="52">
      <c r="E52" s="5"/>
      <c r="F52" s="5"/>
      <c r="G52" s="5"/>
      <c r="H52" s="5"/>
    </row>
    <row r="53">
      <c r="E53" s="5"/>
      <c r="F53" s="5"/>
      <c r="G53" s="5"/>
      <c r="H53" s="5"/>
    </row>
    <row r="54">
      <c r="E54" s="5"/>
      <c r="F54" s="5"/>
      <c r="G54" s="5"/>
      <c r="H54" s="5"/>
    </row>
    <row r="55">
      <c r="E55" s="5"/>
      <c r="F55" s="5"/>
      <c r="G55" s="5"/>
      <c r="H55" s="5"/>
    </row>
    <row r="56">
      <c r="E56" s="5"/>
      <c r="F56" s="5"/>
      <c r="G56" s="5"/>
      <c r="H56" s="5"/>
    </row>
    <row r="57">
      <c r="E57" s="5"/>
      <c r="F57" s="5"/>
      <c r="G57" s="5"/>
      <c r="H57" s="5"/>
    </row>
    <row r="58">
      <c r="E58" s="5"/>
      <c r="F58" s="5"/>
      <c r="G58" s="5"/>
      <c r="H58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158</v>
      </c>
      <c r="B1" s="1" t="s">
        <v>159</v>
      </c>
      <c r="C1" s="17" t="s">
        <v>160</v>
      </c>
    </row>
    <row r="2">
      <c r="A2" s="9" t="s">
        <v>8</v>
      </c>
      <c r="B2" s="3" t="s">
        <v>0</v>
      </c>
      <c r="C2" s="4" t="s">
        <v>935</v>
      </c>
    </row>
    <row r="3">
      <c r="A3" s="9" t="s">
        <v>12</v>
      </c>
      <c r="B3" s="3" t="s">
        <v>0</v>
      </c>
      <c r="C3" s="4" t="s">
        <v>936</v>
      </c>
    </row>
    <row r="4">
      <c r="A4" s="9" t="s">
        <v>16</v>
      </c>
      <c r="B4" s="3" t="s">
        <v>0</v>
      </c>
      <c r="C4" s="4" t="s">
        <v>937</v>
      </c>
    </row>
    <row r="5">
      <c r="A5" s="9" t="s">
        <v>20</v>
      </c>
      <c r="B5" s="3" t="s">
        <v>0</v>
      </c>
      <c r="C5" s="4" t="s">
        <v>938</v>
      </c>
    </row>
    <row r="6">
      <c r="A6" s="9" t="s">
        <v>32</v>
      </c>
      <c r="B6" s="3" t="s">
        <v>0</v>
      </c>
      <c r="C6" s="4" t="s">
        <v>939</v>
      </c>
    </row>
    <row r="7">
      <c r="A7" s="9" t="s">
        <v>44</v>
      </c>
      <c r="B7" s="3" t="s">
        <v>0</v>
      </c>
      <c r="C7" s="4" t="s">
        <v>940</v>
      </c>
    </row>
    <row r="8">
      <c r="A8" s="9" t="s">
        <v>92</v>
      </c>
      <c r="B8" s="3" t="s">
        <v>0</v>
      </c>
      <c r="C8" s="4" t="s">
        <v>941</v>
      </c>
    </row>
    <row r="9">
      <c r="A9" s="9" t="s">
        <v>104</v>
      </c>
      <c r="B9" s="3" t="s">
        <v>0</v>
      </c>
      <c r="C9" s="4" t="s">
        <v>942</v>
      </c>
    </row>
    <row r="10">
      <c r="A10" s="9" t="s">
        <v>120</v>
      </c>
      <c r="B10" s="3" t="s">
        <v>0</v>
      </c>
      <c r="C10" s="4" t="s">
        <v>943</v>
      </c>
    </row>
    <row r="11">
      <c r="A11" s="9" t="s">
        <v>25</v>
      </c>
      <c r="B11" s="3" t="s">
        <v>1</v>
      </c>
      <c r="C11" s="4" t="s">
        <v>944</v>
      </c>
    </row>
    <row r="12">
      <c r="A12" s="9" t="s">
        <v>152</v>
      </c>
      <c r="B12" s="3" t="s">
        <v>1</v>
      </c>
      <c r="C12" s="4" t="s">
        <v>945</v>
      </c>
    </row>
    <row r="13">
      <c r="A13" s="9" t="s">
        <v>153</v>
      </c>
      <c r="B13" s="3" t="s">
        <v>1</v>
      </c>
      <c r="C13" s="4" t="s">
        <v>946</v>
      </c>
    </row>
    <row r="14">
      <c r="A14" s="9" t="s">
        <v>154</v>
      </c>
      <c r="B14" s="3" t="s">
        <v>1</v>
      </c>
      <c r="C14" s="4" t="s">
        <v>947</v>
      </c>
    </row>
    <row r="15">
      <c r="A15" s="9" t="s">
        <v>155</v>
      </c>
      <c r="B15" s="3" t="s">
        <v>1</v>
      </c>
      <c r="C15" s="4" t="s">
        <v>155</v>
      </c>
    </row>
    <row r="16">
      <c r="A16" s="9" t="s">
        <v>157</v>
      </c>
      <c r="B16" s="3" t="s">
        <v>1</v>
      </c>
      <c r="C16" s="4" t="s">
        <v>948</v>
      </c>
    </row>
    <row r="17">
      <c r="A17" s="9" t="s">
        <v>14</v>
      </c>
      <c r="B17" s="3" t="s">
        <v>2</v>
      </c>
      <c r="C17" s="4" t="s">
        <v>949</v>
      </c>
    </row>
    <row r="18">
      <c r="A18" s="9" t="s">
        <v>30</v>
      </c>
      <c r="B18" s="3" t="s">
        <v>2</v>
      </c>
      <c r="C18" s="4" t="s">
        <v>950</v>
      </c>
    </row>
    <row r="19">
      <c r="A19" s="9" t="s">
        <v>34</v>
      </c>
      <c r="B19" s="3" t="s">
        <v>2</v>
      </c>
      <c r="C19" s="4" t="s">
        <v>951</v>
      </c>
    </row>
    <row r="20">
      <c r="A20" s="9" t="s">
        <v>46</v>
      </c>
      <c r="B20" s="3" t="s">
        <v>2</v>
      </c>
      <c r="C20" s="4" t="s">
        <v>949</v>
      </c>
    </row>
    <row r="21">
      <c r="A21" s="9" t="s">
        <v>62</v>
      </c>
      <c r="B21" s="3" t="s">
        <v>2</v>
      </c>
      <c r="C21" s="4" t="s">
        <v>952</v>
      </c>
    </row>
    <row r="22">
      <c r="A22" s="9" t="s">
        <v>82</v>
      </c>
      <c r="B22" s="3" t="s">
        <v>2</v>
      </c>
      <c r="C22" s="4" t="s">
        <v>953</v>
      </c>
    </row>
    <row r="23">
      <c r="A23" s="9" t="s">
        <v>102</v>
      </c>
      <c r="B23" s="3" t="s">
        <v>2</v>
      </c>
      <c r="C23" s="4" t="s">
        <v>954</v>
      </c>
    </row>
    <row r="24">
      <c r="A24" s="9" t="s">
        <v>118</v>
      </c>
      <c r="B24" s="3" t="s">
        <v>2</v>
      </c>
      <c r="C24" s="4" t="s">
        <v>955</v>
      </c>
    </row>
    <row r="25">
      <c r="A25" s="9" t="s">
        <v>145</v>
      </c>
      <c r="B25" s="3" t="s">
        <v>2</v>
      </c>
      <c r="C25" s="4" t="s">
        <v>956</v>
      </c>
    </row>
    <row r="26">
      <c r="A26" s="9" t="s">
        <v>7</v>
      </c>
      <c r="B26" s="3" t="s">
        <v>429</v>
      </c>
      <c r="C26" s="10" t="s">
        <v>957</v>
      </c>
    </row>
    <row r="27">
      <c r="A27" s="9" t="s">
        <v>31</v>
      </c>
      <c r="B27" s="3" t="s">
        <v>429</v>
      </c>
      <c r="C27" s="10" t="s">
        <v>958</v>
      </c>
    </row>
    <row r="28">
      <c r="A28" s="9" t="s">
        <v>35</v>
      </c>
      <c r="B28" s="3" t="s">
        <v>429</v>
      </c>
      <c r="C28" s="10" t="s">
        <v>959</v>
      </c>
    </row>
    <row r="29">
      <c r="A29" s="9" t="s">
        <v>91</v>
      </c>
      <c r="B29" s="3" t="s">
        <v>429</v>
      </c>
      <c r="C29" s="10" t="s">
        <v>960</v>
      </c>
    </row>
    <row r="30">
      <c r="A30" s="9" t="s">
        <v>115</v>
      </c>
      <c r="B30" s="3" t="s">
        <v>429</v>
      </c>
      <c r="C30" s="10" t="s">
        <v>961</v>
      </c>
    </row>
    <row r="31">
      <c r="A31" s="9"/>
      <c r="C31" s="9"/>
    </row>
    <row r="32">
      <c r="A32" s="9"/>
      <c r="C32" s="9"/>
    </row>
    <row r="33">
      <c r="A33" s="9"/>
      <c r="C33" s="9"/>
    </row>
    <row r="34">
      <c r="A34" s="9"/>
      <c r="C34" s="9"/>
    </row>
    <row r="35">
      <c r="A35" s="9"/>
      <c r="C35" s="9"/>
    </row>
    <row r="36">
      <c r="A36" s="9"/>
      <c r="C36" s="9"/>
    </row>
    <row r="37">
      <c r="A37" s="9"/>
      <c r="C37" s="9"/>
    </row>
    <row r="38">
      <c r="A38" s="9"/>
      <c r="C38" s="9"/>
    </row>
    <row r="39">
      <c r="A39" s="9"/>
      <c r="C39" s="9"/>
    </row>
    <row r="40">
      <c r="A40" s="9"/>
      <c r="C40" s="9"/>
    </row>
    <row r="41">
      <c r="A41" s="9"/>
      <c r="C41" s="9"/>
    </row>
    <row r="42">
      <c r="A42" s="9"/>
      <c r="C42" s="9"/>
    </row>
    <row r="43">
      <c r="A43" s="9"/>
      <c r="C43" s="9"/>
    </row>
    <row r="44">
      <c r="A44" s="9"/>
      <c r="C44" s="9"/>
    </row>
    <row r="45">
      <c r="A45" s="9"/>
      <c r="C45" s="9"/>
    </row>
    <row r="46">
      <c r="A46" s="9"/>
      <c r="C46" s="9"/>
    </row>
    <row r="47">
      <c r="A47" s="9"/>
      <c r="C47" s="9"/>
    </row>
    <row r="48">
      <c r="A48" s="9"/>
      <c r="C48" s="9"/>
    </row>
    <row r="49">
      <c r="A49" s="9"/>
      <c r="C49" s="9"/>
    </row>
    <row r="50">
      <c r="A50" s="9"/>
      <c r="C50" s="9"/>
    </row>
    <row r="51">
      <c r="A51" s="9"/>
      <c r="C51" s="9"/>
    </row>
    <row r="52">
      <c r="A52" s="9"/>
      <c r="C52" s="9"/>
    </row>
    <row r="53">
      <c r="A53" s="9"/>
      <c r="C53" s="9"/>
    </row>
    <row r="54">
      <c r="A54" s="9"/>
      <c r="C54" s="9"/>
    </row>
    <row r="55">
      <c r="A55" s="9"/>
      <c r="C55" s="9"/>
    </row>
    <row r="56">
      <c r="A56" s="9"/>
      <c r="C56" s="9"/>
    </row>
    <row r="57">
      <c r="A57" s="9"/>
      <c r="C57" s="9"/>
    </row>
    <row r="58">
      <c r="A58" s="9"/>
      <c r="C58" s="9"/>
    </row>
    <row r="59">
      <c r="A59" s="9"/>
      <c r="C59" s="9"/>
    </row>
    <row r="60">
      <c r="A60" s="9"/>
      <c r="C60" s="9"/>
    </row>
    <row r="61">
      <c r="A61" s="9"/>
      <c r="C61" s="9"/>
    </row>
    <row r="62">
      <c r="A62" s="9"/>
      <c r="C62" s="9"/>
    </row>
    <row r="63">
      <c r="A63" s="9"/>
      <c r="C63" s="9"/>
    </row>
    <row r="64">
      <c r="A64" s="9"/>
      <c r="C64" s="9"/>
    </row>
    <row r="65">
      <c r="A65" s="9"/>
      <c r="C65" s="9"/>
    </row>
    <row r="66">
      <c r="A66" s="9"/>
      <c r="C66" s="9"/>
    </row>
    <row r="67">
      <c r="A67" s="9"/>
      <c r="C67" s="9"/>
    </row>
    <row r="68">
      <c r="A68" s="9"/>
      <c r="C68" s="9"/>
    </row>
    <row r="69">
      <c r="A69" s="9"/>
      <c r="C69" s="9"/>
    </row>
    <row r="70">
      <c r="A70" s="9"/>
      <c r="C70" s="9"/>
    </row>
    <row r="71">
      <c r="A71" s="9"/>
      <c r="C71" s="9"/>
    </row>
    <row r="72">
      <c r="A72" s="9"/>
      <c r="C72" s="9"/>
    </row>
    <row r="73">
      <c r="A73" s="9"/>
      <c r="C73" s="9"/>
    </row>
    <row r="74">
      <c r="A74" s="9"/>
      <c r="C74" s="9"/>
    </row>
    <row r="75">
      <c r="A75" s="9"/>
      <c r="C75" s="9"/>
    </row>
    <row r="76">
      <c r="A76" s="9"/>
      <c r="C76" s="9"/>
    </row>
    <row r="77">
      <c r="A77" s="9"/>
      <c r="C77" s="9"/>
    </row>
    <row r="78">
      <c r="A78" s="9"/>
      <c r="C78" s="9"/>
    </row>
    <row r="79">
      <c r="A79" s="9"/>
      <c r="C79" s="9"/>
    </row>
    <row r="80">
      <c r="A80" s="9"/>
      <c r="C80" s="9"/>
    </row>
    <row r="81">
      <c r="A81" s="9"/>
      <c r="C81" s="9"/>
    </row>
    <row r="82">
      <c r="A82" s="9"/>
      <c r="C82" s="9"/>
    </row>
    <row r="83">
      <c r="A83" s="9"/>
      <c r="C83" s="9"/>
    </row>
    <row r="84">
      <c r="A84" s="9"/>
      <c r="C84" s="9"/>
    </row>
    <row r="85">
      <c r="A85" s="9"/>
      <c r="C85" s="9"/>
    </row>
    <row r="86">
      <c r="A86" s="9"/>
      <c r="C86" s="9"/>
    </row>
    <row r="87">
      <c r="A87" s="9"/>
      <c r="C87" s="9"/>
    </row>
    <row r="88">
      <c r="A88" s="9"/>
      <c r="C88" s="9"/>
    </row>
    <row r="89">
      <c r="A89" s="9"/>
      <c r="C89" s="9"/>
    </row>
    <row r="90">
      <c r="A90" s="9"/>
      <c r="C90" s="9"/>
    </row>
    <row r="91">
      <c r="A91" s="9"/>
      <c r="C91" s="9"/>
    </row>
    <row r="92">
      <c r="A92" s="9"/>
      <c r="C92" s="9"/>
    </row>
    <row r="93">
      <c r="A93" s="9"/>
      <c r="C93" s="9"/>
    </row>
    <row r="94">
      <c r="A94" s="9"/>
      <c r="C94" s="9"/>
    </row>
    <row r="95">
      <c r="A95" s="9"/>
      <c r="C95" s="9"/>
    </row>
    <row r="96">
      <c r="A96" s="9"/>
      <c r="C96" s="9"/>
    </row>
    <row r="97">
      <c r="A97" s="9"/>
      <c r="C97" s="9"/>
    </row>
    <row r="98">
      <c r="A98" s="9"/>
      <c r="C98" s="9"/>
    </row>
    <row r="99">
      <c r="A99" s="9"/>
      <c r="C99" s="9"/>
    </row>
    <row r="100">
      <c r="A100" s="9"/>
      <c r="C100" s="9"/>
    </row>
    <row r="101">
      <c r="A101" s="9"/>
      <c r="C101" s="9"/>
    </row>
    <row r="102">
      <c r="A102" s="9"/>
      <c r="C102" s="9"/>
    </row>
    <row r="103">
      <c r="A103" s="9"/>
      <c r="C103" s="9"/>
    </row>
    <row r="104">
      <c r="A104" s="9"/>
      <c r="C104" s="9"/>
    </row>
    <row r="105">
      <c r="A105" s="9"/>
      <c r="C105" s="9"/>
    </row>
    <row r="106">
      <c r="A106" s="9"/>
      <c r="C106" s="9"/>
    </row>
    <row r="107">
      <c r="A107" s="9"/>
      <c r="C107" s="9"/>
    </row>
    <row r="108">
      <c r="A108" s="9"/>
      <c r="C108" s="9"/>
    </row>
    <row r="109">
      <c r="A109" s="9"/>
      <c r="C109" s="9"/>
    </row>
    <row r="110">
      <c r="A110" s="9"/>
      <c r="C110" s="9"/>
    </row>
    <row r="111">
      <c r="A111" s="9"/>
      <c r="C111" s="9"/>
    </row>
    <row r="112">
      <c r="A112" s="9"/>
      <c r="C112" s="9"/>
    </row>
    <row r="113">
      <c r="A113" s="9"/>
      <c r="C113" s="9"/>
    </row>
    <row r="114">
      <c r="A114" s="9"/>
      <c r="C114" s="9"/>
    </row>
    <row r="115">
      <c r="A115" s="9"/>
      <c r="C115" s="9"/>
    </row>
    <row r="116">
      <c r="A116" s="9"/>
      <c r="C116" s="9"/>
    </row>
    <row r="117">
      <c r="A117" s="9"/>
      <c r="C117" s="9"/>
    </row>
    <row r="118">
      <c r="A118" s="9"/>
      <c r="C118" s="9"/>
    </row>
    <row r="119">
      <c r="A119" s="9"/>
      <c r="C119" s="9"/>
    </row>
    <row r="120">
      <c r="A120" s="9"/>
      <c r="C120" s="9"/>
    </row>
    <row r="121">
      <c r="A121" s="9"/>
      <c r="C121" s="9"/>
    </row>
    <row r="122">
      <c r="A122" s="9"/>
      <c r="C122" s="9"/>
    </row>
    <row r="123">
      <c r="A123" s="9"/>
      <c r="C123" s="9"/>
    </row>
    <row r="124">
      <c r="A124" s="9"/>
      <c r="C124" s="9"/>
    </row>
    <row r="125">
      <c r="A125" s="9"/>
      <c r="C125" s="9"/>
    </row>
    <row r="126">
      <c r="A126" s="9"/>
      <c r="C126" s="9"/>
    </row>
    <row r="127">
      <c r="A127" s="9"/>
      <c r="C127" s="9"/>
    </row>
    <row r="128">
      <c r="A128" s="9"/>
      <c r="C128" s="9"/>
    </row>
    <row r="129">
      <c r="A129" s="9"/>
      <c r="C129" s="9"/>
    </row>
    <row r="130">
      <c r="A130" s="9"/>
      <c r="C130" s="9"/>
    </row>
    <row r="131">
      <c r="A131" s="9"/>
      <c r="C131" s="9"/>
    </row>
    <row r="132">
      <c r="A132" s="9"/>
      <c r="C132" s="9"/>
    </row>
    <row r="133">
      <c r="A133" s="9"/>
      <c r="C133" s="9"/>
    </row>
    <row r="134">
      <c r="A134" s="9"/>
      <c r="C134" s="9"/>
    </row>
    <row r="135">
      <c r="A135" s="9"/>
      <c r="C135" s="9"/>
    </row>
    <row r="136">
      <c r="A136" s="9"/>
      <c r="C136" s="9"/>
    </row>
    <row r="137">
      <c r="A137" s="9"/>
      <c r="C137" s="9"/>
    </row>
    <row r="138">
      <c r="A138" s="9"/>
      <c r="C138" s="9"/>
    </row>
    <row r="139">
      <c r="A139" s="9"/>
      <c r="C139" s="9"/>
    </row>
    <row r="140">
      <c r="A140" s="9"/>
      <c r="C140" s="9"/>
    </row>
    <row r="141">
      <c r="A141" s="9"/>
      <c r="C141" s="9"/>
    </row>
    <row r="142">
      <c r="A142" s="9"/>
      <c r="C142" s="9"/>
    </row>
    <row r="143">
      <c r="A143" s="9"/>
      <c r="C143" s="9"/>
    </row>
    <row r="144">
      <c r="A144" s="9"/>
      <c r="C144" s="9"/>
    </row>
    <row r="145">
      <c r="A145" s="9"/>
      <c r="C145" s="9"/>
    </row>
    <row r="146">
      <c r="A146" s="9"/>
      <c r="C146" s="9"/>
    </row>
    <row r="147">
      <c r="A147" s="9"/>
      <c r="C147" s="9"/>
    </row>
    <row r="148">
      <c r="A148" s="9"/>
      <c r="C148" s="9"/>
    </row>
    <row r="149">
      <c r="A149" s="9"/>
      <c r="C149" s="9"/>
    </row>
    <row r="150">
      <c r="A150" s="9"/>
      <c r="C150" s="9"/>
    </row>
    <row r="151">
      <c r="A151" s="9"/>
      <c r="C151" s="9"/>
    </row>
    <row r="152">
      <c r="A152" s="9"/>
      <c r="C152" s="9"/>
    </row>
    <row r="153">
      <c r="A153" s="9"/>
      <c r="C153" s="9"/>
    </row>
    <row r="154">
      <c r="A154" s="9"/>
      <c r="C154" s="9"/>
    </row>
    <row r="155">
      <c r="A155" s="9"/>
      <c r="C155" s="9"/>
    </row>
    <row r="156">
      <c r="A156" s="9"/>
      <c r="C156" s="9"/>
    </row>
    <row r="157">
      <c r="A157" s="9"/>
      <c r="C157" s="9"/>
    </row>
    <row r="158">
      <c r="A158" s="9"/>
      <c r="C158" s="9"/>
    </row>
    <row r="159">
      <c r="A159" s="9"/>
      <c r="C159" s="9"/>
    </row>
    <row r="160">
      <c r="A160" s="9"/>
      <c r="C160" s="9"/>
    </row>
    <row r="161">
      <c r="A161" s="9"/>
      <c r="C161" s="9"/>
    </row>
    <row r="162">
      <c r="A162" s="9"/>
      <c r="C162" s="9"/>
    </row>
    <row r="163">
      <c r="A163" s="9"/>
      <c r="C163" s="9"/>
    </row>
    <row r="164">
      <c r="A164" s="9"/>
      <c r="C164" s="9"/>
    </row>
    <row r="165">
      <c r="A165" s="9"/>
      <c r="C165" s="9"/>
    </row>
    <row r="166">
      <c r="A166" s="9"/>
      <c r="C166" s="9"/>
    </row>
    <row r="167">
      <c r="A167" s="9"/>
      <c r="C167" s="9"/>
    </row>
    <row r="168">
      <c r="A168" s="9"/>
      <c r="C168" s="9"/>
    </row>
    <row r="169">
      <c r="A169" s="9"/>
      <c r="C169" s="9"/>
    </row>
    <row r="170">
      <c r="A170" s="9"/>
      <c r="C170" s="9"/>
    </row>
    <row r="171">
      <c r="A171" s="9"/>
      <c r="C171" s="9"/>
    </row>
    <row r="172">
      <c r="A172" s="9"/>
      <c r="C172" s="9"/>
    </row>
    <row r="173">
      <c r="A173" s="9"/>
      <c r="C173" s="9"/>
    </row>
    <row r="174">
      <c r="A174" s="9"/>
      <c r="C174" s="9"/>
    </row>
    <row r="175">
      <c r="A175" s="9"/>
      <c r="C175" s="9"/>
    </row>
    <row r="176">
      <c r="A176" s="9"/>
      <c r="C176" s="9"/>
    </row>
    <row r="177">
      <c r="A177" s="9"/>
      <c r="C177" s="9"/>
    </row>
    <row r="178">
      <c r="A178" s="9"/>
      <c r="C178" s="9"/>
    </row>
    <row r="179">
      <c r="A179" s="9"/>
      <c r="C179" s="9"/>
    </row>
    <row r="180">
      <c r="A180" s="9"/>
      <c r="C180" s="9"/>
    </row>
    <row r="181">
      <c r="A181" s="9"/>
      <c r="C181" s="9"/>
    </row>
    <row r="182">
      <c r="A182" s="9"/>
      <c r="C182" s="9"/>
    </row>
    <row r="183">
      <c r="A183" s="9"/>
      <c r="C183" s="9"/>
    </row>
    <row r="184">
      <c r="A184" s="9"/>
      <c r="C184" s="9"/>
    </row>
    <row r="185">
      <c r="A185" s="9"/>
      <c r="C185" s="9"/>
    </row>
    <row r="186">
      <c r="A186" s="9"/>
      <c r="C186" s="9"/>
    </row>
    <row r="187">
      <c r="A187" s="9"/>
      <c r="C187" s="9"/>
    </row>
    <row r="188">
      <c r="A188" s="9"/>
      <c r="C188" s="9"/>
    </row>
    <row r="189">
      <c r="A189" s="9"/>
      <c r="C189" s="9"/>
    </row>
    <row r="190">
      <c r="A190" s="9"/>
      <c r="C190" s="9"/>
    </row>
    <row r="191">
      <c r="A191" s="9"/>
      <c r="C191" s="9"/>
    </row>
    <row r="192">
      <c r="A192" s="9"/>
      <c r="C192" s="9"/>
    </row>
    <row r="193">
      <c r="A193" s="9"/>
      <c r="C193" s="9"/>
    </row>
    <row r="194">
      <c r="A194" s="9"/>
      <c r="C194" s="9"/>
    </row>
    <row r="195">
      <c r="A195" s="9"/>
      <c r="C195" s="9"/>
    </row>
    <row r="196">
      <c r="A196" s="9"/>
      <c r="C196" s="9"/>
    </row>
    <row r="197">
      <c r="A197" s="9"/>
      <c r="C197" s="9"/>
    </row>
    <row r="198">
      <c r="A198" s="9"/>
      <c r="C198" s="9"/>
    </row>
    <row r="199">
      <c r="A199" s="9"/>
      <c r="C199" s="9"/>
    </row>
    <row r="200">
      <c r="A200" s="9"/>
      <c r="C200" s="9"/>
    </row>
    <row r="201">
      <c r="A201" s="9"/>
      <c r="C201" s="9"/>
    </row>
    <row r="202">
      <c r="A202" s="9"/>
      <c r="C202" s="9"/>
    </row>
    <row r="203">
      <c r="A203" s="9"/>
      <c r="C203" s="9"/>
    </row>
    <row r="204">
      <c r="A204" s="9"/>
      <c r="C204" s="9"/>
    </row>
    <row r="205">
      <c r="A205" s="9"/>
      <c r="C205" s="9"/>
    </row>
    <row r="206">
      <c r="A206" s="9"/>
      <c r="C206" s="9"/>
    </row>
    <row r="207">
      <c r="A207" s="9"/>
      <c r="C207" s="9"/>
    </row>
    <row r="208">
      <c r="A208" s="9"/>
      <c r="C208" s="9"/>
    </row>
    <row r="209">
      <c r="A209" s="9"/>
      <c r="C209" s="9"/>
    </row>
    <row r="210">
      <c r="A210" s="9"/>
      <c r="C210" s="9"/>
    </row>
    <row r="211">
      <c r="A211" s="9"/>
      <c r="C211" s="9"/>
    </row>
    <row r="212">
      <c r="A212" s="9"/>
      <c r="C212" s="9"/>
    </row>
    <row r="213">
      <c r="A213" s="9"/>
      <c r="C213" s="9"/>
    </row>
    <row r="214">
      <c r="A214" s="9"/>
      <c r="C214" s="9"/>
    </row>
    <row r="215">
      <c r="A215" s="9"/>
      <c r="C215" s="9"/>
    </row>
    <row r="216">
      <c r="A216" s="9"/>
      <c r="C216" s="9"/>
    </row>
    <row r="217">
      <c r="A217" s="9"/>
      <c r="C217" s="9"/>
    </row>
    <row r="218">
      <c r="A218" s="9"/>
      <c r="C218" s="9"/>
    </row>
    <row r="219">
      <c r="A219" s="9"/>
      <c r="C219" s="9"/>
    </row>
    <row r="220">
      <c r="A220" s="9"/>
      <c r="C220" s="9"/>
    </row>
    <row r="221">
      <c r="A221" s="9"/>
      <c r="C221" s="9"/>
    </row>
    <row r="222">
      <c r="A222" s="9"/>
      <c r="C222" s="9"/>
    </row>
    <row r="223">
      <c r="A223" s="9"/>
      <c r="C223" s="9"/>
    </row>
    <row r="224">
      <c r="A224" s="9"/>
      <c r="C224" s="9"/>
    </row>
    <row r="225">
      <c r="A225" s="9"/>
      <c r="C225" s="9"/>
    </row>
    <row r="226">
      <c r="A226" s="9"/>
      <c r="C226" s="9"/>
    </row>
    <row r="227">
      <c r="A227" s="9"/>
      <c r="C227" s="9"/>
    </row>
    <row r="228">
      <c r="A228" s="9"/>
      <c r="C228" s="9"/>
    </row>
    <row r="229">
      <c r="A229" s="9"/>
      <c r="C229" s="9"/>
    </row>
    <row r="230">
      <c r="A230" s="9"/>
      <c r="C230" s="9"/>
    </row>
    <row r="231">
      <c r="A231" s="9"/>
      <c r="C231" s="9"/>
    </row>
    <row r="232">
      <c r="A232" s="9"/>
      <c r="C232" s="9"/>
    </row>
    <row r="233">
      <c r="A233" s="9"/>
      <c r="C233" s="9"/>
    </row>
    <row r="234">
      <c r="A234" s="9"/>
      <c r="C234" s="9"/>
    </row>
    <row r="235">
      <c r="A235" s="9"/>
      <c r="C235" s="9"/>
    </row>
    <row r="236">
      <c r="A236" s="9"/>
      <c r="C236" s="9"/>
    </row>
    <row r="237">
      <c r="A237" s="9"/>
      <c r="C237" s="9"/>
    </row>
    <row r="238">
      <c r="A238" s="9"/>
      <c r="C238" s="9"/>
    </row>
    <row r="239">
      <c r="A239" s="9"/>
      <c r="C239" s="9"/>
    </row>
    <row r="240">
      <c r="A240" s="9"/>
      <c r="C240" s="9"/>
    </row>
    <row r="241">
      <c r="A241" s="9"/>
      <c r="C241" s="9"/>
    </row>
    <row r="242">
      <c r="A242" s="9"/>
      <c r="C242" s="9"/>
    </row>
    <row r="243">
      <c r="A243" s="9"/>
      <c r="C243" s="9"/>
    </row>
    <row r="244">
      <c r="A244" s="9"/>
      <c r="C244" s="9"/>
    </row>
    <row r="245">
      <c r="A245" s="9"/>
      <c r="C245" s="9"/>
    </row>
    <row r="246">
      <c r="A246" s="9"/>
      <c r="C246" s="9"/>
    </row>
    <row r="247">
      <c r="A247" s="9"/>
      <c r="C247" s="9"/>
    </row>
    <row r="248">
      <c r="A248" s="9"/>
      <c r="C248" s="9"/>
    </row>
    <row r="249">
      <c r="A249" s="9"/>
      <c r="C249" s="9"/>
    </row>
    <row r="250">
      <c r="A250" s="9"/>
      <c r="C250" s="9"/>
    </row>
    <row r="251">
      <c r="A251" s="9"/>
      <c r="C251" s="9"/>
    </row>
    <row r="252">
      <c r="A252" s="9"/>
      <c r="C252" s="9"/>
    </row>
    <row r="253">
      <c r="A253" s="9"/>
      <c r="C253" s="9"/>
    </row>
    <row r="254">
      <c r="A254" s="9"/>
      <c r="C254" s="9"/>
    </row>
    <row r="255">
      <c r="A255" s="9"/>
      <c r="C255" s="9"/>
    </row>
    <row r="256">
      <c r="A256" s="9"/>
      <c r="C256" s="9"/>
    </row>
    <row r="257">
      <c r="A257" s="9"/>
      <c r="C257" s="9"/>
    </row>
    <row r="258">
      <c r="A258" s="9"/>
      <c r="C258" s="9"/>
    </row>
    <row r="259">
      <c r="A259" s="9"/>
      <c r="C259" s="9"/>
    </row>
    <row r="260">
      <c r="A260" s="9"/>
      <c r="C260" s="9"/>
    </row>
    <row r="261">
      <c r="A261" s="9"/>
      <c r="C261" s="9"/>
    </row>
    <row r="262">
      <c r="A262" s="9"/>
      <c r="C262" s="9"/>
    </row>
    <row r="263">
      <c r="A263" s="9"/>
      <c r="C263" s="9"/>
    </row>
    <row r="264">
      <c r="A264" s="9"/>
      <c r="C264" s="9"/>
    </row>
    <row r="265">
      <c r="A265" s="9"/>
      <c r="C265" s="9"/>
    </row>
    <row r="266">
      <c r="A266" s="9"/>
      <c r="C266" s="9"/>
    </row>
    <row r="267">
      <c r="A267" s="9"/>
      <c r="C267" s="9"/>
    </row>
    <row r="268">
      <c r="A268" s="9"/>
      <c r="C268" s="9"/>
    </row>
    <row r="269">
      <c r="A269" s="9"/>
      <c r="C269" s="9"/>
    </row>
    <row r="270">
      <c r="A270" s="9"/>
      <c r="C270" s="9"/>
    </row>
    <row r="271">
      <c r="A271" s="9"/>
      <c r="C271" s="9"/>
    </row>
    <row r="272">
      <c r="A272" s="9"/>
      <c r="C272" s="9"/>
    </row>
    <row r="273">
      <c r="A273" s="9"/>
      <c r="C273" s="9"/>
    </row>
    <row r="274">
      <c r="A274" s="9"/>
      <c r="C274" s="9"/>
    </row>
    <row r="275">
      <c r="A275" s="9"/>
      <c r="C275" s="9"/>
    </row>
    <row r="276">
      <c r="A276" s="9"/>
      <c r="C276" s="9"/>
    </row>
    <row r="277">
      <c r="A277" s="9"/>
      <c r="C277" s="9"/>
    </row>
    <row r="278">
      <c r="A278" s="9"/>
      <c r="C278" s="9"/>
    </row>
    <row r="279">
      <c r="A279" s="9"/>
      <c r="C279" s="9"/>
    </row>
    <row r="280">
      <c r="A280" s="9"/>
      <c r="C280" s="9"/>
    </row>
    <row r="281">
      <c r="A281" s="9"/>
      <c r="C281" s="9"/>
    </row>
    <row r="282">
      <c r="A282" s="9"/>
      <c r="C282" s="9"/>
    </row>
    <row r="283">
      <c r="A283" s="9"/>
      <c r="C283" s="9"/>
    </row>
    <row r="284">
      <c r="A284" s="9"/>
      <c r="C284" s="9"/>
    </row>
    <row r="285">
      <c r="A285" s="9"/>
      <c r="C285" s="9"/>
    </row>
    <row r="286">
      <c r="A286" s="9"/>
      <c r="C286" s="9"/>
    </row>
    <row r="287">
      <c r="A287" s="9"/>
      <c r="C287" s="9"/>
    </row>
    <row r="288">
      <c r="A288" s="9"/>
      <c r="C288" s="9"/>
    </row>
    <row r="289">
      <c r="A289" s="9"/>
      <c r="C289" s="9"/>
    </row>
    <row r="290">
      <c r="A290" s="9"/>
      <c r="C290" s="9"/>
    </row>
    <row r="291">
      <c r="A291" s="9"/>
      <c r="C291" s="9"/>
    </row>
    <row r="292">
      <c r="A292" s="9"/>
      <c r="C292" s="9"/>
    </row>
    <row r="293">
      <c r="A293" s="9"/>
      <c r="C293" s="9"/>
    </row>
    <row r="294">
      <c r="A294" s="9"/>
      <c r="C294" s="9"/>
    </row>
    <row r="295">
      <c r="A295" s="9"/>
      <c r="C295" s="9"/>
    </row>
    <row r="296">
      <c r="A296" s="9"/>
      <c r="C296" s="9"/>
    </row>
    <row r="297">
      <c r="A297" s="9"/>
      <c r="C297" s="9"/>
    </row>
    <row r="298">
      <c r="A298" s="9"/>
      <c r="C298" s="9"/>
    </row>
    <row r="299">
      <c r="A299" s="9"/>
      <c r="C299" s="9"/>
    </row>
    <row r="300">
      <c r="A300" s="9"/>
      <c r="C300" s="9"/>
    </row>
    <row r="301">
      <c r="A301" s="9"/>
      <c r="C301" s="9"/>
    </row>
    <row r="302">
      <c r="A302" s="9"/>
      <c r="C302" s="9"/>
    </row>
    <row r="303">
      <c r="A303" s="9"/>
      <c r="C303" s="9"/>
    </row>
    <row r="304">
      <c r="A304" s="9"/>
      <c r="C304" s="9"/>
    </row>
    <row r="305">
      <c r="A305" s="9"/>
      <c r="C305" s="9"/>
    </row>
    <row r="306">
      <c r="A306" s="9"/>
      <c r="C306" s="9"/>
    </row>
    <row r="307">
      <c r="A307" s="9"/>
      <c r="C307" s="9"/>
    </row>
    <row r="308">
      <c r="A308" s="9"/>
      <c r="C308" s="9"/>
    </row>
    <row r="309">
      <c r="A309" s="9"/>
      <c r="C309" s="9"/>
    </row>
    <row r="310">
      <c r="A310" s="9"/>
      <c r="C310" s="9"/>
    </row>
    <row r="311">
      <c r="A311" s="9"/>
      <c r="C311" s="9"/>
    </row>
    <row r="312">
      <c r="A312" s="9"/>
      <c r="C312" s="9"/>
    </row>
    <row r="313">
      <c r="A313" s="9"/>
      <c r="C313" s="9"/>
    </row>
    <row r="314">
      <c r="A314" s="9"/>
      <c r="C314" s="9"/>
    </row>
    <row r="315">
      <c r="A315" s="9"/>
      <c r="C315" s="9"/>
    </row>
    <row r="316">
      <c r="A316" s="9"/>
      <c r="C316" s="9"/>
    </row>
    <row r="317">
      <c r="A317" s="9"/>
      <c r="C317" s="9"/>
    </row>
    <row r="318">
      <c r="A318" s="9"/>
      <c r="C318" s="9"/>
    </row>
    <row r="319">
      <c r="A319" s="9"/>
      <c r="C319" s="9"/>
    </row>
    <row r="320">
      <c r="A320" s="9"/>
      <c r="C320" s="9"/>
    </row>
    <row r="321">
      <c r="A321" s="9"/>
      <c r="C321" s="9"/>
    </row>
    <row r="322">
      <c r="A322" s="9"/>
      <c r="C322" s="9"/>
    </row>
    <row r="323">
      <c r="A323" s="9"/>
      <c r="C323" s="9"/>
    </row>
    <row r="324">
      <c r="A324" s="9"/>
      <c r="C324" s="9"/>
    </row>
    <row r="325">
      <c r="A325" s="9"/>
      <c r="C325" s="9"/>
    </row>
    <row r="326">
      <c r="A326" s="9"/>
      <c r="C326" s="9"/>
    </row>
    <row r="327">
      <c r="A327" s="9"/>
      <c r="C327" s="9"/>
    </row>
    <row r="328">
      <c r="A328" s="9"/>
      <c r="C328" s="9"/>
    </row>
    <row r="329">
      <c r="A329" s="9"/>
      <c r="C329" s="9"/>
    </row>
    <row r="330">
      <c r="A330" s="9"/>
      <c r="C330" s="9"/>
    </row>
    <row r="331">
      <c r="A331" s="9"/>
      <c r="C331" s="9"/>
    </row>
    <row r="332">
      <c r="A332" s="9"/>
      <c r="C332" s="9"/>
    </row>
    <row r="333">
      <c r="A333" s="9"/>
      <c r="C333" s="9"/>
    </row>
    <row r="334">
      <c r="A334" s="9"/>
      <c r="C334" s="9"/>
    </row>
    <row r="335">
      <c r="A335" s="9"/>
      <c r="C335" s="9"/>
    </row>
    <row r="336">
      <c r="A336" s="9"/>
      <c r="C336" s="9"/>
    </row>
    <row r="337">
      <c r="A337" s="9"/>
      <c r="C337" s="9"/>
    </row>
    <row r="338">
      <c r="A338" s="9"/>
      <c r="C338" s="9"/>
    </row>
    <row r="339">
      <c r="A339" s="9"/>
      <c r="C339" s="9"/>
    </row>
    <row r="340">
      <c r="A340" s="9"/>
      <c r="C340" s="9"/>
    </row>
    <row r="341">
      <c r="A341" s="9"/>
      <c r="C341" s="9"/>
    </row>
    <row r="342">
      <c r="A342" s="9"/>
      <c r="C342" s="9"/>
    </row>
    <row r="343">
      <c r="A343" s="9"/>
      <c r="C343" s="9"/>
    </row>
    <row r="344">
      <c r="A344" s="9"/>
      <c r="C344" s="9"/>
    </row>
    <row r="345">
      <c r="A345" s="9"/>
      <c r="C345" s="9"/>
    </row>
    <row r="346">
      <c r="A346" s="9"/>
      <c r="C346" s="9"/>
    </row>
    <row r="347">
      <c r="A347" s="9"/>
      <c r="C347" s="9"/>
    </row>
    <row r="348">
      <c r="A348" s="9"/>
      <c r="C348" s="9"/>
    </row>
    <row r="349">
      <c r="A349" s="9"/>
      <c r="C349" s="9"/>
    </row>
    <row r="350">
      <c r="A350" s="9"/>
      <c r="C350" s="9"/>
    </row>
    <row r="351">
      <c r="A351" s="9"/>
      <c r="C351" s="9"/>
    </row>
    <row r="352">
      <c r="A352" s="9"/>
      <c r="C352" s="9"/>
    </row>
    <row r="353">
      <c r="A353" s="9"/>
      <c r="C353" s="9"/>
    </row>
    <row r="354">
      <c r="A354" s="9"/>
      <c r="C354" s="9"/>
    </row>
    <row r="355">
      <c r="A355" s="9"/>
      <c r="C355" s="9"/>
    </row>
    <row r="356">
      <c r="A356" s="9"/>
      <c r="C356" s="9"/>
    </row>
    <row r="357">
      <c r="A357" s="9"/>
      <c r="C357" s="9"/>
    </row>
    <row r="358">
      <c r="A358" s="9"/>
      <c r="C358" s="9"/>
    </row>
    <row r="359">
      <c r="A359" s="9"/>
      <c r="C359" s="9"/>
    </row>
    <row r="360">
      <c r="A360" s="9"/>
      <c r="C360" s="9"/>
    </row>
    <row r="361">
      <c r="A361" s="9"/>
      <c r="C361" s="9"/>
    </row>
    <row r="362">
      <c r="A362" s="9"/>
      <c r="C362" s="9"/>
    </row>
    <row r="363">
      <c r="A363" s="9"/>
      <c r="C363" s="9"/>
    </row>
    <row r="364">
      <c r="A364" s="9"/>
      <c r="C364" s="9"/>
    </row>
    <row r="365">
      <c r="A365" s="9"/>
      <c r="C365" s="9"/>
    </row>
    <row r="366">
      <c r="A366" s="9"/>
      <c r="C366" s="9"/>
    </row>
    <row r="367">
      <c r="A367" s="9"/>
      <c r="C367" s="9"/>
    </row>
    <row r="368">
      <c r="A368" s="9"/>
      <c r="C368" s="9"/>
    </row>
    <row r="369">
      <c r="A369" s="9"/>
      <c r="C369" s="9"/>
    </row>
    <row r="370">
      <c r="A370" s="9"/>
      <c r="C370" s="9"/>
    </row>
    <row r="371">
      <c r="A371" s="9"/>
      <c r="C371" s="9"/>
    </row>
    <row r="372">
      <c r="A372" s="9"/>
      <c r="C372" s="9"/>
    </row>
    <row r="373">
      <c r="A373" s="9"/>
      <c r="C373" s="9"/>
    </row>
    <row r="374">
      <c r="A374" s="9"/>
      <c r="C374" s="9"/>
    </row>
    <row r="375">
      <c r="A375" s="9"/>
      <c r="C375" s="9"/>
    </row>
    <row r="376">
      <c r="A376" s="9"/>
      <c r="C376" s="9"/>
    </row>
    <row r="377">
      <c r="A377" s="9"/>
      <c r="C377" s="9"/>
    </row>
    <row r="378">
      <c r="A378" s="9"/>
      <c r="C378" s="9"/>
    </row>
    <row r="379">
      <c r="A379" s="9"/>
      <c r="C379" s="9"/>
    </row>
    <row r="380">
      <c r="A380" s="9"/>
      <c r="C380" s="9"/>
    </row>
    <row r="381">
      <c r="A381" s="9"/>
      <c r="C381" s="9"/>
    </row>
    <row r="382">
      <c r="A382" s="9"/>
      <c r="C382" s="9"/>
    </row>
    <row r="383">
      <c r="A383" s="9"/>
      <c r="C383" s="9"/>
    </row>
    <row r="384">
      <c r="A384" s="9"/>
      <c r="C384" s="9"/>
    </row>
    <row r="385">
      <c r="A385" s="9"/>
      <c r="C385" s="9"/>
    </row>
    <row r="386">
      <c r="A386" s="9"/>
      <c r="C386" s="9"/>
    </row>
    <row r="387">
      <c r="A387" s="9"/>
      <c r="C387" s="9"/>
    </row>
    <row r="388">
      <c r="A388" s="9"/>
      <c r="C388" s="9"/>
    </row>
    <row r="389">
      <c r="A389" s="9"/>
      <c r="C389" s="9"/>
    </row>
    <row r="390">
      <c r="A390" s="9"/>
      <c r="C390" s="9"/>
    </row>
    <row r="391">
      <c r="A391" s="9"/>
      <c r="C391" s="9"/>
    </row>
    <row r="392">
      <c r="A392" s="9"/>
      <c r="C392" s="9"/>
    </row>
    <row r="393">
      <c r="A393" s="9"/>
      <c r="C393" s="9"/>
    </row>
    <row r="394">
      <c r="A394" s="9"/>
      <c r="C394" s="9"/>
    </row>
    <row r="395">
      <c r="A395" s="9"/>
      <c r="C395" s="9"/>
    </row>
    <row r="396">
      <c r="A396" s="9"/>
      <c r="C396" s="9"/>
    </row>
    <row r="397">
      <c r="A397" s="9"/>
      <c r="C397" s="9"/>
    </row>
    <row r="398">
      <c r="A398" s="9"/>
      <c r="C398" s="9"/>
    </row>
    <row r="399">
      <c r="A399" s="9"/>
      <c r="C399" s="9"/>
    </row>
    <row r="400">
      <c r="A400" s="9"/>
      <c r="C400" s="9"/>
    </row>
    <row r="401">
      <c r="A401" s="9"/>
      <c r="C401" s="9"/>
    </row>
    <row r="402">
      <c r="A402" s="9"/>
      <c r="C402" s="9"/>
    </row>
    <row r="403">
      <c r="A403" s="9"/>
      <c r="C403" s="9"/>
    </row>
    <row r="404">
      <c r="A404" s="9"/>
      <c r="C404" s="9"/>
    </row>
    <row r="405">
      <c r="A405" s="9"/>
      <c r="C405" s="9"/>
    </row>
    <row r="406">
      <c r="A406" s="9"/>
      <c r="C406" s="9"/>
    </row>
    <row r="407">
      <c r="A407" s="9"/>
      <c r="C407" s="9"/>
    </row>
    <row r="408">
      <c r="A408" s="9"/>
      <c r="C408" s="9"/>
    </row>
    <row r="409">
      <c r="A409" s="9"/>
      <c r="C409" s="9"/>
    </row>
    <row r="410">
      <c r="A410" s="9"/>
      <c r="C410" s="9"/>
    </row>
    <row r="411">
      <c r="A411" s="9"/>
      <c r="C411" s="9"/>
    </row>
    <row r="412">
      <c r="A412" s="9"/>
      <c r="C412" s="9"/>
    </row>
    <row r="413">
      <c r="A413" s="9"/>
      <c r="C413" s="9"/>
    </row>
    <row r="414">
      <c r="A414" s="9"/>
      <c r="C414" s="9"/>
    </row>
    <row r="415">
      <c r="A415" s="9"/>
      <c r="C415" s="9"/>
    </row>
    <row r="416">
      <c r="A416" s="9"/>
      <c r="C416" s="9"/>
    </row>
    <row r="417">
      <c r="A417" s="9"/>
      <c r="C417" s="9"/>
    </row>
    <row r="418">
      <c r="A418" s="9"/>
      <c r="C418" s="9"/>
    </row>
    <row r="419">
      <c r="A419" s="9"/>
      <c r="C419" s="9"/>
    </row>
    <row r="420">
      <c r="A420" s="9"/>
      <c r="C420" s="9"/>
    </row>
    <row r="421">
      <c r="A421" s="9"/>
      <c r="C421" s="9"/>
    </row>
    <row r="422">
      <c r="A422" s="9"/>
      <c r="C422" s="9"/>
    </row>
    <row r="423">
      <c r="A423" s="9"/>
      <c r="C423" s="9"/>
    </row>
    <row r="424">
      <c r="A424" s="9"/>
      <c r="C424" s="9"/>
    </row>
    <row r="425">
      <c r="A425" s="9"/>
      <c r="C425" s="9"/>
    </row>
    <row r="426">
      <c r="A426" s="9"/>
      <c r="C426" s="9"/>
    </row>
    <row r="427">
      <c r="A427" s="9"/>
      <c r="C427" s="9"/>
    </row>
    <row r="428">
      <c r="A428" s="9"/>
      <c r="C428" s="9"/>
    </row>
    <row r="429">
      <c r="A429" s="9"/>
      <c r="C429" s="9"/>
    </row>
    <row r="430">
      <c r="A430" s="9"/>
      <c r="C430" s="9"/>
    </row>
    <row r="431">
      <c r="A431" s="9"/>
      <c r="C431" s="9"/>
    </row>
    <row r="432">
      <c r="A432" s="9"/>
      <c r="C432" s="9"/>
    </row>
    <row r="433">
      <c r="A433" s="9"/>
      <c r="C433" s="9"/>
    </row>
    <row r="434">
      <c r="A434" s="9"/>
      <c r="C434" s="9"/>
    </row>
    <row r="435">
      <c r="A435" s="9"/>
      <c r="C435" s="9"/>
    </row>
    <row r="436">
      <c r="A436" s="9"/>
      <c r="C436" s="9"/>
    </row>
    <row r="437">
      <c r="A437" s="9"/>
      <c r="C437" s="9"/>
    </row>
    <row r="438">
      <c r="A438" s="9"/>
      <c r="C438" s="9"/>
    </row>
    <row r="439">
      <c r="A439" s="9"/>
      <c r="C439" s="9"/>
    </row>
    <row r="440">
      <c r="A440" s="9"/>
      <c r="C440" s="9"/>
    </row>
    <row r="441">
      <c r="A441" s="9"/>
      <c r="C441" s="9"/>
    </row>
    <row r="442">
      <c r="A442" s="9"/>
      <c r="C442" s="9"/>
    </row>
    <row r="443">
      <c r="A443" s="9"/>
      <c r="C443" s="9"/>
    </row>
    <row r="444">
      <c r="A444" s="9"/>
      <c r="C444" s="9"/>
    </row>
    <row r="445">
      <c r="A445" s="9"/>
      <c r="C445" s="9"/>
    </row>
    <row r="446">
      <c r="A446" s="9"/>
      <c r="C446" s="9"/>
    </row>
    <row r="447">
      <c r="A447" s="9"/>
      <c r="C447" s="9"/>
    </row>
    <row r="448">
      <c r="A448" s="9"/>
      <c r="C448" s="9"/>
    </row>
    <row r="449">
      <c r="A449" s="9"/>
      <c r="C449" s="9"/>
    </row>
    <row r="450">
      <c r="A450" s="9"/>
      <c r="C450" s="9"/>
    </row>
    <row r="451">
      <c r="A451" s="9"/>
      <c r="C451" s="9"/>
    </row>
    <row r="452">
      <c r="A452" s="9"/>
      <c r="C452" s="9"/>
    </row>
    <row r="453">
      <c r="A453" s="9"/>
      <c r="C453" s="9"/>
    </row>
    <row r="454">
      <c r="A454" s="9"/>
      <c r="C454" s="9"/>
    </row>
    <row r="455">
      <c r="A455" s="9"/>
      <c r="C455" s="9"/>
    </row>
    <row r="456">
      <c r="A456" s="9"/>
      <c r="C456" s="9"/>
    </row>
    <row r="457">
      <c r="A457" s="9"/>
      <c r="C457" s="9"/>
    </row>
    <row r="458">
      <c r="A458" s="9"/>
      <c r="C458" s="9"/>
    </row>
    <row r="459">
      <c r="A459" s="9"/>
      <c r="C459" s="9"/>
    </row>
    <row r="460">
      <c r="A460" s="9"/>
      <c r="C460" s="9"/>
    </row>
    <row r="461">
      <c r="A461" s="9"/>
      <c r="C461" s="9"/>
    </row>
    <row r="462">
      <c r="A462" s="9"/>
      <c r="C462" s="9"/>
    </row>
    <row r="463">
      <c r="A463" s="9"/>
      <c r="C463" s="9"/>
    </row>
    <row r="464">
      <c r="A464" s="9"/>
      <c r="C464" s="9"/>
    </row>
    <row r="465">
      <c r="A465" s="9"/>
      <c r="C465" s="9"/>
    </row>
    <row r="466">
      <c r="A466" s="9"/>
      <c r="C466" s="9"/>
    </row>
    <row r="467">
      <c r="A467" s="9"/>
      <c r="C467" s="9"/>
    </row>
    <row r="468">
      <c r="A468" s="9"/>
      <c r="C468" s="9"/>
    </row>
    <row r="469">
      <c r="A469" s="9"/>
      <c r="C469" s="9"/>
    </row>
    <row r="470">
      <c r="A470" s="9"/>
      <c r="C470" s="9"/>
    </row>
    <row r="471">
      <c r="A471" s="9"/>
      <c r="C471" s="9"/>
    </row>
    <row r="472">
      <c r="A472" s="9"/>
      <c r="C472" s="9"/>
    </row>
    <row r="473">
      <c r="A473" s="9"/>
      <c r="C473" s="9"/>
    </row>
    <row r="474">
      <c r="A474" s="9"/>
      <c r="C474" s="9"/>
    </row>
    <row r="475">
      <c r="A475" s="9"/>
      <c r="C475" s="9"/>
    </row>
    <row r="476">
      <c r="A476" s="9"/>
      <c r="C476" s="9"/>
    </row>
    <row r="477">
      <c r="A477" s="9"/>
      <c r="C477" s="9"/>
    </row>
    <row r="478">
      <c r="A478" s="9"/>
      <c r="C478" s="9"/>
    </row>
    <row r="479">
      <c r="A479" s="9"/>
      <c r="C479" s="9"/>
    </row>
    <row r="480">
      <c r="A480" s="9"/>
      <c r="C480" s="9"/>
    </row>
    <row r="481">
      <c r="A481" s="9"/>
      <c r="C481" s="9"/>
    </row>
    <row r="482">
      <c r="A482" s="9"/>
      <c r="C482" s="9"/>
    </row>
    <row r="483">
      <c r="A483" s="9"/>
      <c r="C483" s="9"/>
    </row>
    <row r="484">
      <c r="A484" s="9"/>
      <c r="C484" s="9"/>
    </row>
    <row r="485">
      <c r="A485" s="9"/>
      <c r="C485" s="9"/>
    </row>
    <row r="486">
      <c r="A486" s="9"/>
      <c r="C486" s="9"/>
    </row>
    <row r="487">
      <c r="A487" s="9"/>
      <c r="C487" s="9"/>
    </row>
    <row r="488">
      <c r="A488" s="9"/>
      <c r="C488" s="9"/>
    </row>
    <row r="489">
      <c r="A489" s="9"/>
      <c r="C489" s="9"/>
    </row>
    <row r="490">
      <c r="A490" s="9"/>
      <c r="C490" s="9"/>
    </row>
    <row r="491">
      <c r="A491" s="9"/>
      <c r="C491" s="9"/>
    </row>
    <row r="492">
      <c r="A492" s="9"/>
      <c r="C492" s="9"/>
    </row>
    <row r="493">
      <c r="A493" s="9"/>
      <c r="C493" s="9"/>
    </row>
    <row r="494">
      <c r="A494" s="9"/>
      <c r="C494" s="9"/>
    </row>
    <row r="495">
      <c r="A495" s="9"/>
      <c r="C495" s="9"/>
    </row>
    <row r="496">
      <c r="A496" s="9"/>
      <c r="C496" s="9"/>
    </row>
    <row r="497">
      <c r="A497" s="9"/>
      <c r="C497" s="9"/>
    </row>
    <row r="498">
      <c r="A498" s="9"/>
      <c r="C498" s="9"/>
    </row>
    <row r="499">
      <c r="A499" s="9"/>
      <c r="C499" s="9"/>
    </row>
    <row r="500">
      <c r="A500" s="9"/>
      <c r="C500" s="9"/>
    </row>
    <row r="501">
      <c r="A501" s="9"/>
      <c r="C501" s="9"/>
    </row>
    <row r="502">
      <c r="A502" s="9"/>
      <c r="C502" s="9"/>
    </row>
    <row r="503">
      <c r="A503" s="9"/>
      <c r="C503" s="9"/>
    </row>
    <row r="504">
      <c r="A504" s="9"/>
      <c r="C504" s="9"/>
    </row>
    <row r="505">
      <c r="A505" s="9"/>
      <c r="C505" s="9"/>
    </row>
    <row r="506">
      <c r="A506" s="9"/>
      <c r="C506" s="9"/>
    </row>
    <row r="507">
      <c r="A507" s="9"/>
      <c r="C507" s="9"/>
    </row>
    <row r="508">
      <c r="A508" s="9"/>
      <c r="C508" s="9"/>
    </row>
    <row r="509">
      <c r="A509" s="9"/>
      <c r="C509" s="9"/>
    </row>
    <row r="510">
      <c r="A510" s="9"/>
      <c r="C510" s="9"/>
    </row>
    <row r="511">
      <c r="A511" s="9"/>
      <c r="C511" s="9"/>
    </row>
    <row r="512">
      <c r="A512" s="9"/>
      <c r="C512" s="9"/>
    </row>
    <row r="513">
      <c r="A513" s="9"/>
      <c r="C513" s="9"/>
    </row>
    <row r="514">
      <c r="A514" s="9"/>
      <c r="C514" s="9"/>
    </row>
    <row r="515">
      <c r="A515" s="9"/>
      <c r="C515" s="9"/>
    </row>
    <row r="516">
      <c r="A516" s="9"/>
      <c r="C516" s="9"/>
    </row>
    <row r="517">
      <c r="A517" s="9"/>
      <c r="C517" s="9"/>
    </row>
    <row r="518">
      <c r="A518" s="9"/>
      <c r="C518" s="9"/>
    </row>
    <row r="519">
      <c r="A519" s="9"/>
      <c r="C519" s="9"/>
    </row>
    <row r="520">
      <c r="A520" s="9"/>
      <c r="C520" s="9"/>
    </row>
    <row r="521">
      <c r="A521" s="9"/>
      <c r="C521" s="9"/>
    </row>
    <row r="522">
      <c r="A522" s="9"/>
      <c r="C522" s="9"/>
    </row>
    <row r="523">
      <c r="A523" s="9"/>
      <c r="C523" s="9"/>
    </row>
    <row r="524">
      <c r="A524" s="9"/>
      <c r="C524" s="9"/>
    </row>
    <row r="525">
      <c r="A525" s="9"/>
      <c r="C525" s="9"/>
    </row>
    <row r="526">
      <c r="A526" s="9"/>
      <c r="C526" s="9"/>
    </row>
    <row r="527">
      <c r="A527" s="9"/>
      <c r="C527" s="9"/>
    </row>
    <row r="528">
      <c r="A528" s="9"/>
      <c r="C528" s="9"/>
    </row>
    <row r="529">
      <c r="A529" s="9"/>
      <c r="C529" s="9"/>
    </row>
    <row r="530">
      <c r="A530" s="9"/>
      <c r="C530" s="9"/>
    </row>
    <row r="531">
      <c r="A531" s="9"/>
      <c r="C531" s="9"/>
    </row>
    <row r="532">
      <c r="A532" s="9"/>
      <c r="C532" s="9"/>
    </row>
    <row r="533">
      <c r="A533" s="9"/>
      <c r="C533" s="9"/>
    </row>
    <row r="534">
      <c r="A534" s="9"/>
      <c r="C534" s="9"/>
    </row>
    <row r="535">
      <c r="A535" s="9"/>
      <c r="C535" s="9"/>
    </row>
    <row r="536">
      <c r="A536" s="9"/>
      <c r="C536" s="9"/>
    </row>
    <row r="537">
      <c r="A537" s="9"/>
      <c r="C537" s="9"/>
    </row>
    <row r="538">
      <c r="A538" s="9"/>
      <c r="C538" s="9"/>
    </row>
    <row r="539">
      <c r="A539" s="9"/>
      <c r="C539" s="9"/>
    </row>
    <row r="540">
      <c r="A540" s="9"/>
      <c r="C540" s="9"/>
    </row>
    <row r="541">
      <c r="A541" s="9"/>
      <c r="C541" s="9"/>
    </row>
    <row r="542">
      <c r="A542" s="9"/>
      <c r="C542" s="9"/>
    </row>
    <row r="543">
      <c r="A543" s="9"/>
      <c r="C543" s="9"/>
    </row>
    <row r="544">
      <c r="A544" s="9"/>
      <c r="C544" s="9"/>
    </row>
    <row r="545">
      <c r="A545" s="9"/>
      <c r="C545" s="9"/>
    </row>
    <row r="546">
      <c r="A546" s="9"/>
      <c r="C546" s="9"/>
    </row>
    <row r="547">
      <c r="A547" s="9"/>
      <c r="C547" s="9"/>
    </row>
    <row r="548">
      <c r="A548" s="9"/>
      <c r="C548" s="9"/>
    </row>
    <row r="549">
      <c r="A549" s="9"/>
      <c r="C549" s="9"/>
    </row>
    <row r="550">
      <c r="A550" s="9"/>
      <c r="C550" s="9"/>
    </row>
    <row r="551">
      <c r="A551" s="9"/>
      <c r="C551" s="9"/>
    </row>
    <row r="552">
      <c r="A552" s="9"/>
      <c r="C552" s="9"/>
    </row>
    <row r="553">
      <c r="A553" s="9"/>
      <c r="C553" s="9"/>
    </row>
    <row r="554">
      <c r="A554" s="9"/>
      <c r="C554" s="9"/>
    </row>
    <row r="555">
      <c r="A555" s="9"/>
      <c r="C555" s="9"/>
    </row>
    <row r="556">
      <c r="A556" s="9"/>
      <c r="C556" s="9"/>
    </row>
    <row r="557">
      <c r="A557" s="9"/>
      <c r="C557" s="9"/>
    </row>
    <row r="558">
      <c r="A558" s="9"/>
      <c r="C558" s="9"/>
    </row>
    <row r="559">
      <c r="A559" s="9"/>
      <c r="C559" s="9"/>
    </row>
    <row r="560">
      <c r="A560" s="9"/>
      <c r="C560" s="9"/>
    </row>
    <row r="561">
      <c r="A561" s="9"/>
      <c r="C561" s="9"/>
    </row>
    <row r="562">
      <c r="A562" s="9"/>
      <c r="C562" s="9"/>
    </row>
    <row r="563">
      <c r="A563" s="9"/>
      <c r="C563" s="9"/>
    </row>
    <row r="564">
      <c r="A564" s="9"/>
      <c r="C564" s="9"/>
    </row>
    <row r="565">
      <c r="A565" s="9"/>
      <c r="C565" s="9"/>
    </row>
    <row r="566">
      <c r="A566" s="9"/>
      <c r="C566" s="9"/>
    </row>
    <row r="567">
      <c r="A567" s="9"/>
      <c r="C567" s="9"/>
    </row>
    <row r="568">
      <c r="A568" s="9"/>
      <c r="C568" s="9"/>
    </row>
    <row r="569">
      <c r="A569" s="9"/>
      <c r="C569" s="9"/>
    </row>
    <row r="570">
      <c r="A570" s="9"/>
      <c r="C570" s="9"/>
    </row>
    <row r="571">
      <c r="A571" s="9"/>
      <c r="C571" s="9"/>
    </row>
    <row r="572">
      <c r="A572" s="9"/>
      <c r="C572" s="9"/>
    </row>
    <row r="573">
      <c r="A573" s="9"/>
      <c r="C573" s="9"/>
    </row>
    <row r="574">
      <c r="A574" s="9"/>
      <c r="C574" s="9"/>
    </row>
    <row r="575">
      <c r="A575" s="9"/>
      <c r="C575" s="9"/>
    </row>
    <row r="576">
      <c r="A576" s="9"/>
      <c r="C576" s="9"/>
    </row>
    <row r="577">
      <c r="A577" s="9"/>
      <c r="C577" s="9"/>
    </row>
    <row r="578">
      <c r="A578" s="9"/>
      <c r="C578" s="9"/>
    </row>
    <row r="579">
      <c r="A579" s="9"/>
      <c r="C579" s="9"/>
    </row>
    <row r="580">
      <c r="A580" s="9"/>
      <c r="C580" s="9"/>
    </row>
    <row r="581">
      <c r="A581" s="9"/>
      <c r="C581" s="9"/>
    </row>
    <row r="582">
      <c r="A582" s="9"/>
      <c r="C582" s="9"/>
    </row>
    <row r="583">
      <c r="A583" s="9"/>
      <c r="C583" s="9"/>
    </row>
    <row r="584">
      <c r="A584" s="9"/>
      <c r="C584" s="9"/>
    </row>
    <row r="585">
      <c r="A585" s="9"/>
      <c r="C585" s="9"/>
    </row>
    <row r="586">
      <c r="A586" s="9"/>
      <c r="C586" s="9"/>
    </row>
    <row r="587">
      <c r="A587" s="9"/>
      <c r="C587" s="9"/>
    </row>
    <row r="588">
      <c r="A588" s="9"/>
      <c r="C588" s="9"/>
    </row>
    <row r="589">
      <c r="A589" s="9"/>
      <c r="C589" s="9"/>
    </row>
    <row r="590">
      <c r="A590" s="9"/>
      <c r="C590" s="9"/>
    </row>
    <row r="591">
      <c r="A591" s="9"/>
      <c r="C591" s="9"/>
    </row>
    <row r="592">
      <c r="A592" s="9"/>
      <c r="C592" s="9"/>
    </row>
    <row r="593">
      <c r="A593" s="9"/>
      <c r="C593" s="9"/>
    </row>
    <row r="594">
      <c r="A594" s="9"/>
      <c r="C594" s="9"/>
    </row>
    <row r="595">
      <c r="A595" s="9"/>
      <c r="C595" s="9"/>
    </row>
    <row r="596">
      <c r="A596" s="9"/>
      <c r="C596" s="9"/>
    </row>
    <row r="597">
      <c r="A597" s="9"/>
      <c r="C597" s="9"/>
    </row>
    <row r="598">
      <c r="A598" s="9"/>
      <c r="C598" s="9"/>
    </row>
    <row r="599">
      <c r="A599" s="9"/>
      <c r="C599" s="9"/>
    </row>
    <row r="600">
      <c r="A600" s="9"/>
      <c r="C600" s="9"/>
    </row>
    <row r="601">
      <c r="A601" s="9"/>
      <c r="C601" s="9"/>
    </row>
    <row r="602">
      <c r="A602" s="9"/>
      <c r="C602" s="9"/>
    </row>
    <row r="603">
      <c r="A603" s="9"/>
      <c r="C603" s="9"/>
    </row>
    <row r="604">
      <c r="A604" s="9"/>
      <c r="C604" s="9"/>
    </row>
    <row r="605">
      <c r="A605" s="9"/>
      <c r="C605" s="9"/>
    </row>
    <row r="606">
      <c r="A606" s="9"/>
      <c r="C606" s="9"/>
    </row>
    <row r="607">
      <c r="A607" s="9"/>
      <c r="C607" s="9"/>
    </row>
    <row r="608">
      <c r="A608" s="9"/>
      <c r="C608" s="9"/>
    </row>
    <row r="609">
      <c r="A609" s="9"/>
      <c r="C609" s="9"/>
    </row>
    <row r="610">
      <c r="A610" s="9"/>
      <c r="C610" s="9"/>
    </row>
    <row r="611">
      <c r="A611" s="9"/>
      <c r="C611" s="9"/>
    </row>
    <row r="612">
      <c r="A612" s="9"/>
      <c r="C612" s="9"/>
    </row>
    <row r="613">
      <c r="A613" s="9"/>
      <c r="C613" s="9"/>
    </row>
    <row r="614">
      <c r="A614" s="9"/>
      <c r="C614" s="9"/>
    </row>
    <row r="615">
      <c r="A615" s="9"/>
      <c r="C615" s="9"/>
    </row>
    <row r="616">
      <c r="A616" s="9"/>
      <c r="C616" s="9"/>
    </row>
    <row r="617">
      <c r="A617" s="9"/>
      <c r="C617" s="9"/>
    </row>
    <row r="618">
      <c r="A618" s="9"/>
      <c r="C618" s="9"/>
    </row>
    <row r="619">
      <c r="A619" s="9"/>
      <c r="C619" s="9"/>
    </row>
    <row r="620">
      <c r="A620" s="9"/>
      <c r="C620" s="9"/>
    </row>
    <row r="621">
      <c r="A621" s="9"/>
      <c r="C621" s="9"/>
    </row>
    <row r="622">
      <c r="A622" s="9"/>
      <c r="C622" s="9"/>
    </row>
    <row r="623">
      <c r="A623" s="9"/>
      <c r="C623" s="9"/>
    </row>
    <row r="624">
      <c r="A624" s="9"/>
      <c r="C624" s="9"/>
    </row>
    <row r="625">
      <c r="A625" s="9"/>
      <c r="C625" s="9"/>
    </row>
    <row r="626">
      <c r="A626" s="9"/>
      <c r="C626" s="9"/>
    </row>
    <row r="627">
      <c r="A627" s="9"/>
      <c r="C627" s="9"/>
    </row>
    <row r="628">
      <c r="A628" s="9"/>
      <c r="C628" s="9"/>
    </row>
    <row r="629">
      <c r="A629" s="9"/>
      <c r="C629" s="9"/>
    </row>
    <row r="630">
      <c r="A630" s="9"/>
      <c r="C630" s="9"/>
    </row>
    <row r="631">
      <c r="A631" s="9"/>
      <c r="C631" s="9"/>
    </row>
    <row r="632">
      <c r="A632" s="9"/>
      <c r="C632" s="9"/>
    </row>
    <row r="633">
      <c r="A633" s="9"/>
      <c r="C633" s="9"/>
    </row>
    <row r="634">
      <c r="A634" s="9"/>
      <c r="C634" s="9"/>
    </row>
    <row r="635">
      <c r="A635" s="9"/>
      <c r="C635" s="9"/>
    </row>
    <row r="636">
      <c r="A636" s="9"/>
      <c r="C636" s="9"/>
    </row>
    <row r="637">
      <c r="A637" s="9"/>
      <c r="C637" s="9"/>
    </row>
    <row r="638">
      <c r="A638" s="9"/>
      <c r="C638" s="9"/>
    </row>
    <row r="639">
      <c r="A639" s="9"/>
      <c r="C639" s="9"/>
    </row>
    <row r="640">
      <c r="A640" s="9"/>
      <c r="C640" s="9"/>
    </row>
    <row r="641">
      <c r="A641" s="9"/>
      <c r="C641" s="9"/>
    </row>
    <row r="642">
      <c r="A642" s="9"/>
      <c r="C642" s="9"/>
    </row>
    <row r="643">
      <c r="A643" s="9"/>
      <c r="C643" s="9"/>
    </row>
    <row r="644">
      <c r="A644" s="9"/>
      <c r="C644" s="9"/>
    </row>
    <row r="645">
      <c r="A645" s="9"/>
      <c r="C645" s="9"/>
    </row>
    <row r="646">
      <c r="A646" s="9"/>
      <c r="C646" s="9"/>
    </row>
    <row r="647">
      <c r="A647" s="9"/>
      <c r="C647" s="9"/>
    </row>
    <row r="648">
      <c r="A648" s="9"/>
      <c r="C648" s="9"/>
    </row>
    <row r="649">
      <c r="A649" s="9"/>
      <c r="C649" s="9"/>
    </row>
    <row r="650">
      <c r="A650" s="9"/>
      <c r="C650" s="9"/>
    </row>
    <row r="651">
      <c r="A651" s="9"/>
      <c r="C651" s="9"/>
    </row>
    <row r="652">
      <c r="A652" s="9"/>
      <c r="C652" s="9"/>
    </row>
    <row r="653">
      <c r="A653" s="9"/>
      <c r="C653" s="9"/>
    </row>
    <row r="654">
      <c r="A654" s="9"/>
      <c r="C654" s="9"/>
    </row>
    <row r="655">
      <c r="A655" s="9"/>
      <c r="C655" s="9"/>
    </row>
    <row r="656">
      <c r="A656" s="9"/>
      <c r="C656" s="9"/>
    </row>
    <row r="657">
      <c r="A657" s="9"/>
      <c r="C657" s="9"/>
    </row>
    <row r="658">
      <c r="A658" s="9"/>
      <c r="C658" s="9"/>
    </row>
    <row r="659">
      <c r="A659" s="9"/>
      <c r="C659" s="9"/>
    </row>
    <row r="660">
      <c r="A660" s="9"/>
      <c r="C660" s="9"/>
    </row>
    <row r="661">
      <c r="A661" s="9"/>
      <c r="C661" s="9"/>
    </row>
    <row r="662">
      <c r="A662" s="9"/>
      <c r="C662" s="9"/>
    </row>
    <row r="663">
      <c r="A663" s="9"/>
      <c r="C663" s="9"/>
    </row>
    <row r="664">
      <c r="A664" s="9"/>
      <c r="C664" s="9"/>
    </row>
    <row r="665">
      <c r="A665" s="9"/>
      <c r="C665" s="9"/>
    </row>
    <row r="666">
      <c r="A666" s="9"/>
      <c r="C666" s="9"/>
    </row>
    <row r="667">
      <c r="A667" s="9"/>
      <c r="C667" s="9"/>
    </row>
    <row r="668">
      <c r="A668" s="9"/>
      <c r="C668" s="9"/>
    </row>
    <row r="669">
      <c r="A669" s="9"/>
      <c r="C669" s="9"/>
    </row>
    <row r="670">
      <c r="A670" s="9"/>
      <c r="C670" s="9"/>
    </row>
    <row r="671">
      <c r="A671" s="9"/>
      <c r="C671" s="9"/>
    </row>
    <row r="672">
      <c r="A672" s="9"/>
      <c r="C672" s="9"/>
    </row>
    <row r="673">
      <c r="A673" s="9"/>
      <c r="C673" s="9"/>
    </row>
    <row r="674">
      <c r="A674" s="9"/>
      <c r="C674" s="9"/>
    </row>
    <row r="675">
      <c r="A675" s="9"/>
      <c r="C675" s="9"/>
    </row>
    <row r="676">
      <c r="A676" s="9"/>
      <c r="C676" s="9"/>
    </row>
    <row r="677">
      <c r="A677" s="9"/>
      <c r="C677" s="9"/>
    </row>
    <row r="678">
      <c r="A678" s="9"/>
      <c r="C678" s="9"/>
    </row>
    <row r="679">
      <c r="A679" s="9"/>
      <c r="C679" s="9"/>
    </row>
    <row r="680">
      <c r="A680" s="9"/>
      <c r="C680" s="9"/>
    </row>
    <row r="681">
      <c r="A681" s="9"/>
      <c r="C681" s="9"/>
    </row>
    <row r="682">
      <c r="A682" s="9"/>
      <c r="C682" s="9"/>
    </row>
    <row r="683">
      <c r="A683" s="9"/>
      <c r="C683" s="9"/>
    </row>
    <row r="684">
      <c r="A684" s="9"/>
      <c r="C684" s="9"/>
    </row>
    <row r="685">
      <c r="A685" s="9"/>
      <c r="C685" s="9"/>
    </row>
    <row r="686">
      <c r="A686" s="9"/>
      <c r="C686" s="9"/>
    </row>
    <row r="687">
      <c r="A687" s="9"/>
      <c r="C687" s="9"/>
    </row>
    <row r="688">
      <c r="A688" s="9"/>
      <c r="C688" s="9"/>
    </row>
    <row r="689">
      <c r="A689" s="9"/>
      <c r="C689" s="9"/>
    </row>
    <row r="690">
      <c r="A690" s="9"/>
      <c r="C690" s="9"/>
    </row>
    <row r="691">
      <c r="A691" s="9"/>
      <c r="C691" s="9"/>
    </row>
    <row r="692">
      <c r="A692" s="9"/>
      <c r="C692" s="9"/>
    </row>
    <row r="693">
      <c r="A693" s="9"/>
      <c r="C693" s="9"/>
    </row>
    <row r="694">
      <c r="A694" s="9"/>
      <c r="C694" s="9"/>
    </row>
    <row r="695">
      <c r="A695" s="9"/>
      <c r="C695" s="9"/>
    </row>
    <row r="696">
      <c r="A696" s="9"/>
      <c r="C696" s="9"/>
    </row>
    <row r="697">
      <c r="A697" s="9"/>
      <c r="C697" s="9"/>
    </row>
    <row r="698">
      <c r="A698" s="9"/>
      <c r="C698" s="9"/>
    </row>
    <row r="699">
      <c r="A699" s="9"/>
      <c r="C699" s="9"/>
    </row>
    <row r="700">
      <c r="A700" s="9"/>
      <c r="C700" s="9"/>
    </row>
    <row r="701">
      <c r="A701" s="9"/>
      <c r="C701" s="9"/>
    </row>
    <row r="702">
      <c r="A702" s="9"/>
      <c r="C702" s="9"/>
    </row>
    <row r="703">
      <c r="A703" s="9"/>
      <c r="C703" s="9"/>
    </row>
    <row r="704">
      <c r="A704" s="9"/>
      <c r="C704" s="9"/>
    </row>
    <row r="705">
      <c r="A705" s="9"/>
      <c r="C705" s="9"/>
    </row>
    <row r="706">
      <c r="A706" s="9"/>
      <c r="C706" s="9"/>
    </row>
    <row r="707">
      <c r="A707" s="9"/>
      <c r="C707" s="9"/>
    </row>
    <row r="708">
      <c r="A708" s="9"/>
      <c r="C708" s="9"/>
    </row>
    <row r="709">
      <c r="A709" s="9"/>
      <c r="C709" s="9"/>
    </row>
    <row r="710">
      <c r="A710" s="9"/>
      <c r="C710" s="9"/>
    </row>
    <row r="711">
      <c r="A711" s="9"/>
      <c r="C711" s="9"/>
    </row>
    <row r="712">
      <c r="A712" s="9"/>
      <c r="C712" s="9"/>
    </row>
    <row r="713">
      <c r="A713" s="9"/>
      <c r="C713" s="9"/>
    </row>
    <row r="714">
      <c r="A714" s="9"/>
      <c r="C714" s="9"/>
    </row>
    <row r="715">
      <c r="A715" s="9"/>
      <c r="C715" s="9"/>
    </row>
    <row r="716">
      <c r="A716" s="9"/>
      <c r="C716" s="9"/>
    </row>
    <row r="717">
      <c r="A717" s="9"/>
      <c r="C717" s="9"/>
    </row>
    <row r="718">
      <c r="A718" s="9"/>
      <c r="C718" s="9"/>
    </row>
    <row r="719">
      <c r="A719" s="9"/>
      <c r="C719" s="9"/>
    </row>
    <row r="720">
      <c r="A720" s="9"/>
      <c r="C720" s="9"/>
    </row>
    <row r="721">
      <c r="A721" s="9"/>
      <c r="C721" s="9"/>
    </row>
    <row r="722">
      <c r="A722" s="9"/>
      <c r="C722" s="9"/>
    </row>
    <row r="723">
      <c r="A723" s="9"/>
      <c r="C723" s="9"/>
    </row>
    <row r="724">
      <c r="A724" s="9"/>
      <c r="C724" s="9"/>
    </row>
    <row r="725">
      <c r="A725" s="9"/>
      <c r="C725" s="9"/>
    </row>
    <row r="726">
      <c r="A726" s="9"/>
      <c r="C726" s="9"/>
    </row>
    <row r="727">
      <c r="A727" s="9"/>
      <c r="C727" s="9"/>
    </row>
    <row r="728">
      <c r="A728" s="9"/>
      <c r="C728" s="9"/>
    </row>
    <row r="729">
      <c r="A729" s="9"/>
      <c r="C729" s="9"/>
    </row>
    <row r="730">
      <c r="A730" s="9"/>
      <c r="C730" s="9"/>
    </row>
    <row r="731">
      <c r="A731" s="9"/>
      <c r="C731" s="9"/>
    </row>
    <row r="732">
      <c r="A732" s="9"/>
      <c r="C732" s="9"/>
    </row>
    <row r="733">
      <c r="A733" s="9"/>
      <c r="C733" s="9"/>
    </row>
    <row r="734">
      <c r="A734" s="9"/>
      <c r="C734" s="9"/>
    </row>
    <row r="735">
      <c r="A735" s="9"/>
      <c r="C735" s="9"/>
    </row>
    <row r="736">
      <c r="A736" s="9"/>
      <c r="C736" s="9"/>
    </row>
    <row r="737">
      <c r="A737" s="9"/>
      <c r="C737" s="9"/>
    </row>
    <row r="738">
      <c r="A738" s="9"/>
      <c r="C738" s="9"/>
    </row>
    <row r="739">
      <c r="A739" s="9"/>
      <c r="C739" s="9"/>
    </row>
    <row r="740">
      <c r="A740" s="9"/>
      <c r="C740" s="9"/>
    </row>
    <row r="741">
      <c r="A741" s="9"/>
      <c r="C741" s="9"/>
    </row>
    <row r="742">
      <c r="A742" s="9"/>
      <c r="C742" s="9"/>
    </row>
    <row r="743">
      <c r="A743" s="9"/>
      <c r="C743" s="9"/>
    </row>
    <row r="744">
      <c r="A744" s="9"/>
      <c r="C744" s="9"/>
    </row>
    <row r="745">
      <c r="A745" s="9"/>
      <c r="C745" s="9"/>
    </row>
    <row r="746">
      <c r="A746" s="9"/>
      <c r="C746" s="9"/>
    </row>
    <row r="747">
      <c r="A747" s="9"/>
      <c r="C747" s="9"/>
    </row>
    <row r="748">
      <c r="A748" s="9"/>
      <c r="C748" s="9"/>
    </row>
    <row r="749">
      <c r="A749" s="9"/>
      <c r="C749" s="9"/>
    </row>
    <row r="750">
      <c r="A750" s="9"/>
      <c r="C750" s="9"/>
    </row>
    <row r="751">
      <c r="A751" s="9"/>
      <c r="C751" s="9"/>
    </row>
    <row r="752">
      <c r="A752" s="9"/>
      <c r="C752" s="9"/>
    </row>
    <row r="753">
      <c r="A753" s="9"/>
      <c r="C753" s="9"/>
    </row>
    <row r="754">
      <c r="A754" s="9"/>
      <c r="C754" s="9"/>
    </row>
    <row r="755">
      <c r="A755" s="9"/>
      <c r="C755" s="9"/>
    </row>
    <row r="756">
      <c r="A756" s="9"/>
      <c r="C756" s="9"/>
    </row>
    <row r="757">
      <c r="A757" s="9"/>
      <c r="C757" s="9"/>
    </row>
    <row r="758">
      <c r="A758" s="9"/>
      <c r="C758" s="9"/>
    </row>
    <row r="759">
      <c r="A759" s="9"/>
      <c r="C759" s="9"/>
    </row>
    <row r="760">
      <c r="A760" s="9"/>
      <c r="C760" s="9"/>
    </row>
    <row r="761">
      <c r="A761" s="9"/>
      <c r="C761" s="9"/>
    </row>
    <row r="762">
      <c r="A762" s="9"/>
      <c r="C762" s="9"/>
    </row>
    <row r="763">
      <c r="A763" s="9"/>
      <c r="C763" s="9"/>
    </row>
    <row r="764">
      <c r="A764" s="9"/>
      <c r="C764" s="9"/>
    </row>
    <row r="765">
      <c r="A765" s="9"/>
      <c r="C765" s="9"/>
    </row>
    <row r="766">
      <c r="A766" s="9"/>
      <c r="C766" s="9"/>
    </row>
    <row r="767">
      <c r="A767" s="9"/>
      <c r="C767" s="9"/>
    </row>
    <row r="768">
      <c r="A768" s="9"/>
      <c r="C768" s="9"/>
    </row>
    <row r="769">
      <c r="A769" s="9"/>
      <c r="C769" s="9"/>
    </row>
    <row r="770">
      <c r="A770" s="9"/>
      <c r="C770" s="9"/>
    </row>
    <row r="771">
      <c r="A771" s="9"/>
      <c r="C771" s="9"/>
    </row>
    <row r="772">
      <c r="A772" s="9"/>
      <c r="C772" s="9"/>
    </row>
    <row r="773">
      <c r="A773" s="9"/>
      <c r="C773" s="9"/>
    </row>
    <row r="774">
      <c r="A774" s="9"/>
      <c r="C774" s="9"/>
    </row>
    <row r="775">
      <c r="A775" s="9"/>
      <c r="C775" s="9"/>
    </row>
    <row r="776">
      <c r="A776" s="9"/>
      <c r="C776" s="9"/>
    </row>
    <row r="777">
      <c r="A777" s="9"/>
      <c r="C777" s="9"/>
    </row>
    <row r="778">
      <c r="A778" s="9"/>
      <c r="C778" s="9"/>
    </row>
    <row r="779">
      <c r="A779" s="9"/>
      <c r="C779" s="9"/>
    </row>
    <row r="780">
      <c r="A780" s="9"/>
      <c r="C780" s="9"/>
    </row>
    <row r="781">
      <c r="A781" s="9"/>
      <c r="C781" s="9"/>
    </row>
    <row r="782">
      <c r="A782" s="9"/>
      <c r="C782" s="9"/>
    </row>
    <row r="783">
      <c r="A783" s="9"/>
      <c r="C783" s="9"/>
    </row>
    <row r="784">
      <c r="A784" s="9"/>
      <c r="C784" s="9"/>
    </row>
    <row r="785">
      <c r="A785" s="9"/>
      <c r="C785" s="9"/>
    </row>
    <row r="786">
      <c r="A786" s="9"/>
      <c r="C786" s="9"/>
    </row>
    <row r="787">
      <c r="A787" s="9"/>
      <c r="C787" s="9"/>
    </row>
    <row r="788">
      <c r="A788" s="9"/>
      <c r="C788" s="9"/>
    </row>
    <row r="789">
      <c r="A789" s="9"/>
      <c r="C789" s="9"/>
    </row>
    <row r="790">
      <c r="A790" s="9"/>
      <c r="C790" s="9"/>
    </row>
    <row r="791">
      <c r="A791" s="9"/>
      <c r="C791" s="9"/>
    </row>
    <row r="792">
      <c r="A792" s="9"/>
      <c r="C792" s="9"/>
    </row>
    <row r="793">
      <c r="A793" s="9"/>
      <c r="C793" s="9"/>
    </row>
    <row r="794">
      <c r="A794" s="9"/>
      <c r="C794" s="9"/>
    </row>
    <row r="795">
      <c r="A795" s="9"/>
      <c r="C795" s="9"/>
    </row>
    <row r="796">
      <c r="A796" s="9"/>
      <c r="C796" s="9"/>
    </row>
    <row r="797">
      <c r="A797" s="9"/>
      <c r="C797" s="9"/>
    </row>
    <row r="798">
      <c r="A798" s="9"/>
      <c r="C798" s="9"/>
    </row>
    <row r="799">
      <c r="A799" s="9"/>
      <c r="C799" s="9"/>
    </row>
    <row r="800">
      <c r="A800" s="9"/>
      <c r="C800" s="9"/>
    </row>
    <row r="801">
      <c r="A801" s="9"/>
      <c r="C801" s="9"/>
    </row>
    <row r="802">
      <c r="A802" s="9"/>
      <c r="C802" s="9"/>
    </row>
    <row r="803">
      <c r="A803" s="9"/>
      <c r="C803" s="9"/>
    </row>
    <row r="804">
      <c r="A804" s="9"/>
      <c r="C804" s="9"/>
    </row>
    <row r="805">
      <c r="A805" s="9"/>
      <c r="C805" s="9"/>
    </row>
    <row r="806">
      <c r="A806" s="9"/>
      <c r="C806" s="9"/>
    </row>
    <row r="807">
      <c r="A807" s="9"/>
      <c r="C807" s="9"/>
    </row>
    <row r="808">
      <c r="A808" s="9"/>
      <c r="C808" s="9"/>
    </row>
    <row r="809">
      <c r="A809" s="9"/>
      <c r="C809" s="9"/>
    </row>
    <row r="810">
      <c r="A810" s="9"/>
      <c r="C810" s="9"/>
    </row>
    <row r="811">
      <c r="A811" s="9"/>
      <c r="C811" s="9"/>
    </row>
    <row r="812">
      <c r="A812" s="9"/>
      <c r="C812" s="9"/>
    </row>
    <row r="813">
      <c r="A813" s="9"/>
      <c r="C813" s="9"/>
    </row>
    <row r="814">
      <c r="A814" s="9"/>
      <c r="C814" s="9"/>
    </row>
    <row r="815">
      <c r="A815" s="9"/>
      <c r="C815" s="9"/>
    </row>
    <row r="816">
      <c r="A816" s="9"/>
      <c r="C816" s="9"/>
    </row>
    <row r="817">
      <c r="A817" s="9"/>
      <c r="C817" s="9"/>
    </row>
    <row r="818">
      <c r="A818" s="9"/>
      <c r="C818" s="9"/>
    </row>
    <row r="819">
      <c r="A819" s="9"/>
      <c r="C819" s="9"/>
    </row>
    <row r="820">
      <c r="A820" s="9"/>
      <c r="C820" s="9"/>
    </row>
    <row r="821">
      <c r="A821" s="9"/>
      <c r="C821" s="9"/>
    </row>
    <row r="822">
      <c r="A822" s="9"/>
      <c r="C822" s="9"/>
    </row>
    <row r="823">
      <c r="A823" s="9"/>
      <c r="C823" s="9"/>
    </row>
    <row r="824">
      <c r="A824" s="9"/>
      <c r="C824" s="9"/>
    </row>
    <row r="825">
      <c r="A825" s="9"/>
      <c r="C825" s="9"/>
    </row>
    <row r="826">
      <c r="A826" s="9"/>
      <c r="C826" s="9"/>
    </row>
    <row r="827">
      <c r="A827" s="9"/>
      <c r="C827" s="9"/>
    </row>
    <row r="828">
      <c r="A828" s="9"/>
      <c r="C828" s="9"/>
    </row>
    <row r="829">
      <c r="A829" s="9"/>
      <c r="C829" s="9"/>
    </row>
    <row r="830">
      <c r="A830" s="9"/>
      <c r="C830" s="9"/>
    </row>
    <row r="831">
      <c r="A831" s="9"/>
      <c r="C831" s="9"/>
    </row>
    <row r="832">
      <c r="A832" s="9"/>
      <c r="C832" s="9"/>
    </row>
    <row r="833">
      <c r="A833" s="9"/>
      <c r="C833" s="9"/>
    </row>
    <row r="834">
      <c r="A834" s="9"/>
      <c r="C834" s="9"/>
    </row>
    <row r="835">
      <c r="A835" s="9"/>
      <c r="C835" s="9"/>
    </row>
    <row r="836">
      <c r="A836" s="9"/>
      <c r="C836" s="9"/>
    </row>
    <row r="837">
      <c r="A837" s="9"/>
      <c r="C837" s="9"/>
    </row>
    <row r="838">
      <c r="A838" s="9"/>
      <c r="C838" s="9"/>
    </row>
    <row r="839">
      <c r="A839" s="9"/>
      <c r="C839" s="9"/>
    </row>
    <row r="840">
      <c r="A840" s="9"/>
      <c r="C840" s="9"/>
    </row>
    <row r="841">
      <c r="A841" s="9"/>
      <c r="C841" s="9"/>
    </row>
    <row r="842">
      <c r="A842" s="9"/>
      <c r="C842" s="9"/>
    </row>
    <row r="843">
      <c r="A843" s="9"/>
      <c r="C843" s="9"/>
    </row>
    <row r="844">
      <c r="A844" s="9"/>
      <c r="C844" s="9"/>
    </row>
    <row r="845">
      <c r="A845" s="9"/>
      <c r="C845" s="9"/>
    </row>
    <row r="846">
      <c r="A846" s="9"/>
      <c r="C846" s="9"/>
    </row>
    <row r="847">
      <c r="A847" s="9"/>
      <c r="C847" s="9"/>
    </row>
    <row r="848">
      <c r="A848" s="9"/>
      <c r="C848" s="9"/>
    </row>
    <row r="849">
      <c r="A849" s="9"/>
      <c r="C849" s="9"/>
    </row>
    <row r="850">
      <c r="A850" s="9"/>
      <c r="C850" s="9"/>
    </row>
    <row r="851">
      <c r="A851" s="9"/>
      <c r="C851" s="9"/>
    </row>
    <row r="852">
      <c r="A852" s="9"/>
      <c r="C852" s="9"/>
    </row>
    <row r="853">
      <c r="A853" s="9"/>
      <c r="C853" s="9"/>
    </row>
    <row r="854">
      <c r="A854" s="9"/>
      <c r="C854" s="9"/>
    </row>
    <row r="855">
      <c r="A855" s="9"/>
      <c r="C855" s="9"/>
    </row>
    <row r="856">
      <c r="A856" s="9"/>
      <c r="C856" s="9"/>
    </row>
    <row r="857">
      <c r="A857" s="9"/>
      <c r="C857" s="9"/>
    </row>
    <row r="858">
      <c r="A858" s="9"/>
      <c r="C858" s="9"/>
    </row>
    <row r="859">
      <c r="A859" s="9"/>
      <c r="C859" s="9"/>
    </row>
    <row r="860">
      <c r="A860" s="9"/>
      <c r="C860" s="9"/>
    </row>
    <row r="861">
      <c r="A861" s="9"/>
      <c r="C861" s="9"/>
    </row>
    <row r="862">
      <c r="A862" s="9"/>
      <c r="C862" s="9"/>
    </row>
    <row r="863">
      <c r="A863" s="9"/>
      <c r="C863" s="9"/>
    </row>
    <row r="864">
      <c r="A864" s="9"/>
      <c r="C864" s="9"/>
    </row>
    <row r="865">
      <c r="A865" s="9"/>
      <c r="C865" s="9"/>
    </row>
    <row r="866">
      <c r="A866" s="9"/>
      <c r="C866" s="9"/>
    </row>
    <row r="867">
      <c r="A867" s="9"/>
      <c r="C867" s="9"/>
    </row>
    <row r="868">
      <c r="A868" s="9"/>
      <c r="C868" s="9"/>
    </row>
    <row r="869">
      <c r="A869" s="9"/>
      <c r="C869" s="9"/>
    </row>
    <row r="870">
      <c r="A870" s="9"/>
      <c r="C870" s="9"/>
    </row>
    <row r="871">
      <c r="A871" s="9"/>
      <c r="C871" s="9"/>
    </row>
    <row r="872">
      <c r="A872" s="9"/>
      <c r="C872" s="9"/>
    </row>
    <row r="873">
      <c r="A873" s="9"/>
      <c r="C873" s="9"/>
    </row>
    <row r="874">
      <c r="A874" s="9"/>
      <c r="C874" s="9"/>
    </row>
    <row r="875">
      <c r="A875" s="9"/>
      <c r="C875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88"/>
    <col customWidth="1" min="4" max="4" width="17.38"/>
    <col customWidth="1" min="5" max="5" width="31.63"/>
  </cols>
  <sheetData>
    <row r="1">
      <c r="A1" s="6" t="s">
        <v>158</v>
      </c>
      <c r="B1" s="6" t="s">
        <v>159</v>
      </c>
      <c r="C1" s="6" t="s">
        <v>160</v>
      </c>
      <c r="D1" s="6" t="s">
        <v>161</v>
      </c>
      <c r="E1" s="7" t="s">
        <v>162</v>
      </c>
    </row>
    <row r="2">
      <c r="A2" s="8" t="s">
        <v>4</v>
      </c>
      <c r="B2" s="8" t="s">
        <v>0</v>
      </c>
      <c r="C2" s="8" t="s">
        <v>4</v>
      </c>
      <c r="D2" s="8" t="s">
        <v>163</v>
      </c>
      <c r="E2" s="9"/>
    </row>
    <row r="3">
      <c r="A3" s="8" t="s">
        <v>8</v>
      </c>
      <c r="B3" s="8" t="s">
        <v>0</v>
      </c>
      <c r="C3" s="8" t="s">
        <v>164</v>
      </c>
      <c r="D3" s="8" t="s">
        <v>165</v>
      </c>
      <c r="E3" s="9"/>
    </row>
    <row r="4">
      <c r="A4" s="8" t="s">
        <v>12</v>
      </c>
      <c r="B4" s="8" t="s">
        <v>0</v>
      </c>
      <c r="C4" s="8" t="s">
        <v>166</v>
      </c>
      <c r="D4" s="8" t="s">
        <v>165</v>
      </c>
      <c r="E4" s="9"/>
    </row>
    <row r="5">
      <c r="A5" s="8" t="s">
        <v>16</v>
      </c>
      <c r="B5" s="8" t="s">
        <v>0</v>
      </c>
      <c r="C5" s="8" t="s">
        <v>167</v>
      </c>
      <c r="D5" s="8" t="s">
        <v>163</v>
      </c>
      <c r="E5" s="9"/>
    </row>
    <row r="6">
      <c r="A6" s="8" t="s">
        <v>20</v>
      </c>
      <c r="B6" s="8" t="s">
        <v>0</v>
      </c>
      <c r="C6" s="8" t="s">
        <v>168</v>
      </c>
      <c r="D6" s="8" t="s">
        <v>163</v>
      </c>
      <c r="E6" s="9"/>
    </row>
    <row r="7">
      <c r="A7" s="8" t="s">
        <v>24</v>
      </c>
      <c r="B7" s="8" t="s">
        <v>0</v>
      </c>
      <c r="C7" s="8" t="s">
        <v>169</v>
      </c>
      <c r="D7" s="8" t="s">
        <v>163</v>
      </c>
      <c r="E7" s="9"/>
    </row>
    <row r="8">
      <c r="A8" s="8" t="s">
        <v>28</v>
      </c>
      <c r="B8" s="8" t="s">
        <v>0</v>
      </c>
      <c r="C8" s="8" t="s">
        <v>170</v>
      </c>
      <c r="D8" s="8" t="s">
        <v>163</v>
      </c>
      <c r="E8" s="9"/>
    </row>
    <row r="9">
      <c r="A9" s="8" t="s">
        <v>32</v>
      </c>
      <c r="B9" s="8" t="s">
        <v>0</v>
      </c>
      <c r="C9" s="8" t="s">
        <v>171</v>
      </c>
      <c r="D9" s="8" t="s">
        <v>165</v>
      </c>
      <c r="E9" s="9"/>
    </row>
    <row r="10">
      <c r="A10" s="8" t="s">
        <v>36</v>
      </c>
      <c r="B10" s="8" t="s">
        <v>0</v>
      </c>
      <c r="C10" s="8" t="s">
        <v>172</v>
      </c>
      <c r="D10" s="8" t="s">
        <v>163</v>
      </c>
      <c r="E10" s="9"/>
    </row>
    <row r="11">
      <c r="A11" s="8" t="s">
        <v>40</v>
      </c>
      <c r="B11" s="8" t="s">
        <v>0</v>
      </c>
      <c r="C11" s="10" t="s">
        <v>173</v>
      </c>
      <c r="D11" s="8" t="s">
        <v>165</v>
      </c>
      <c r="E11" s="10" t="s">
        <v>174</v>
      </c>
    </row>
    <row r="12">
      <c r="A12" s="8" t="s">
        <v>44</v>
      </c>
      <c r="B12" s="8" t="s">
        <v>0</v>
      </c>
      <c r="C12" s="8" t="s">
        <v>175</v>
      </c>
      <c r="D12" s="8" t="s">
        <v>163</v>
      </c>
      <c r="E12" s="9"/>
    </row>
    <row r="13">
      <c r="A13" s="8" t="s">
        <v>48</v>
      </c>
      <c r="B13" s="8" t="s">
        <v>0</v>
      </c>
      <c r="C13" s="8" t="s">
        <v>176</v>
      </c>
      <c r="D13" s="8" t="s">
        <v>163</v>
      </c>
      <c r="E13" s="9"/>
    </row>
    <row r="14">
      <c r="A14" s="8" t="s">
        <v>52</v>
      </c>
      <c r="B14" s="8" t="s">
        <v>0</v>
      </c>
      <c r="C14" s="8" t="s">
        <v>177</v>
      </c>
      <c r="D14" s="8" t="s">
        <v>163</v>
      </c>
      <c r="E14" s="9"/>
    </row>
    <row r="15">
      <c r="A15" s="8" t="s">
        <v>56</v>
      </c>
      <c r="B15" s="8" t="s">
        <v>0</v>
      </c>
      <c r="C15" s="8" t="s">
        <v>178</v>
      </c>
      <c r="D15" s="8" t="s">
        <v>163</v>
      </c>
      <c r="E15" s="9"/>
    </row>
    <row r="16">
      <c r="A16" s="8" t="s">
        <v>60</v>
      </c>
      <c r="B16" s="8" t="s">
        <v>0</v>
      </c>
      <c r="C16" s="8" t="s">
        <v>179</v>
      </c>
      <c r="D16" s="8" t="s">
        <v>163</v>
      </c>
      <c r="E16" s="9"/>
    </row>
    <row r="17">
      <c r="A17" s="8" t="s">
        <v>64</v>
      </c>
      <c r="B17" s="8" t="s">
        <v>0</v>
      </c>
      <c r="C17" s="8" t="s">
        <v>64</v>
      </c>
      <c r="D17" s="8" t="s">
        <v>163</v>
      </c>
      <c r="E17" s="9"/>
    </row>
    <row r="18">
      <c r="A18" s="8" t="s">
        <v>68</v>
      </c>
      <c r="B18" s="8" t="s">
        <v>0</v>
      </c>
      <c r="C18" s="8" t="s">
        <v>180</v>
      </c>
      <c r="D18" s="8" t="s">
        <v>163</v>
      </c>
      <c r="E18" s="9"/>
    </row>
    <row r="19">
      <c r="A19" s="8" t="s">
        <v>72</v>
      </c>
      <c r="B19" s="8" t="s">
        <v>0</v>
      </c>
      <c r="C19" s="8" t="s">
        <v>181</v>
      </c>
      <c r="D19" s="8" t="s">
        <v>163</v>
      </c>
      <c r="E19" s="9"/>
    </row>
    <row r="20">
      <c r="A20" s="8" t="s">
        <v>76</v>
      </c>
      <c r="B20" s="8" t="s">
        <v>0</v>
      </c>
      <c r="C20" s="8" t="s">
        <v>182</v>
      </c>
      <c r="D20" s="8" t="s">
        <v>163</v>
      </c>
      <c r="E20" s="9"/>
    </row>
    <row r="21">
      <c r="A21" s="8" t="s">
        <v>80</v>
      </c>
      <c r="B21" s="8" t="s">
        <v>0</v>
      </c>
      <c r="C21" s="8" t="s">
        <v>183</v>
      </c>
      <c r="D21" s="8" t="s">
        <v>163</v>
      </c>
      <c r="E21" s="9"/>
    </row>
    <row r="22">
      <c r="A22" s="8" t="s">
        <v>84</v>
      </c>
      <c r="B22" s="8" t="s">
        <v>0</v>
      </c>
      <c r="C22" s="8" t="s">
        <v>184</v>
      </c>
      <c r="D22" s="8" t="s">
        <v>163</v>
      </c>
      <c r="E22" s="9"/>
    </row>
    <row r="23">
      <c r="A23" s="8" t="s">
        <v>88</v>
      </c>
      <c r="B23" s="8" t="s">
        <v>0</v>
      </c>
      <c r="C23" s="8" t="s">
        <v>185</v>
      </c>
      <c r="D23" s="8" t="s">
        <v>165</v>
      </c>
      <c r="E23" s="9"/>
    </row>
    <row r="24">
      <c r="A24" s="8" t="s">
        <v>92</v>
      </c>
      <c r="B24" s="8" t="s">
        <v>0</v>
      </c>
      <c r="C24" s="8" t="s">
        <v>186</v>
      </c>
      <c r="D24" s="8" t="s">
        <v>165</v>
      </c>
      <c r="E24" s="9"/>
    </row>
    <row r="25">
      <c r="A25" s="8" t="s">
        <v>96</v>
      </c>
      <c r="B25" s="8" t="s">
        <v>0</v>
      </c>
      <c r="C25" s="8" t="s">
        <v>187</v>
      </c>
      <c r="D25" s="8" t="s">
        <v>165</v>
      </c>
      <c r="E25" s="9"/>
    </row>
    <row r="26">
      <c r="A26" s="8" t="s">
        <v>100</v>
      </c>
      <c r="B26" s="8" t="s">
        <v>0</v>
      </c>
      <c r="C26" s="8" t="s">
        <v>188</v>
      </c>
      <c r="D26" s="8" t="s">
        <v>163</v>
      </c>
      <c r="E26" s="9"/>
    </row>
    <row r="27">
      <c r="A27" s="8" t="s">
        <v>104</v>
      </c>
      <c r="B27" s="8" t="s">
        <v>0</v>
      </c>
      <c r="C27" s="8" t="s">
        <v>189</v>
      </c>
      <c r="D27" s="8" t="s">
        <v>163</v>
      </c>
      <c r="E27" s="9"/>
    </row>
    <row r="28">
      <c r="A28" s="8" t="s">
        <v>108</v>
      </c>
      <c r="B28" s="8" t="s">
        <v>0</v>
      </c>
      <c r="C28" s="8" t="s">
        <v>190</v>
      </c>
      <c r="D28" s="8" t="s">
        <v>163</v>
      </c>
      <c r="E28" s="9"/>
    </row>
    <row r="29">
      <c r="A29" s="8" t="s">
        <v>112</v>
      </c>
      <c r="B29" s="8" t="s">
        <v>0</v>
      </c>
      <c r="C29" s="8" t="s">
        <v>191</v>
      </c>
      <c r="D29" s="8" t="s">
        <v>163</v>
      </c>
      <c r="E29" s="9"/>
    </row>
    <row r="30">
      <c r="A30" s="8" t="s">
        <v>116</v>
      </c>
      <c r="B30" s="8" t="s">
        <v>0</v>
      </c>
      <c r="C30" s="8" t="s">
        <v>192</v>
      </c>
      <c r="D30" s="8" t="s">
        <v>165</v>
      </c>
      <c r="E30" s="9"/>
    </row>
    <row r="31">
      <c r="A31" s="8" t="s">
        <v>120</v>
      </c>
      <c r="B31" s="8" t="s">
        <v>0</v>
      </c>
      <c r="C31" s="8" t="s">
        <v>193</v>
      </c>
      <c r="D31" s="8" t="s">
        <v>163</v>
      </c>
      <c r="E31" s="9"/>
    </row>
    <row r="32">
      <c r="A32" s="8" t="s">
        <v>124</v>
      </c>
      <c r="B32" s="8" t="s">
        <v>0</v>
      </c>
      <c r="C32" s="8" t="s">
        <v>194</v>
      </c>
      <c r="D32" s="8" t="s">
        <v>163</v>
      </c>
      <c r="E32" s="9"/>
    </row>
    <row r="33">
      <c r="A33" s="8" t="s">
        <v>128</v>
      </c>
      <c r="B33" s="8" t="s">
        <v>0</v>
      </c>
      <c r="C33" s="8" t="s">
        <v>195</v>
      </c>
      <c r="D33" s="8" t="s">
        <v>163</v>
      </c>
      <c r="E33" s="9"/>
    </row>
    <row r="34">
      <c r="A34" s="8" t="s">
        <v>132</v>
      </c>
      <c r="B34" s="8" t="s">
        <v>0</v>
      </c>
      <c r="C34" s="8" t="s">
        <v>196</v>
      </c>
      <c r="D34" s="8" t="s">
        <v>165</v>
      </c>
      <c r="E34" s="9"/>
    </row>
    <row r="35">
      <c r="A35" s="8" t="s">
        <v>136</v>
      </c>
      <c r="B35" s="8" t="s">
        <v>0</v>
      </c>
      <c r="C35" s="8" t="s">
        <v>197</v>
      </c>
      <c r="D35" s="8" t="s">
        <v>165</v>
      </c>
      <c r="E35" s="9"/>
    </row>
    <row r="36">
      <c r="A36" s="8" t="s">
        <v>5</v>
      </c>
      <c r="B36" s="8" t="s">
        <v>1</v>
      </c>
      <c r="C36" s="8" t="s">
        <v>198</v>
      </c>
      <c r="D36" s="8" t="s">
        <v>163</v>
      </c>
      <c r="E36" s="9"/>
    </row>
    <row r="37">
      <c r="A37" s="8" t="s">
        <v>9</v>
      </c>
      <c r="B37" s="8" t="s">
        <v>1</v>
      </c>
      <c r="C37" s="8" t="s">
        <v>199</v>
      </c>
      <c r="D37" s="8" t="s">
        <v>165</v>
      </c>
      <c r="E37" s="9"/>
    </row>
    <row r="38">
      <c r="A38" s="8" t="s">
        <v>13</v>
      </c>
      <c r="B38" s="8" t="s">
        <v>1</v>
      </c>
      <c r="C38" s="8" t="s">
        <v>200</v>
      </c>
      <c r="D38" s="8" t="s">
        <v>201</v>
      </c>
      <c r="E38" s="9"/>
    </row>
    <row r="39">
      <c r="A39" s="8" t="s">
        <v>17</v>
      </c>
      <c r="B39" s="8" t="s">
        <v>1</v>
      </c>
      <c r="C39" s="8" t="s">
        <v>202</v>
      </c>
      <c r="D39" s="8" t="s">
        <v>163</v>
      </c>
      <c r="E39" s="9"/>
    </row>
    <row r="40">
      <c r="A40" s="8" t="s">
        <v>21</v>
      </c>
      <c r="B40" s="8" t="s">
        <v>1</v>
      </c>
      <c r="C40" s="8" t="s">
        <v>203</v>
      </c>
      <c r="D40" s="8" t="s">
        <v>163</v>
      </c>
      <c r="E40" s="9"/>
    </row>
    <row r="41">
      <c r="A41" s="8" t="s">
        <v>25</v>
      </c>
      <c r="B41" s="8" t="s">
        <v>1</v>
      </c>
      <c r="C41" s="8" t="s">
        <v>41</v>
      </c>
      <c r="D41" s="8" t="s">
        <v>163</v>
      </c>
      <c r="E41" s="9"/>
    </row>
    <row r="42">
      <c r="A42" s="8" t="s">
        <v>29</v>
      </c>
      <c r="B42" s="8" t="s">
        <v>1</v>
      </c>
      <c r="C42" s="8" t="s">
        <v>204</v>
      </c>
      <c r="D42" s="8" t="s">
        <v>165</v>
      </c>
      <c r="E42" s="9"/>
    </row>
    <row r="43">
      <c r="A43" s="8" t="s">
        <v>33</v>
      </c>
      <c r="B43" s="8" t="s">
        <v>1</v>
      </c>
      <c r="C43" s="8" t="s">
        <v>205</v>
      </c>
      <c r="D43" s="8" t="s">
        <v>163</v>
      </c>
      <c r="E43" s="9"/>
    </row>
    <row r="44">
      <c r="A44" s="8" t="s">
        <v>37</v>
      </c>
      <c r="B44" s="8" t="s">
        <v>1</v>
      </c>
      <c r="C44" s="8" t="s">
        <v>206</v>
      </c>
      <c r="D44" s="8" t="s">
        <v>163</v>
      </c>
      <c r="E44" s="9"/>
    </row>
    <row r="45">
      <c r="A45" s="8" t="s">
        <v>41</v>
      </c>
      <c r="B45" s="8" t="s">
        <v>1</v>
      </c>
      <c r="C45" s="8" t="s">
        <v>207</v>
      </c>
      <c r="D45" s="8" t="s">
        <v>163</v>
      </c>
      <c r="E45" s="9"/>
    </row>
    <row r="46">
      <c r="A46" s="8" t="s">
        <v>45</v>
      </c>
      <c r="B46" s="8" t="s">
        <v>1</v>
      </c>
      <c r="C46" s="8" t="s">
        <v>208</v>
      </c>
      <c r="D46" s="8" t="s">
        <v>163</v>
      </c>
      <c r="E46" s="9"/>
    </row>
    <row r="47">
      <c r="A47" s="8" t="s">
        <v>49</v>
      </c>
      <c r="B47" s="8" t="s">
        <v>1</v>
      </c>
      <c r="C47" s="8" t="s">
        <v>209</v>
      </c>
      <c r="D47" s="8" t="s">
        <v>163</v>
      </c>
      <c r="E47" s="9"/>
    </row>
    <row r="48">
      <c r="A48" s="8" t="s">
        <v>53</v>
      </c>
      <c r="B48" s="8" t="s">
        <v>1</v>
      </c>
      <c r="C48" s="8" t="s">
        <v>210</v>
      </c>
      <c r="D48" s="8" t="s">
        <v>211</v>
      </c>
      <c r="E48" s="9"/>
    </row>
    <row r="49">
      <c r="A49" s="8" t="s">
        <v>57</v>
      </c>
      <c r="B49" s="8" t="s">
        <v>1</v>
      </c>
      <c r="C49" s="8" t="s">
        <v>212</v>
      </c>
      <c r="D49" s="8" t="s">
        <v>211</v>
      </c>
      <c r="E49" s="9"/>
    </row>
    <row r="50">
      <c r="A50" s="8" t="s">
        <v>61</v>
      </c>
      <c r="B50" s="8" t="s">
        <v>1</v>
      </c>
      <c r="C50" s="8" t="s">
        <v>213</v>
      </c>
      <c r="D50" s="8" t="s">
        <v>211</v>
      </c>
      <c r="E50" s="9"/>
    </row>
    <row r="51">
      <c r="A51" s="8" t="s">
        <v>65</v>
      </c>
      <c r="B51" s="8" t="s">
        <v>1</v>
      </c>
      <c r="C51" s="8" t="s">
        <v>214</v>
      </c>
      <c r="D51" s="8" t="s">
        <v>211</v>
      </c>
      <c r="E51" s="9"/>
    </row>
    <row r="52">
      <c r="A52" s="8" t="s">
        <v>69</v>
      </c>
      <c r="B52" s="8" t="s">
        <v>1</v>
      </c>
      <c r="C52" s="8" t="s">
        <v>215</v>
      </c>
      <c r="D52" s="8" t="s">
        <v>163</v>
      </c>
      <c r="E52" s="9"/>
    </row>
    <row r="53">
      <c r="A53" s="8" t="s">
        <v>73</v>
      </c>
      <c r="B53" s="8" t="s">
        <v>1</v>
      </c>
      <c r="C53" s="8" t="s">
        <v>216</v>
      </c>
      <c r="D53" s="8" t="s">
        <v>201</v>
      </c>
      <c r="E53" s="9"/>
    </row>
    <row r="54">
      <c r="A54" s="8" t="s">
        <v>77</v>
      </c>
      <c r="B54" s="8" t="s">
        <v>1</v>
      </c>
      <c r="C54" s="8" t="s">
        <v>217</v>
      </c>
      <c r="D54" s="8" t="s">
        <v>211</v>
      </c>
      <c r="E54" s="9"/>
    </row>
    <row r="55">
      <c r="A55" s="8" t="s">
        <v>81</v>
      </c>
      <c r="B55" s="8" t="s">
        <v>1</v>
      </c>
      <c r="C55" s="8" t="s">
        <v>218</v>
      </c>
      <c r="D55" s="8" t="s">
        <v>163</v>
      </c>
      <c r="E55" s="9"/>
    </row>
    <row r="56">
      <c r="A56" s="8" t="s">
        <v>85</v>
      </c>
      <c r="B56" s="8" t="s">
        <v>1</v>
      </c>
      <c r="C56" s="8" t="s">
        <v>219</v>
      </c>
      <c r="D56" s="8" t="s">
        <v>220</v>
      </c>
      <c r="E56" s="8" t="s">
        <v>221</v>
      </c>
    </row>
    <row r="57">
      <c r="A57" s="8" t="s">
        <v>89</v>
      </c>
      <c r="B57" s="8" t="s">
        <v>1</v>
      </c>
      <c r="C57" s="8" t="s">
        <v>222</v>
      </c>
      <c r="D57" s="8" t="s">
        <v>211</v>
      </c>
      <c r="E57" s="9"/>
    </row>
    <row r="58">
      <c r="A58" s="8" t="s">
        <v>93</v>
      </c>
      <c r="B58" s="8" t="s">
        <v>1</v>
      </c>
      <c r="C58" s="8" t="s">
        <v>223</v>
      </c>
      <c r="D58" s="8" t="s">
        <v>163</v>
      </c>
      <c r="E58" s="9"/>
    </row>
    <row r="59">
      <c r="A59" s="8" t="s">
        <v>97</v>
      </c>
      <c r="B59" s="8" t="s">
        <v>1</v>
      </c>
      <c r="C59" s="8" t="s">
        <v>224</v>
      </c>
      <c r="D59" s="8" t="s">
        <v>163</v>
      </c>
      <c r="E59" s="9"/>
    </row>
    <row r="60">
      <c r="A60" s="8" t="s">
        <v>101</v>
      </c>
      <c r="B60" s="8" t="s">
        <v>1</v>
      </c>
      <c r="C60" s="8" t="s">
        <v>225</v>
      </c>
      <c r="D60" s="8" t="s">
        <v>163</v>
      </c>
      <c r="E60" s="9"/>
    </row>
    <row r="61">
      <c r="A61" s="8" t="s">
        <v>105</v>
      </c>
      <c r="B61" s="8" t="s">
        <v>1</v>
      </c>
      <c r="C61" s="8" t="s">
        <v>226</v>
      </c>
      <c r="D61" s="8" t="s">
        <v>201</v>
      </c>
      <c r="E61" s="9"/>
    </row>
    <row r="62">
      <c r="A62" s="8" t="s">
        <v>109</v>
      </c>
      <c r="B62" s="8" t="s">
        <v>1</v>
      </c>
      <c r="C62" s="8" t="s">
        <v>109</v>
      </c>
      <c r="D62" s="8" t="s">
        <v>163</v>
      </c>
      <c r="E62" s="9"/>
    </row>
    <row r="63">
      <c r="A63" s="8" t="s">
        <v>113</v>
      </c>
      <c r="B63" s="8" t="s">
        <v>1</v>
      </c>
      <c r="C63" s="8" t="s">
        <v>227</v>
      </c>
      <c r="D63" s="8" t="s">
        <v>165</v>
      </c>
      <c r="E63" s="9"/>
    </row>
    <row r="64">
      <c r="A64" s="8" t="s">
        <v>117</v>
      </c>
      <c r="B64" s="8" t="s">
        <v>1</v>
      </c>
      <c r="C64" s="8" t="s">
        <v>228</v>
      </c>
      <c r="D64" s="8" t="s">
        <v>163</v>
      </c>
      <c r="E64" s="9"/>
    </row>
    <row r="65">
      <c r="A65" s="8" t="s">
        <v>121</v>
      </c>
      <c r="B65" s="8" t="s">
        <v>1</v>
      </c>
      <c r="C65" s="8" t="s">
        <v>229</v>
      </c>
      <c r="D65" s="8" t="s">
        <v>211</v>
      </c>
      <c r="E65" s="9"/>
    </row>
    <row r="66">
      <c r="A66" s="8" t="s">
        <v>125</v>
      </c>
      <c r="B66" s="8" t="s">
        <v>1</v>
      </c>
      <c r="C66" s="8" t="s">
        <v>230</v>
      </c>
      <c r="D66" s="8" t="s">
        <v>211</v>
      </c>
      <c r="E66" s="9"/>
    </row>
    <row r="67">
      <c r="A67" s="8" t="s">
        <v>129</v>
      </c>
      <c r="B67" s="8" t="s">
        <v>1</v>
      </c>
      <c r="C67" s="8" t="s">
        <v>231</v>
      </c>
      <c r="D67" s="8" t="s">
        <v>211</v>
      </c>
      <c r="E67" s="9"/>
    </row>
    <row r="68">
      <c r="A68" s="8" t="s">
        <v>133</v>
      </c>
      <c r="B68" s="8" t="s">
        <v>1</v>
      </c>
      <c r="C68" s="8" t="s">
        <v>232</v>
      </c>
      <c r="D68" s="8" t="s">
        <v>201</v>
      </c>
      <c r="E68" s="9"/>
    </row>
    <row r="69">
      <c r="A69" s="8" t="s">
        <v>137</v>
      </c>
      <c r="B69" s="8" t="s">
        <v>1</v>
      </c>
      <c r="C69" s="8" t="s">
        <v>233</v>
      </c>
      <c r="D69" s="8" t="s">
        <v>211</v>
      </c>
      <c r="E69" s="9"/>
    </row>
    <row r="70">
      <c r="A70" s="8" t="s">
        <v>140</v>
      </c>
      <c r="B70" s="8" t="s">
        <v>1</v>
      </c>
      <c r="C70" s="8" t="s">
        <v>140</v>
      </c>
      <c r="D70" s="8" t="s">
        <v>163</v>
      </c>
      <c r="E70" s="9"/>
    </row>
    <row r="71">
      <c r="A71" s="8" t="s">
        <v>142</v>
      </c>
      <c r="B71" s="8" t="s">
        <v>1</v>
      </c>
      <c r="C71" s="8" t="s">
        <v>234</v>
      </c>
      <c r="D71" s="8" t="s">
        <v>165</v>
      </c>
      <c r="E71" s="9"/>
    </row>
    <row r="72">
      <c r="A72" s="8" t="s">
        <v>144</v>
      </c>
      <c r="B72" s="8" t="s">
        <v>1</v>
      </c>
      <c r="C72" s="8" t="s">
        <v>235</v>
      </c>
      <c r="D72" s="8" t="s">
        <v>211</v>
      </c>
      <c r="E72" s="9"/>
    </row>
    <row r="73">
      <c r="A73" s="8" t="s">
        <v>146</v>
      </c>
      <c r="B73" s="8" t="s">
        <v>1</v>
      </c>
      <c r="C73" s="8" t="s">
        <v>236</v>
      </c>
      <c r="D73" s="8" t="s">
        <v>211</v>
      </c>
      <c r="E73" s="9"/>
    </row>
    <row r="74">
      <c r="A74" s="8" t="s">
        <v>147</v>
      </c>
      <c r="B74" s="8" t="s">
        <v>1</v>
      </c>
      <c r="C74" s="8" t="s">
        <v>237</v>
      </c>
      <c r="D74" s="8" t="s">
        <v>201</v>
      </c>
      <c r="E74" s="9"/>
    </row>
    <row r="75">
      <c r="A75" s="8" t="s">
        <v>148</v>
      </c>
      <c r="B75" s="8" t="s">
        <v>1</v>
      </c>
      <c r="C75" s="8" t="s">
        <v>238</v>
      </c>
      <c r="D75" s="8" t="s">
        <v>165</v>
      </c>
      <c r="E75" s="9"/>
    </row>
    <row r="76">
      <c r="A76" s="8" t="s">
        <v>149</v>
      </c>
      <c r="B76" s="8" t="s">
        <v>1</v>
      </c>
      <c r="C76" s="8" t="s">
        <v>239</v>
      </c>
      <c r="D76" s="8" t="s">
        <v>165</v>
      </c>
      <c r="E76" s="9"/>
    </row>
    <row r="77">
      <c r="A77" s="8" t="s">
        <v>150</v>
      </c>
      <c r="B77" s="8" t="s">
        <v>1</v>
      </c>
      <c r="C77" s="8" t="s">
        <v>240</v>
      </c>
      <c r="D77" s="8" t="s">
        <v>163</v>
      </c>
      <c r="E77" s="9"/>
    </row>
    <row r="78">
      <c r="A78" s="8" t="s">
        <v>151</v>
      </c>
      <c r="B78" s="8" t="s">
        <v>1</v>
      </c>
      <c r="C78" s="8" t="s">
        <v>241</v>
      </c>
      <c r="D78" s="8" t="s">
        <v>163</v>
      </c>
      <c r="E78" s="9"/>
    </row>
    <row r="79">
      <c r="A79" s="8" t="s">
        <v>152</v>
      </c>
      <c r="B79" s="8" t="s">
        <v>1</v>
      </c>
      <c r="C79" s="8" t="s">
        <v>242</v>
      </c>
      <c r="D79" s="8" t="s">
        <v>211</v>
      </c>
      <c r="E79" s="9"/>
    </row>
    <row r="80">
      <c r="A80" s="8" t="s">
        <v>153</v>
      </c>
      <c r="B80" s="8" t="s">
        <v>1</v>
      </c>
      <c r="C80" s="8" t="s">
        <v>236</v>
      </c>
      <c r="D80" s="8" t="s">
        <v>211</v>
      </c>
      <c r="E80" s="9" t="s">
        <v>243</v>
      </c>
    </row>
    <row r="81">
      <c r="A81" s="8" t="s">
        <v>154</v>
      </c>
      <c r="B81" s="8" t="s">
        <v>1</v>
      </c>
      <c r="C81" s="8" t="s">
        <v>244</v>
      </c>
      <c r="D81" s="8" t="s">
        <v>211</v>
      </c>
      <c r="E81" s="9"/>
    </row>
    <row r="82">
      <c r="A82" s="8" t="s">
        <v>155</v>
      </c>
      <c r="B82" s="8" t="s">
        <v>1</v>
      </c>
      <c r="C82" s="8" t="s">
        <v>245</v>
      </c>
      <c r="D82" s="8" t="s">
        <v>163</v>
      </c>
      <c r="E82" s="9"/>
    </row>
    <row r="83">
      <c r="A83" s="8" t="s">
        <v>156</v>
      </c>
      <c r="B83" s="8" t="s">
        <v>1</v>
      </c>
      <c r="C83" s="8" t="s">
        <v>246</v>
      </c>
      <c r="D83" s="8" t="s">
        <v>165</v>
      </c>
      <c r="E83" s="9"/>
    </row>
    <row r="84">
      <c r="A84" s="8" t="s">
        <v>157</v>
      </c>
      <c r="B84" s="8" t="s">
        <v>1</v>
      </c>
      <c r="C84" s="8" t="s">
        <v>247</v>
      </c>
      <c r="D84" s="8" t="s">
        <v>211</v>
      </c>
      <c r="E84" s="9"/>
    </row>
    <row r="85">
      <c r="A85" s="8" t="s">
        <v>6</v>
      </c>
      <c r="B85" s="8" t="s">
        <v>2</v>
      </c>
      <c r="C85" s="8" t="s">
        <v>248</v>
      </c>
      <c r="D85" s="8" t="s">
        <v>165</v>
      </c>
      <c r="E85" s="9"/>
    </row>
    <row r="86">
      <c r="A86" s="8" t="s">
        <v>10</v>
      </c>
      <c r="B86" s="8" t="s">
        <v>2</v>
      </c>
      <c r="C86" s="8" t="s">
        <v>249</v>
      </c>
      <c r="D86" s="8" t="s">
        <v>165</v>
      </c>
      <c r="E86" s="9"/>
    </row>
    <row r="87">
      <c r="A87" s="8" t="s">
        <v>14</v>
      </c>
      <c r="B87" s="8" t="s">
        <v>2</v>
      </c>
      <c r="C87" s="8" t="s">
        <v>250</v>
      </c>
      <c r="D87" s="8" t="s">
        <v>165</v>
      </c>
      <c r="E87" s="9"/>
    </row>
    <row r="88">
      <c r="A88" s="8" t="s">
        <v>18</v>
      </c>
      <c r="B88" s="8" t="s">
        <v>2</v>
      </c>
      <c r="C88" s="8" t="s">
        <v>18</v>
      </c>
      <c r="D88" s="8" t="s">
        <v>163</v>
      </c>
      <c r="E88" s="9"/>
    </row>
    <row r="89">
      <c r="A89" s="8" t="s">
        <v>22</v>
      </c>
      <c r="B89" s="8" t="s">
        <v>2</v>
      </c>
      <c r="C89" s="8" t="s">
        <v>251</v>
      </c>
      <c r="D89" s="8" t="s">
        <v>165</v>
      </c>
      <c r="E89" s="9"/>
    </row>
    <row r="90">
      <c r="A90" s="8" t="s">
        <v>26</v>
      </c>
      <c r="B90" s="8" t="s">
        <v>2</v>
      </c>
      <c r="C90" s="8" t="s">
        <v>252</v>
      </c>
      <c r="D90" s="8" t="s">
        <v>165</v>
      </c>
      <c r="E90" s="9"/>
    </row>
    <row r="91">
      <c r="A91" s="8" t="s">
        <v>30</v>
      </c>
      <c r="B91" s="8" t="s">
        <v>2</v>
      </c>
      <c r="C91" s="8" t="s">
        <v>253</v>
      </c>
      <c r="D91" s="8" t="s">
        <v>165</v>
      </c>
      <c r="E91" s="9"/>
    </row>
    <row r="92">
      <c r="A92" s="8" t="s">
        <v>34</v>
      </c>
      <c r="B92" s="8" t="s">
        <v>2</v>
      </c>
      <c r="C92" s="8" t="s">
        <v>254</v>
      </c>
      <c r="D92" s="8" t="s">
        <v>163</v>
      </c>
      <c r="E92" s="9"/>
    </row>
    <row r="93">
      <c r="A93" s="8" t="s">
        <v>38</v>
      </c>
      <c r="B93" s="8" t="s">
        <v>2</v>
      </c>
      <c r="C93" s="8" t="s">
        <v>255</v>
      </c>
      <c r="D93" s="8" t="s">
        <v>165</v>
      </c>
      <c r="E93" s="9"/>
    </row>
    <row r="94">
      <c r="A94" s="8" t="s">
        <v>42</v>
      </c>
      <c r="B94" s="8" t="s">
        <v>2</v>
      </c>
      <c r="C94" s="8" t="s">
        <v>256</v>
      </c>
      <c r="D94" s="8" t="s">
        <v>165</v>
      </c>
      <c r="E94" s="9"/>
    </row>
    <row r="95">
      <c r="A95" s="8" t="s">
        <v>46</v>
      </c>
      <c r="B95" s="8" t="s">
        <v>2</v>
      </c>
      <c r="C95" s="8" t="s">
        <v>257</v>
      </c>
      <c r="D95" s="8" t="s">
        <v>163</v>
      </c>
      <c r="E95" s="9"/>
    </row>
    <row r="96">
      <c r="A96" s="8" t="s">
        <v>50</v>
      </c>
      <c r="B96" s="8" t="s">
        <v>2</v>
      </c>
      <c r="C96" s="8" t="s">
        <v>258</v>
      </c>
      <c r="D96" s="8" t="s">
        <v>163</v>
      </c>
      <c r="E96" s="9"/>
    </row>
    <row r="97">
      <c r="A97" s="8" t="s">
        <v>54</v>
      </c>
      <c r="B97" s="8" t="s">
        <v>2</v>
      </c>
      <c r="C97" s="8" t="s">
        <v>259</v>
      </c>
      <c r="D97" s="8" t="s">
        <v>165</v>
      </c>
      <c r="E97" s="9"/>
    </row>
    <row r="98">
      <c r="A98" s="8" t="s">
        <v>58</v>
      </c>
      <c r="B98" s="8" t="s">
        <v>2</v>
      </c>
      <c r="C98" s="8" t="s">
        <v>260</v>
      </c>
      <c r="D98" s="8" t="s">
        <v>165</v>
      </c>
      <c r="E98" s="9"/>
    </row>
    <row r="99">
      <c r="A99" s="8" t="s">
        <v>62</v>
      </c>
      <c r="B99" s="8" t="s">
        <v>2</v>
      </c>
      <c r="C99" s="8" t="s">
        <v>261</v>
      </c>
      <c r="D99" s="8" t="s">
        <v>165</v>
      </c>
      <c r="E99" s="9"/>
    </row>
    <row r="100">
      <c r="A100" s="8" t="s">
        <v>66</v>
      </c>
      <c r="B100" s="8" t="s">
        <v>2</v>
      </c>
      <c r="C100" s="8" t="s">
        <v>262</v>
      </c>
      <c r="D100" s="8" t="s">
        <v>163</v>
      </c>
      <c r="E100" s="9"/>
    </row>
    <row r="101">
      <c r="A101" s="8" t="s">
        <v>70</v>
      </c>
      <c r="B101" s="8" t="s">
        <v>2</v>
      </c>
      <c r="C101" s="8" t="s">
        <v>263</v>
      </c>
      <c r="D101" s="8" t="s">
        <v>163</v>
      </c>
      <c r="E101" s="9"/>
    </row>
    <row r="102">
      <c r="A102" s="8" t="s">
        <v>74</v>
      </c>
      <c r="B102" s="8" t="s">
        <v>2</v>
      </c>
      <c r="C102" s="8" t="s">
        <v>264</v>
      </c>
      <c r="D102" s="8" t="s">
        <v>165</v>
      </c>
      <c r="E102" s="9"/>
    </row>
    <row r="103">
      <c r="A103" s="8" t="s">
        <v>78</v>
      </c>
      <c r="B103" s="8" t="s">
        <v>2</v>
      </c>
      <c r="C103" s="8" t="s">
        <v>265</v>
      </c>
      <c r="D103" s="8" t="s">
        <v>165</v>
      </c>
      <c r="E103" s="9"/>
    </row>
    <row r="104">
      <c r="A104" s="8" t="s">
        <v>82</v>
      </c>
      <c r="B104" s="8" t="s">
        <v>2</v>
      </c>
      <c r="C104" s="8" t="s">
        <v>266</v>
      </c>
      <c r="D104" s="8" t="s">
        <v>165</v>
      </c>
      <c r="E104" s="9"/>
    </row>
    <row r="105">
      <c r="A105" s="8" t="s">
        <v>86</v>
      </c>
      <c r="B105" s="8" t="s">
        <v>2</v>
      </c>
      <c r="C105" s="8" t="s">
        <v>267</v>
      </c>
      <c r="D105" s="8" t="s">
        <v>163</v>
      </c>
      <c r="E105" s="9"/>
    </row>
    <row r="106">
      <c r="A106" s="8" t="s">
        <v>90</v>
      </c>
      <c r="B106" s="8" t="s">
        <v>2</v>
      </c>
      <c r="C106" s="8" t="s">
        <v>268</v>
      </c>
      <c r="D106" s="8" t="s">
        <v>165</v>
      </c>
      <c r="E106" s="9"/>
    </row>
    <row r="107">
      <c r="A107" s="8" t="s">
        <v>94</v>
      </c>
      <c r="B107" s="8" t="s">
        <v>2</v>
      </c>
      <c r="C107" s="8" t="s">
        <v>269</v>
      </c>
      <c r="D107" s="8" t="s">
        <v>163</v>
      </c>
      <c r="E107" s="9"/>
    </row>
    <row r="108">
      <c r="A108" s="8" t="s">
        <v>98</v>
      </c>
      <c r="B108" s="8" t="s">
        <v>2</v>
      </c>
      <c r="C108" s="8" t="s">
        <v>270</v>
      </c>
      <c r="D108" s="8" t="s">
        <v>165</v>
      </c>
      <c r="E108" s="9"/>
    </row>
    <row r="109">
      <c r="A109" s="8" t="s">
        <v>102</v>
      </c>
      <c r="B109" s="8" t="s">
        <v>2</v>
      </c>
      <c r="C109" s="8" t="s">
        <v>271</v>
      </c>
      <c r="D109" s="8" t="s">
        <v>165</v>
      </c>
      <c r="E109" s="9"/>
    </row>
    <row r="110">
      <c r="A110" s="8" t="s">
        <v>106</v>
      </c>
      <c r="B110" s="8" t="s">
        <v>2</v>
      </c>
      <c r="C110" s="8" t="s">
        <v>272</v>
      </c>
      <c r="D110" s="8" t="s">
        <v>165</v>
      </c>
      <c r="E110" s="9"/>
    </row>
    <row r="111">
      <c r="A111" s="8" t="s">
        <v>110</v>
      </c>
      <c r="B111" s="8" t="s">
        <v>2</v>
      </c>
      <c r="C111" s="8" t="s">
        <v>273</v>
      </c>
      <c r="D111" s="8" t="s">
        <v>163</v>
      </c>
      <c r="E111" s="9"/>
    </row>
    <row r="112">
      <c r="A112" s="8" t="s">
        <v>114</v>
      </c>
      <c r="B112" s="8" t="s">
        <v>2</v>
      </c>
      <c r="C112" s="8" t="s">
        <v>274</v>
      </c>
      <c r="D112" s="8" t="s">
        <v>163</v>
      </c>
      <c r="E112" s="9"/>
    </row>
    <row r="113">
      <c r="A113" s="8" t="s">
        <v>118</v>
      </c>
      <c r="B113" s="8" t="s">
        <v>2</v>
      </c>
      <c r="C113" s="8" t="s">
        <v>275</v>
      </c>
      <c r="D113" s="8" t="s">
        <v>163</v>
      </c>
      <c r="E113" s="9"/>
    </row>
    <row r="114">
      <c r="A114" s="8" t="s">
        <v>122</v>
      </c>
      <c r="B114" s="8" t="s">
        <v>2</v>
      </c>
      <c r="C114" s="8" t="s">
        <v>273</v>
      </c>
      <c r="D114" s="8" t="s">
        <v>163</v>
      </c>
      <c r="E114" s="9"/>
    </row>
    <row r="115">
      <c r="A115" s="8" t="s">
        <v>126</v>
      </c>
      <c r="B115" s="8" t="s">
        <v>2</v>
      </c>
      <c r="C115" s="8" t="s">
        <v>276</v>
      </c>
      <c r="D115" s="8" t="s">
        <v>165</v>
      </c>
      <c r="E115" s="9"/>
    </row>
    <row r="116">
      <c r="A116" s="8" t="s">
        <v>130</v>
      </c>
      <c r="B116" s="8" t="s">
        <v>2</v>
      </c>
      <c r="C116" s="8" t="s">
        <v>277</v>
      </c>
      <c r="D116" s="8" t="s">
        <v>165</v>
      </c>
      <c r="E116" s="9"/>
    </row>
    <row r="117">
      <c r="A117" s="8" t="s">
        <v>134</v>
      </c>
      <c r="B117" s="8" t="s">
        <v>2</v>
      </c>
      <c r="C117" s="8" t="s">
        <v>134</v>
      </c>
      <c r="D117" s="8" t="s">
        <v>163</v>
      </c>
      <c r="E117" s="9"/>
    </row>
    <row r="118">
      <c r="A118" s="8" t="s">
        <v>138</v>
      </c>
      <c r="B118" s="8" t="s">
        <v>2</v>
      </c>
      <c r="C118" s="8" t="s">
        <v>277</v>
      </c>
      <c r="D118" s="8" t="s">
        <v>165</v>
      </c>
      <c r="E118" s="8" t="s">
        <v>243</v>
      </c>
    </row>
    <row r="119">
      <c r="A119" s="8" t="s">
        <v>141</v>
      </c>
      <c r="B119" s="8" t="s">
        <v>2</v>
      </c>
      <c r="C119" s="8" t="s">
        <v>278</v>
      </c>
      <c r="D119" s="8" t="s">
        <v>163</v>
      </c>
      <c r="E119" s="9"/>
    </row>
    <row r="120">
      <c r="A120" s="8" t="s">
        <v>143</v>
      </c>
      <c r="B120" s="8" t="s">
        <v>2</v>
      </c>
      <c r="C120" s="8" t="s">
        <v>279</v>
      </c>
      <c r="D120" s="8" t="s">
        <v>163</v>
      </c>
      <c r="E120" s="9"/>
    </row>
    <row r="121">
      <c r="A121" s="8" t="s">
        <v>145</v>
      </c>
      <c r="B121" s="8" t="s">
        <v>2</v>
      </c>
      <c r="C121" s="8" t="s">
        <v>280</v>
      </c>
      <c r="D121" s="8" t="s">
        <v>163</v>
      </c>
      <c r="E121" s="9"/>
    </row>
    <row r="122">
      <c r="A122" s="8" t="s">
        <v>7</v>
      </c>
      <c r="B122" s="8" t="s">
        <v>3</v>
      </c>
      <c r="C122" s="8" t="s">
        <v>281</v>
      </c>
      <c r="D122" s="8" t="s">
        <v>165</v>
      </c>
      <c r="E122" s="9"/>
    </row>
    <row r="123">
      <c r="A123" s="8" t="s">
        <v>11</v>
      </c>
      <c r="B123" s="8" t="s">
        <v>3</v>
      </c>
      <c r="C123" s="8" t="s">
        <v>282</v>
      </c>
      <c r="D123" s="8" t="s">
        <v>165</v>
      </c>
      <c r="E123" s="9"/>
    </row>
    <row r="124">
      <c r="A124" s="8" t="s">
        <v>15</v>
      </c>
      <c r="B124" s="8" t="s">
        <v>3</v>
      </c>
      <c r="C124" s="8" t="s">
        <v>283</v>
      </c>
      <c r="D124" s="8" t="s">
        <v>165</v>
      </c>
      <c r="E124" s="9"/>
    </row>
    <row r="125">
      <c r="A125" s="8" t="s">
        <v>19</v>
      </c>
      <c r="B125" s="8" t="s">
        <v>3</v>
      </c>
      <c r="C125" s="8" t="s">
        <v>284</v>
      </c>
      <c r="D125" s="8" t="s">
        <v>165</v>
      </c>
      <c r="E125" s="9"/>
    </row>
    <row r="126">
      <c r="A126" s="8" t="s">
        <v>23</v>
      </c>
      <c r="B126" s="8" t="s">
        <v>3</v>
      </c>
      <c r="C126" s="8" t="s">
        <v>285</v>
      </c>
      <c r="D126" s="8" t="s">
        <v>165</v>
      </c>
      <c r="E126" s="9"/>
    </row>
    <row r="127">
      <c r="A127" s="8" t="s">
        <v>27</v>
      </c>
      <c r="B127" s="8" t="s">
        <v>3</v>
      </c>
      <c r="C127" s="8" t="s">
        <v>286</v>
      </c>
      <c r="D127" s="8" t="s">
        <v>165</v>
      </c>
      <c r="E127" s="9"/>
    </row>
    <row r="128">
      <c r="A128" s="8" t="s">
        <v>31</v>
      </c>
      <c r="B128" s="8" t="s">
        <v>3</v>
      </c>
      <c r="C128" s="8" t="s">
        <v>31</v>
      </c>
      <c r="D128" s="8" t="s">
        <v>163</v>
      </c>
      <c r="E128" s="9"/>
    </row>
    <row r="129">
      <c r="A129" s="8" t="s">
        <v>35</v>
      </c>
      <c r="B129" s="8" t="s">
        <v>3</v>
      </c>
      <c r="C129" s="8" t="s">
        <v>287</v>
      </c>
      <c r="D129" s="8" t="s">
        <v>163</v>
      </c>
      <c r="E129" s="9"/>
    </row>
    <row r="130">
      <c r="A130" s="8" t="s">
        <v>39</v>
      </c>
      <c r="B130" s="8" t="s">
        <v>3</v>
      </c>
      <c r="C130" s="8" t="s">
        <v>288</v>
      </c>
      <c r="D130" s="8" t="s">
        <v>163</v>
      </c>
      <c r="E130" s="9"/>
    </row>
    <row r="131">
      <c r="A131" s="8" t="s">
        <v>43</v>
      </c>
      <c r="B131" s="8" t="s">
        <v>3</v>
      </c>
      <c r="C131" s="8" t="s">
        <v>289</v>
      </c>
      <c r="D131" s="8" t="s">
        <v>163</v>
      </c>
      <c r="E131" s="9"/>
    </row>
    <row r="132">
      <c r="A132" s="8" t="s">
        <v>47</v>
      </c>
      <c r="B132" s="8" t="s">
        <v>3</v>
      </c>
      <c r="C132" s="8" t="s">
        <v>290</v>
      </c>
      <c r="D132" s="8" t="s">
        <v>165</v>
      </c>
      <c r="E132" s="9"/>
    </row>
    <row r="133">
      <c r="A133" s="8" t="s">
        <v>51</v>
      </c>
      <c r="B133" s="8" t="s">
        <v>3</v>
      </c>
      <c r="C133" s="8" t="s">
        <v>291</v>
      </c>
      <c r="D133" s="8" t="s">
        <v>165</v>
      </c>
      <c r="E133" s="9"/>
    </row>
    <row r="134">
      <c r="A134" s="8" t="s">
        <v>55</v>
      </c>
      <c r="B134" s="8" t="s">
        <v>3</v>
      </c>
      <c r="C134" s="8" t="s">
        <v>292</v>
      </c>
      <c r="D134" s="8" t="s">
        <v>163</v>
      </c>
      <c r="E134" s="9"/>
    </row>
    <row r="135">
      <c r="A135" s="8" t="s">
        <v>59</v>
      </c>
      <c r="B135" s="8" t="s">
        <v>3</v>
      </c>
      <c r="C135" s="8" t="s">
        <v>293</v>
      </c>
      <c r="D135" s="8" t="s">
        <v>165</v>
      </c>
      <c r="E135" s="9"/>
    </row>
    <row r="136">
      <c r="A136" s="8" t="s">
        <v>63</v>
      </c>
      <c r="B136" s="8" t="s">
        <v>3</v>
      </c>
      <c r="C136" s="8" t="s">
        <v>294</v>
      </c>
      <c r="D136" s="8" t="s">
        <v>165</v>
      </c>
      <c r="E136" s="9"/>
    </row>
    <row r="137">
      <c r="A137" s="8" t="s">
        <v>67</v>
      </c>
      <c r="B137" s="8" t="s">
        <v>3</v>
      </c>
      <c r="C137" s="8" t="s">
        <v>295</v>
      </c>
      <c r="D137" s="8" t="s">
        <v>163</v>
      </c>
      <c r="E137" s="9"/>
    </row>
    <row r="138">
      <c r="A138" s="8" t="s">
        <v>71</v>
      </c>
      <c r="B138" s="8" t="s">
        <v>3</v>
      </c>
      <c r="C138" s="8" t="s">
        <v>296</v>
      </c>
      <c r="D138" s="8" t="s">
        <v>165</v>
      </c>
      <c r="E138" s="9"/>
    </row>
    <row r="139">
      <c r="A139" s="8" t="s">
        <v>75</v>
      </c>
      <c r="B139" s="8" t="s">
        <v>3</v>
      </c>
      <c r="C139" s="8" t="s">
        <v>297</v>
      </c>
      <c r="D139" s="8" t="s">
        <v>163</v>
      </c>
      <c r="E139" s="9"/>
    </row>
    <row r="140">
      <c r="A140" s="8" t="s">
        <v>79</v>
      </c>
      <c r="B140" s="8" t="s">
        <v>3</v>
      </c>
      <c r="C140" s="8" t="s">
        <v>298</v>
      </c>
      <c r="D140" s="8" t="s">
        <v>165</v>
      </c>
      <c r="E140" s="9"/>
    </row>
    <row r="141">
      <c r="A141" s="8" t="s">
        <v>83</v>
      </c>
      <c r="B141" s="8" t="s">
        <v>3</v>
      </c>
      <c r="C141" s="8" t="s">
        <v>299</v>
      </c>
      <c r="D141" s="8" t="s">
        <v>165</v>
      </c>
      <c r="E141" s="9"/>
    </row>
    <row r="142">
      <c r="A142" s="8" t="s">
        <v>87</v>
      </c>
      <c r="B142" s="8" t="s">
        <v>3</v>
      </c>
      <c r="C142" s="8" t="s">
        <v>300</v>
      </c>
      <c r="D142" s="8" t="s">
        <v>165</v>
      </c>
      <c r="E142" s="9"/>
    </row>
    <row r="143">
      <c r="A143" s="8" t="s">
        <v>91</v>
      </c>
      <c r="B143" s="8" t="s">
        <v>3</v>
      </c>
      <c r="C143" s="8" t="s">
        <v>301</v>
      </c>
      <c r="D143" s="8" t="s">
        <v>165</v>
      </c>
      <c r="E143" s="9"/>
    </row>
    <row r="144">
      <c r="A144" s="8" t="s">
        <v>95</v>
      </c>
      <c r="B144" s="8" t="s">
        <v>3</v>
      </c>
      <c r="C144" s="8" t="s">
        <v>302</v>
      </c>
      <c r="D144" s="8" t="s">
        <v>165</v>
      </c>
      <c r="E144" s="9"/>
    </row>
    <row r="145">
      <c r="A145" s="8" t="s">
        <v>99</v>
      </c>
      <c r="B145" s="8" t="s">
        <v>3</v>
      </c>
      <c r="C145" s="8" t="s">
        <v>303</v>
      </c>
      <c r="D145" s="8" t="s">
        <v>165</v>
      </c>
      <c r="E145" s="9"/>
    </row>
    <row r="146">
      <c r="A146" s="8" t="s">
        <v>103</v>
      </c>
      <c r="B146" s="8" t="s">
        <v>3</v>
      </c>
      <c r="C146" s="8" t="s">
        <v>304</v>
      </c>
      <c r="D146" s="8" t="s">
        <v>163</v>
      </c>
      <c r="E146" s="9"/>
    </row>
    <row r="147">
      <c r="A147" s="8" t="s">
        <v>107</v>
      </c>
      <c r="B147" s="8" t="s">
        <v>3</v>
      </c>
      <c r="C147" s="8" t="s">
        <v>305</v>
      </c>
      <c r="D147" s="8" t="s">
        <v>165</v>
      </c>
      <c r="E147" s="9"/>
    </row>
    <row r="148">
      <c r="A148" s="8" t="s">
        <v>111</v>
      </c>
      <c r="B148" s="8" t="s">
        <v>3</v>
      </c>
      <c r="C148" s="8" t="s">
        <v>306</v>
      </c>
      <c r="D148" s="8" t="s">
        <v>165</v>
      </c>
      <c r="E148" s="9"/>
    </row>
    <row r="149">
      <c r="A149" s="8" t="s">
        <v>115</v>
      </c>
      <c r="B149" s="8" t="s">
        <v>3</v>
      </c>
      <c r="C149" s="8" t="s">
        <v>307</v>
      </c>
      <c r="D149" s="8" t="s">
        <v>163</v>
      </c>
      <c r="E149" s="9"/>
    </row>
    <row r="150">
      <c r="A150" s="8" t="s">
        <v>119</v>
      </c>
      <c r="B150" s="8" t="s">
        <v>3</v>
      </c>
      <c r="C150" s="8" t="s">
        <v>308</v>
      </c>
      <c r="D150" s="8" t="s">
        <v>163</v>
      </c>
      <c r="E150" s="9"/>
    </row>
    <row r="151">
      <c r="A151" s="8" t="s">
        <v>123</v>
      </c>
      <c r="B151" s="8" t="s">
        <v>3</v>
      </c>
      <c r="C151" s="8" t="s">
        <v>309</v>
      </c>
      <c r="D151" s="8" t="s">
        <v>163</v>
      </c>
      <c r="E151" s="9"/>
    </row>
    <row r="152">
      <c r="A152" s="8" t="s">
        <v>127</v>
      </c>
      <c r="B152" s="8" t="s">
        <v>3</v>
      </c>
      <c r="C152" s="8" t="s">
        <v>310</v>
      </c>
      <c r="D152" s="8" t="s">
        <v>165</v>
      </c>
      <c r="E152" s="9"/>
    </row>
    <row r="153">
      <c r="A153" s="8" t="s">
        <v>131</v>
      </c>
      <c r="B153" s="8" t="s">
        <v>3</v>
      </c>
      <c r="C153" s="8" t="s">
        <v>311</v>
      </c>
      <c r="D153" s="8" t="s">
        <v>165</v>
      </c>
      <c r="E153" s="9"/>
    </row>
    <row r="154">
      <c r="A154" s="8" t="s">
        <v>135</v>
      </c>
      <c r="B154" s="8" t="s">
        <v>3</v>
      </c>
      <c r="C154" s="8" t="s">
        <v>135</v>
      </c>
      <c r="D154" s="8" t="s">
        <v>165</v>
      </c>
      <c r="E154" s="9"/>
    </row>
    <row r="155">
      <c r="A155" s="8" t="s">
        <v>139</v>
      </c>
      <c r="B155" s="8" t="s">
        <v>3</v>
      </c>
      <c r="C155" s="8" t="s">
        <v>312</v>
      </c>
      <c r="D155" s="8" t="s">
        <v>163</v>
      </c>
      <c r="E155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3" max="3" width="15.25"/>
  </cols>
  <sheetData>
    <row r="1">
      <c r="A1" s="1" t="s">
        <v>158</v>
      </c>
      <c r="B1" s="1" t="s">
        <v>159</v>
      </c>
      <c r="C1" s="1" t="s">
        <v>160</v>
      </c>
      <c r="D1" s="1"/>
    </row>
    <row r="2">
      <c r="A2" s="4" t="s">
        <v>4</v>
      </c>
      <c r="B2" s="3" t="s">
        <v>0</v>
      </c>
      <c r="C2" s="11" t="str">
        <f>IFERROR(__xludf.DUMMYFUNCTION("GOOGLETRANSLATE(A2, ""en"", ""et"")"),"alligaator")</f>
        <v>alligaator</v>
      </c>
    </row>
    <row r="3">
      <c r="A3" s="4" t="s">
        <v>8</v>
      </c>
      <c r="B3" s="3" t="s">
        <v>0</v>
      </c>
      <c r="C3" s="3" t="s">
        <v>313</v>
      </c>
    </row>
    <row r="4">
      <c r="A4" s="4" t="s">
        <v>12</v>
      </c>
      <c r="B4" s="3" t="s">
        <v>0</v>
      </c>
      <c r="C4" s="11" t="str">
        <f>IFERROR(__xludf.DUMMYFUNCTION("GOOGLETRANSLATE(A4, ""en"", ""et"")"),"mesilane")</f>
        <v>mesilane</v>
      </c>
    </row>
    <row r="5">
      <c r="A5" s="4" t="s">
        <v>16</v>
      </c>
      <c r="B5" s="3" t="s">
        <v>0</v>
      </c>
      <c r="C5" s="11" t="str">
        <f>IFERROR(__xludf.DUMMYFUNCTION("GOOGLETRANSLATE(A5, ""en"", ""et"")"),"lind")</f>
        <v>lind</v>
      </c>
    </row>
    <row r="6">
      <c r="A6" s="4" t="s">
        <v>20</v>
      </c>
      <c r="B6" s="3" t="s">
        <v>0</v>
      </c>
      <c r="C6" s="11" t="str">
        <f>IFERROR(__xludf.DUMMYFUNCTION("GOOGLETRANSLATE(A6, ""en"", ""et"")"),"liblikas")</f>
        <v>liblikas</v>
      </c>
    </row>
    <row r="7">
      <c r="A7" s="4" t="s">
        <v>24</v>
      </c>
      <c r="B7" s="3" t="s">
        <v>0</v>
      </c>
      <c r="C7" s="11" t="str">
        <f>IFERROR(__xludf.DUMMYFUNCTION("GOOGLETRANSLATE(A7, ""en"", ""et"")"),"kaamel")</f>
        <v>kaamel</v>
      </c>
    </row>
    <row r="8">
      <c r="A8" s="4" t="s">
        <v>28</v>
      </c>
      <c r="B8" s="3" t="s">
        <v>0</v>
      </c>
      <c r="C8" s="11" t="str">
        <f>IFERROR(__xludf.DUMMYFUNCTION("GOOGLETRANSLATE(A8, ""en"", ""et"")"),"gepard")</f>
        <v>gepard</v>
      </c>
    </row>
    <row r="9">
      <c r="A9" s="4" t="s">
        <v>32</v>
      </c>
      <c r="B9" s="3" t="s">
        <v>0</v>
      </c>
      <c r="C9" s="11" t="str">
        <f>IFERROR(__xludf.DUMMYFUNCTION("GOOGLETRANSLATE(A9, ""en"", ""et"")"),"kana")</f>
        <v>kana</v>
      </c>
    </row>
    <row r="10">
      <c r="A10" s="4" t="s">
        <v>36</v>
      </c>
      <c r="B10" s="3" t="s">
        <v>0</v>
      </c>
      <c r="C10" s="3" t="s">
        <v>314</v>
      </c>
    </row>
    <row r="11">
      <c r="A11" s="4" t="s">
        <v>40</v>
      </c>
      <c r="B11" s="3" t="s">
        <v>0</v>
      </c>
      <c r="C11" s="11" t="str">
        <f>IFERROR(__xludf.DUMMYFUNCTION("GOOGLETRANSLATE(A11, ""en"", ""et"")"),"vares")</f>
        <v>vares</v>
      </c>
    </row>
    <row r="12">
      <c r="A12" s="4" t="s">
        <v>44</v>
      </c>
      <c r="B12" s="3" t="s">
        <v>0</v>
      </c>
      <c r="C12" s="11" t="str">
        <f>IFERROR(__xludf.DUMMYFUNCTION("GOOGLETRANSLATE(A12, ""en"", ""et"")"),"koer")</f>
        <v>koer</v>
      </c>
    </row>
    <row r="13">
      <c r="A13" s="4" t="s">
        <v>48</v>
      </c>
      <c r="B13" s="3" t="s">
        <v>0</v>
      </c>
      <c r="C13" s="11" t="str">
        <f>IFERROR(__xludf.DUMMYFUNCTION("GOOGLETRANSLATE(A13, ""en"", ""et"")"),"delfiin")</f>
        <v>delfiin</v>
      </c>
    </row>
    <row r="14">
      <c r="A14" s="4" t="s">
        <v>52</v>
      </c>
      <c r="B14" s="3" t="s">
        <v>0</v>
      </c>
      <c r="C14" s="11" t="str">
        <f>IFERROR(__xludf.DUMMYFUNCTION("GOOGLETRANSLATE(A14, ""en"", ""et"")"),"part")</f>
        <v>part</v>
      </c>
    </row>
    <row r="15">
      <c r="A15" s="4" t="s">
        <v>56</v>
      </c>
      <c r="B15" s="3" t="s">
        <v>0</v>
      </c>
      <c r="C15" s="11" t="str">
        <f>IFERROR(__xludf.DUMMYFUNCTION("GOOGLETRANSLATE(A15, ""en"", ""et"")"),"elevant")</f>
        <v>elevant</v>
      </c>
    </row>
    <row r="16">
      <c r="A16" s="4" t="s">
        <v>60</v>
      </c>
      <c r="B16" s="3" t="s">
        <v>0</v>
      </c>
      <c r="C16" s="11" t="str">
        <f>IFERROR(__xludf.DUMMYFUNCTION("GOOGLETRANSLATE(A16, ""en"", ""et"")"),"kuldkala")</f>
        <v>kuldkala</v>
      </c>
    </row>
    <row r="17">
      <c r="A17" s="4" t="s">
        <v>64</v>
      </c>
      <c r="B17" s="3" t="s">
        <v>0</v>
      </c>
      <c r="C17" s="11" t="str">
        <f>IFERROR(__xludf.DUMMYFUNCTION("GOOGLETRANSLATE(A17, ""en"", ""et"")"),"hamster")</f>
        <v>hamster</v>
      </c>
    </row>
    <row r="18">
      <c r="A18" s="4" t="s">
        <v>68</v>
      </c>
      <c r="B18" s="3" t="s">
        <v>0</v>
      </c>
      <c r="C18" s="11" t="str">
        <f>IFERROR(__xludf.DUMMYFUNCTION("GOOGLETRANSLATE(A18, ""en"", ""et"")"),"kull")</f>
        <v>kull</v>
      </c>
    </row>
    <row r="19">
      <c r="A19" s="4" t="s">
        <v>72</v>
      </c>
      <c r="B19" s="3" t="s">
        <v>0</v>
      </c>
      <c r="C19" s="11" t="str">
        <f>IFERROR(__xludf.DUMMYFUNCTION("GOOGLETRANSLATE(A19, ""en"", ""et"")"),"hobune")</f>
        <v>hobune</v>
      </c>
    </row>
    <row r="20">
      <c r="A20" s="4" t="s">
        <v>76</v>
      </c>
      <c r="B20" s="3" t="s">
        <v>0</v>
      </c>
      <c r="C20" s="11" t="str">
        <f>IFERROR(__xludf.DUMMYFUNCTION("GOOGLETRANSLATE(A20, ""en"", ""et"")"),"mammut")</f>
        <v>mammut</v>
      </c>
    </row>
    <row r="21">
      <c r="A21" s="4" t="s">
        <v>80</v>
      </c>
      <c r="B21" s="3" t="s">
        <v>0</v>
      </c>
      <c r="C21" s="11" t="str">
        <f>IFERROR(__xludf.DUMMYFUNCTION("GOOGLETRANSLATE(A21, ""en"", ""et"")"),"ahv")</f>
        <v>ahv</v>
      </c>
    </row>
    <row r="22">
      <c r="A22" s="4" t="s">
        <v>84</v>
      </c>
      <c r="B22" s="3" t="s">
        <v>0</v>
      </c>
      <c r="C22" s="11" t="str">
        <f>IFERROR(__xludf.DUMMYFUNCTION("GOOGLETRANSLATE(A22, ""en"", ""et"")"),"põder")</f>
        <v>põder</v>
      </c>
    </row>
    <row r="23">
      <c r="A23" s="4" t="s">
        <v>88</v>
      </c>
      <c r="B23" s="3" t="s">
        <v>0</v>
      </c>
      <c r="C23" s="11" t="str">
        <f>IFERROR(__xludf.DUMMYFUNCTION("GOOGLETRANSLATE(A23, ""en"", ""et"")"),"sääsk")</f>
        <v>sääsk</v>
      </c>
    </row>
    <row r="24">
      <c r="A24" s="4" t="s">
        <v>92</v>
      </c>
      <c r="B24" s="3" t="s">
        <v>0</v>
      </c>
      <c r="C24" s="11" t="str">
        <f>IFERROR(__xludf.DUMMYFUNCTION("GOOGLETRANSLATE(A24, ""en"", ""et"")"),"hiir")</f>
        <v>hiir</v>
      </c>
    </row>
    <row r="25">
      <c r="A25" s="4" t="s">
        <v>96</v>
      </c>
      <c r="B25" s="3" t="s">
        <v>0</v>
      </c>
      <c r="C25" s="3" t="s">
        <v>315</v>
      </c>
    </row>
    <row r="26">
      <c r="A26" s="4" t="s">
        <v>100</v>
      </c>
      <c r="B26" s="3" t="s">
        <v>0</v>
      </c>
      <c r="C26" s="11" t="str">
        <f>IFERROR(__xludf.DUMMYFUNCTION("GOOGLETRANSLATE(A26, ""en"", ""et"")"),"pingviin")</f>
        <v>pingviin</v>
      </c>
    </row>
    <row r="27">
      <c r="A27" s="4" t="s">
        <v>104</v>
      </c>
      <c r="B27" s="3" t="s">
        <v>0</v>
      </c>
      <c r="C27" s="11" t="str">
        <f>IFERROR(__xludf.DUMMYFUNCTION("GOOGLETRANSLATE(A27, ""en"", ""et"")"),"siga")</f>
        <v>siga</v>
      </c>
    </row>
    <row r="28">
      <c r="A28" s="4" t="s">
        <v>108</v>
      </c>
      <c r="B28" s="3" t="s">
        <v>0</v>
      </c>
      <c r="C28" s="11" t="str">
        <f>IFERROR(__xludf.DUMMYFUNCTION("GOOGLETRANSLATE(A28, ""en"", ""et"")"),"ninasarvik")</f>
        <v>ninasarvik</v>
      </c>
    </row>
    <row r="29">
      <c r="A29" s="4" t="s">
        <v>112</v>
      </c>
      <c r="B29" s="3" t="s">
        <v>0</v>
      </c>
      <c r="C29" s="11" t="str">
        <f>IFERROR(__xludf.DUMMYFUNCTION("GOOGLETRANSLATE(A29, ""en"", ""et"")"),"lõhe")</f>
        <v>lõhe</v>
      </c>
    </row>
    <row r="30">
      <c r="A30" s="4" t="s">
        <v>116</v>
      </c>
      <c r="B30" s="3" t="s">
        <v>0</v>
      </c>
      <c r="C30" s="11" t="str">
        <f>IFERROR(__xludf.DUMMYFUNCTION("GOOGLETRANSLATE(A30, ""en"", ""et"")"),"pitsat")</f>
        <v>pitsat</v>
      </c>
    </row>
    <row r="31">
      <c r="A31" s="4" t="s">
        <v>120</v>
      </c>
      <c r="B31" s="3" t="s">
        <v>0</v>
      </c>
      <c r="C31" s="11" t="str">
        <f>IFERROR(__xludf.DUMMYFUNCTION("GOOGLETRANSLATE(A31, ""en"", ""et"")"),"madu")</f>
        <v>madu</v>
      </c>
    </row>
    <row r="32">
      <c r="A32" s="4" t="s">
        <v>124</v>
      </c>
      <c r="B32" s="3" t="s">
        <v>0</v>
      </c>
      <c r="C32" s="11" t="str">
        <f>IFERROR(__xludf.DUMMYFUNCTION("GOOGLETRANSLATE(A32, ""en"", ""et"")"),"mõõkkala")</f>
        <v>mõõkkala</v>
      </c>
    </row>
    <row r="33">
      <c r="A33" s="4" t="s">
        <v>128</v>
      </c>
      <c r="B33" s="3" t="s">
        <v>0</v>
      </c>
      <c r="C33" s="11" t="str">
        <f>IFERROR(__xludf.DUMMYFUNCTION("GOOGLETRANSLATE(A33, ""en"", ""et"")"),"tiiger")</f>
        <v>tiiger</v>
      </c>
    </row>
    <row r="34">
      <c r="A34" s="4" t="s">
        <v>132</v>
      </c>
      <c r="B34" s="3" t="s">
        <v>0</v>
      </c>
      <c r="C34" s="11" t="str">
        <f>IFERROR(__xludf.DUMMYFUNCTION("GOOGLETRANSLATE(A34, ""en"", ""et"")"),"kilpkonn")</f>
        <v>kilpkonn</v>
      </c>
    </row>
    <row r="35">
      <c r="A35" s="4" t="s">
        <v>136</v>
      </c>
      <c r="B35" s="3" t="s">
        <v>0</v>
      </c>
      <c r="C35" s="11" t="str">
        <f>IFERROR(__xludf.DUMMYFUNCTION("GOOGLETRANSLATE(A35, ""en"", ""et"")"),"vaal")</f>
        <v>vaal</v>
      </c>
    </row>
    <row r="36">
      <c r="A36" s="4" t="s">
        <v>5</v>
      </c>
      <c r="B36" s="3" t="s">
        <v>1</v>
      </c>
      <c r="C36" s="11" t="str">
        <f>IFERROR(__xludf.DUMMYFUNCTION("GOOGLETRANSLATE(A36, ""en"", ""et"")"),"näitleja")</f>
        <v>näitleja</v>
      </c>
    </row>
    <row r="37">
      <c r="A37" s="4" t="s">
        <v>9</v>
      </c>
      <c r="B37" s="3" t="s">
        <v>1</v>
      </c>
      <c r="C37" s="11" t="str">
        <f>IFERROR(__xludf.DUMMYFUNCTION("GOOGLETRANSLATE(A37, ""en"", ""et"")"),"näitlejanna")</f>
        <v>näitlejanna</v>
      </c>
    </row>
    <row r="38">
      <c r="A38" s="4" t="s">
        <v>13</v>
      </c>
      <c r="B38" s="3" t="s">
        <v>1</v>
      </c>
      <c r="C38" s="11" t="str">
        <f>IFERROR(__xludf.DUMMYFUNCTION("GOOGLETRANSLATE(A38, ""en"", ""et"")"),"kunstnik")</f>
        <v>kunstnik</v>
      </c>
    </row>
    <row r="39">
      <c r="A39" s="4" t="s">
        <v>17</v>
      </c>
      <c r="B39" s="3" t="s">
        <v>1</v>
      </c>
      <c r="C39" s="11" t="str">
        <f>IFERROR(__xludf.DUMMYFUNCTION("GOOGLETRANSLATE(A39, ""en"", ""et"")"),"advokaat")</f>
        <v>advokaat</v>
      </c>
    </row>
    <row r="40">
      <c r="A40" s="4" t="s">
        <v>21</v>
      </c>
      <c r="B40" s="3" t="s">
        <v>1</v>
      </c>
      <c r="C40" s="11" t="str">
        <f>IFERROR(__xludf.DUMMYFUNCTION("GOOGLETRANSLATE(A40, ""en"", ""et"")"),"lapsehoidja")</f>
        <v>lapsehoidja</v>
      </c>
    </row>
    <row r="41">
      <c r="A41" s="4" t="s">
        <v>25</v>
      </c>
      <c r="B41" s="3" t="s">
        <v>1</v>
      </c>
      <c r="C41" s="11" t="str">
        <f>IFERROR(__xludf.DUMMYFUNCTION("GOOGLETRANSLATE(A41, ""en"", ""et"")"),"ülemus")</f>
        <v>ülemus</v>
      </c>
    </row>
    <row r="42">
      <c r="A42" s="4" t="s">
        <v>29</v>
      </c>
      <c r="B42" s="3" t="s">
        <v>1</v>
      </c>
      <c r="C42" s="11" t="str">
        <f>IFERROR(__xludf.DUMMYFUNCTION("GOOGLETRANSLATE(A42, ""en"", ""et"")"),"ärimees")</f>
        <v>ärimees</v>
      </c>
    </row>
    <row r="43">
      <c r="A43" s="4" t="s">
        <v>33</v>
      </c>
      <c r="B43" s="3" t="s">
        <v>1</v>
      </c>
      <c r="C43" s="11" t="str">
        <f>IFERROR(__xludf.DUMMYFUNCTION("GOOGLETRANSLATE(A43, ""en"", ""et"")"),"ärinaine")</f>
        <v>ärinaine</v>
      </c>
    </row>
    <row r="44">
      <c r="A44" s="4" t="s">
        <v>37</v>
      </c>
      <c r="B44" s="3" t="s">
        <v>1</v>
      </c>
      <c r="C44" s="11" t="str">
        <f>IFERROR(__xludf.DUMMYFUNCTION("GOOGLETRANSLATE(A44, ""en"", ""et"")"),"puusepp")</f>
        <v>puusepp</v>
      </c>
    </row>
    <row r="45">
      <c r="A45" s="4" t="s">
        <v>41</v>
      </c>
      <c r="B45" s="3" t="s">
        <v>1</v>
      </c>
      <c r="C45" s="11" t="str">
        <f>IFERROR(__xludf.DUMMYFUNCTION("GOOGLETRANSLATE(A45, ""en"", ""et"")"),"kokk")</f>
        <v>kokk</v>
      </c>
    </row>
    <row r="46">
      <c r="A46" s="4" t="s">
        <v>45</v>
      </c>
      <c r="B46" s="3" t="s">
        <v>1</v>
      </c>
      <c r="C46" s="11" t="str">
        <f>IFERROR(__xludf.DUMMYFUNCTION("GOOGLETRANSLATE(A46, ""en"", ""et"")"),"treener")</f>
        <v>treener</v>
      </c>
    </row>
    <row r="47">
      <c r="A47" s="4" t="s">
        <v>49</v>
      </c>
      <c r="B47" s="3" t="s">
        <v>1</v>
      </c>
      <c r="C47" s="11" t="str">
        <f>IFERROR(__xludf.DUMMYFUNCTION("GOOGLETRANSLATE(A47, ""en"", ""et"")"),"politseinik")</f>
        <v>politseinik</v>
      </c>
    </row>
    <row r="48">
      <c r="A48" s="4" t="s">
        <v>53</v>
      </c>
      <c r="B48" s="3" t="s">
        <v>1</v>
      </c>
      <c r="C48" s="11" t="str">
        <f>IFERROR(__xludf.DUMMYFUNCTION("GOOGLETRANSLATE(A48, ""en"", ""et"")"),"tantsija")</f>
        <v>tantsija</v>
      </c>
    </row>
    <row r="49">
      <c r="A49" s="4" t="s">
        <v>57</v>
      </c>
      <c r="B49" s="3" t="s">
        <v>1</v>
      </c>
      <c r="C49" s="11" t="str">
        <f>IFERROR(__xludf.DUMMYFUNCTION("GOOGLETRANSLATE(A49, ""en"", ""et"")"),"detektiiv")</f>
        <v>detektiiv</v>
      </c>
    </row>
    <row r="50">
      <c r="A50" s="4" t="s">
        <v>61</v>
      </c>
      <c r="B50" s="3" t="s">
        <v>1</v>
      </c>
      <c r="C50" s="11" t="str">
        <f>IFERROR(__xludf.DUMMYFUNCTION("GOOGLETRANSLATE(A50, ""en"", ""et"")"),"arst")</f>
        <v>arst</v>
      </c>
    </row>
    <row r="51">
      <c r="A51" s="4" t="s">
        <v>65</v>
      </c>
      <c r="B51" s="3" t="s">
        <v>1</v>
      </c>
      <c r="C51" s="11" t="str">
        <f>IFERROR(__xludf.DUMMYFUNCTION("GOOGLETRANSLATE(A51, ""en"", ""et"")"),"autojuht")</f>
        <v>autojuht</v>
      </c>
    </row>
    <row r="52">
      <c r="A52" s="4" t="s">
        <v>69</v>
      </c>
      <c r="B52" s="3" t="s">
        <v>1</v>
      </c>
      <c r="C52" s="11" t="str">
        <f>IFERROR(__xludf.DUMMYFUNCTION("GOOGLETRANSLATE(A52, ""en"", ""et"")"),"tuletõrjuja")</f>
        <v>tuletõrjuja</v>
      </c>
    </row>
    <row r="53">
      <c r="A53" s="4" t="s">
        <v>73</v>
      </c>
      <c r="B53" s="3" t="s">
        <v>1</v>
      </c>
      <c r="C53" s="11" t="str">
        <f>IFERROR(__xludf.DUMMYFUNCTION("GOOGLETRANSLATE(A53, ""en"", ""et"")"),"loll")</f>
        <v>loll</v>
      </c>
    </row>
    <row r="54">
      <c r="A54" s="4" t="s">
        <v>77</v>
      </c>
      <c r="B54" s="3" t="s">
        <v>1</v>
      </c>
      <c r="C54" s="11" t="str">
        <f>IFERROR(__xludf.DUMMYFUNCTION("GOOGLETRANSLATE(A54, ""en"", ""et"")"),"aednik")</f>
        <v>aednik</v>
      </c>
    </row>
    <row r="55">
      <c r="A55" s="4" t="s">
        <v>81</v>
      </c>
      <c r="B55" s="3" t="s">
        <v>1</v>
      </c>
      <c r="C55" s="11" t="str">
        <f>IFERROR(__xludf.DUMMYFUNCTION("GOOGLETRANSLATE(A55, ""en"", ""et"")"),"valvur")</f>
        <v>valvur</v>
      </c>
    </row>
    <row r="56">
      <c r="A56" s="4" t="s">
        <v>85</v>
      </c>
      <c r="B56" s="3" t="s">
        <v>1</v>
      </c>
      <c r="C56" s="11" t="str">
        <f>IFERROR(__xludf.DUMMYFUNCTION("GOOGLETRANSLATE(A56, ""en"", ""et"")"),"majahoidja")</f>
        <v>majahoidja</v>
      </c>
    </row>
    <row r="57">
      <c r="A57" s="4" t="s">
        <v>89</v>
      </c>
      <c r="B57" s="3" t="s">
        <v>1</v>
      </c>
      <c r="C57" s="11" t="str">
        <f>IFERROR(__xludf.DUMMYFUNCTION("GOOGLETRANSLATE(A57, ""en"", ""et"")"),"majahoidja")</f>
        <v>majahoidja</v>
      </c>
    </row>
    <row r="58">
      <c r="A58" s="4" t="s">
        <v>93</v>
      </c>
      <c r="B58" s="3" t="s">
        <v>1</v>
      </c>
      <c r="C58" s="11" t="str">
        <f>IFERROR(__xludf.DUMMYFUNCTION("GOOGLETRANSLATE(A58, ""en"", ""et"")"),"kohtunik")</f>
        <v>kohtunik</v>
      </c>
    </row>
    <row r="59">
      <c r="A59" s="4" t="s">
        <v>97</v>
      </c>
      <c r="B59" s="3" t="s">
        <v>1</v>
      </c>
      <c r="C59" s="11" t="str">
        <f>IFERROR(__xludf.DUMMYFUNCTION("GOOGLETRANSLATE(A59, ""en"", ""et"")"),"kuningas")</f>
        <v>kuningas</v>
      </c>
    </row>
    <row r="60">
      <c r="A60" s="4" t="s">
        <v>101</v>
      </c>
      <c r="B60" s="3" t="s">
        <v>1</v>
      </c>
      <c r="C60" s="11" t="str">
        <f>IFERROR(__xludf.DUMMYFUNCTION("GOOGLETRANSLATE(A60, ""en"", ""et"")"),"advokaat")</f>
        <v>advokaat</v>
      </c>
    </row>
    <row r="61">
      <c r="A61" s="4" t="s">
        <v>105</v>
      </c>
      <c r="B61" s="3" t="s">
        <v>1</v>
      </c>
      <c r="C61" s="11" t="str">
        <f>IFERROR(__xludf.DUMMYFUNCTION("GOOGLETRANSLATE(A61, ""en"", ""et"")"),"raamatukoguhoidja")</f>
        <v>raamatukoguhoidja</v>
      </c>
    </row>
    <row r="62">
      <c r="A62" s="4" t="s">
        <v>109</v>
      </c>
      <c r="B62" s="3" t="s">
        <v>1</v>
      </c>
      <c r="C62" s="11" t="str">
        <f>IFERROR(__xludf.DUMMYFUNCTION("GOOGLETRANSLATE(A62, ""en"", ""et"")"),"leitnant")</f>
        <v>leitnant</v>
      </c>
    </row>
    <row r="63">
      <c r="A63" s="4" t="s">
        <v>113</v>
      </c>
      <c r="B63" s="3" t="s">
        <v>1</v>
      </c>
      <c r="C63" s="11" t="str">
        <f>IFERROR(__xludf.DUMMYFUNCTION("GOOGLETRANSLATE(A63, ""en"", ""et"")"),"neiu")</f>
        <v>neiu</v>
      </c>
    </row>
    <row r="64">
      <c r="A64" s="4" t="s">
        <v>117</v>
      </c>
      <c r="B64" s="3" t="s">
        <v>1</v>
      </c>
      <c r="C64" s="11" t="str">
        <f>IFERROR(__xludf.DUMMYFUNCTION("GOOGLETRANSLATE(A64, ""en"", ""et"")"),"postimees")</f>
        <v>postimees</v>
      </c>
    </row>
    <row r="65">
      <c r="A65" s="4" t="s">
        <v>121</v>
      </c>
      <c r="B65" s="3" t="s">
        <v>1</v>
      </c>
      <c r="C65" s="11" t="str">
        <f>IFERROR(__xludf.DUMMYFUNCTION("GOOGLETRANSLATE(A65, ""en"", ""et"")"),"juht")</f>
        <v>juht</v>
      </c>
    </row>
    <row r="66">
      <c r="A66" s="4" t="s">
        <v>125</v>
      </c>
      <c r="B66" s="3" t="s">
        <v>1</v>
      </c>
      <c r="C66" s="11" t="str">
        <f>IFERROR(__xludf.DUMMYFUNCTION("GOOGLETRANSLATE(A66, ""en"", ""et"")"),"mehaanik")</f>
        <v>mehaanik</v>
      </c>
    </row>
    <row r="67">
      <c r="A67" s="4" t="s">
        <v>129</v>
      </c>
      <c r="B67" s="3" t="s">
        <v>1</v>
      </c>
      <c r="C67" s="11" t="str">
        <f>IFERROR(__xludf.DUMMYFUNCTION("GOOGLETRANSLATE(A67, ""en"", ""et"")"),"õde")</f>
        <v>õde</v>
      </c>
    </row>
    <row r="68">
      <c r="A68" s="4" t="s">
        <v>133</v>
      </c>
      <c r="B68" s="3" t="s">
        <v>1</v>
      </c>
      <c r="C68" s="11" t="str">
        <f>IFERROR(__xludf.DUMMYFUNCTION("GOOGLETRANSLATE(A68, ""en"", ""et"")"),"piloot")</f>
        <v>piloot</v>
      </c>
    </row>
    <row r="69">
      <c r="A69" s="4" t="s">
        <v>137</v>
      </c>
      <c r="B69" s="3" t="s">
        <v>1</v>
      </c>
      <c r="C69" s="11" t="str">
        <f>IFERROR(__xludf.DUMMYFUNCTION("GOOGLETRANSLATE(A69, ""en"", ""et"")"),"president")</f>
        <v>president</v>
      </c>
    </row>
    <row r="70">
      <c r="A70" s="4" t="s">
        <v>140</v>
      </c>
      <c r="B70" s="3" t="s">
        <v>1</v>
      </c>
      <c r="C70" s="11" t="str">
        <f>IFERROR(__xludf.DUMMYFUNCTION("GOOGLETRANSLATE(A70, ""en"", ""et"")"),"prints")</f>
        <v>prints</v>
      </c>
    </row>
    <row r="71">
      <c r="A71" s="4" t="s">
        <v>142</v>
      </c>
      <c r="B71" s="3" t="s">
        <v>1</v>
      </c>
      <c r="C71" s="11" t="str">
        <f>IFERROR(__xludf.DUMMYFUNCTION("GOOGLETRANSLATE(A71, ""en"", ""et"")"),"printsess")</f>
        <v>printsess</v>
      </c>
    </row>
    <row r="72">
      <c r="A72" s="4" t="s">
        <v>144</v>
      </c>
      <c r="B72" s="3" t="s">
        <v>1</v>
      </c>
      <c r="C72" s="11" t="str">
        <f>IFERROR(__xludf.DUMMYFUNCTION("GOOGLETRANSLATE(A72, ""en"", ""et"")"),"vang")</f>
        <v>vang</v>
      </c>
    </row>
    <row r="73">
      <c r="A73" s="4" t="s">
        <v>146</v>
      </c>
      <c r="B73" s="3" t="s">
        <v>1</v>
      </c>
      <c r="C73" s="11" t="str">
        <f>IFERROR(__xludf.DUMMYFUNCTION("GOOGLETRANSLATE(A73, ""en"", ""et"")"),"professor")</f>
        <v>professor</v>
      </c>
    </row>
    <row r="74">
      <c r="A74" s="4" t="s">
        <v>147</v>
      </c>
      <c r="B74" s="3" t="s">
        <v>1</v>
      </c>
      <c r="C74" s="11" t="str">
        <f>IFERROR(__xludf.DUMMYFUNCTION("GOOGLETRANSLATE(A74, ""en"", ""et"")"),"psühhiaater")</f>
        <v>psühhiaater</v>
      </c>
    </row>
    <row r="75">
      <c r="A75" s="4" t="s">
        <v>148</v>
      </c>
      <c r="B75" s="3" t="s">
        <v>1</v>
      </c>
      <c r="C75" s="11" t="str">
        <f>IFERROR(__xludf.DUMMYFUNCTION("GOOGLETRANSLATE(A75, ""en"", ""et"")"),"kuninganna")</f>
        <v>kuninganna</v>
      </c>
    </row>
    <row r="76">
      <c r="A76" s="4" t="s">
        <v>149</v>
      </c>
      <c r="B76" s="3" t="s">
        <v>1</v>
      </c>
      <c r="C76" s="11" t="str">
        <f>IFERROR(__xludf.DUMMYFUNCTION("GOOGLETRANSLATE(A76, ""en"", ""et"")"),"sekretär")</f>
        <v>sekretär</v>
      </c>
    </row>
    <row r="77">
      <c r="A77" s="4" t="s">
        <v>150</v>
      </c>
      <c r="B77" s="3" t="s">
        <v>1</v>
      </c>
      <c r="C77" s="11" t="str">
        <f>IFERROR(__xludf.DUMMYFUNCTION("GOOGLETRANSLATE(A77, ""en"", ""et"")"),"šerif")</f>
        <v>šerif</v>
      </c>
    </row>
    <row r="78">
      <c r="A78" s="4" t="s">
        <v>151</v>
      </c>
      <c r="B78" s="3" t="s">
        <v>1</v>
      </c>
      <c r="C78" s="11" t="str">
        <f>IFERROR(__xludf.DUMMYFUNCTION("GOOGLETRANSLATE(A78, ""en"", ""et"")"),"sõdur")</f>
        <v>sõdur</v>
      </c>
    </row>
    <row r="79">
      <c r="A79" s="4" t="s">
        <v>152</v>
      </c>
      <c r="B79" s="3" t="s">
        <v>1</v>
      </c>
      <c r="C79" s="11" t="str">
        <f>IFERROR(__xludf.DUMMYFUNCTION("GOOGLETRANSLATE(A79, ""en"", ""et"")"),"õpilane")</f>
        <v>õpilane</v>
      </c>
    </row>
    <row r="80">
      <c r="A80" s="4" t="s">
        <v>153</v>
      </c>
      <c r="B80" s="3" t="s">
        <v>1</v>
      </c>
      <c r="C80" s="11" t="str">
        <f>IFERROR(__xludf.DUMMYFUNCTION("GOOGLETRANSLATE(A80, ""en"", ""et"")"),"õpetaja")</f>
        <v>õpetaja</v>
      </c>
    </row>
    <row r="81">
      <c r="A81" s="4" t="s">
        <v>154</v>
      </c>
      <c r="B81" s="3" t="s">
        <v>1</v>
      </c>
      <c r="C81" s="11" t="str">
        <f>IFERROR(__xludf.DUMMYFUNCTION("GOOGLETRANSLATE(A81, ""en"", ""et"")"),"varas")</f>
        <v>varas</v>
      </c>
    </row>
    <row r="82">
      <c r="A82" s="4" t="s">
        <v>155</v>
      </c>
      <c r="B82" s="3" t="s">
        <v>1</v>
      </c>
      <c r="C82" s="11" t="str">
        <f>IFERROR(__xludf.DUMMYFUNCTION("GOOGLETRANSLATE(A82, ""en"", ""et"")"),"kelner")</f>
        <v>kelner</v>
      </c>
    </row>
    <row r="83">
      <c r="A83" s="4" t="s">
        <v>156</v>
      </c>
      <c r="B83" s="3" t="s">
        <v>1</v>
      </c>
      <c r="C83" s="11" t="str">
        <f>IFERROR(__xludf.DUMMYFUNCTION("GOOGLETRANSLATE(A83, ""en"", ""et"")"),"ettekandja")</f>
        <v>ettekandja</v>
      </c>
    </row>
    <row r="84">
      <c r="A84" s="4" t="s">
        <v>157</v>
      </c>
      <c r="B84" s="3" t="s">
        <v>1</v>
      </c>
      <c r="C84" s="11" t="str">
        <f>IFERROR(__xludf.DUMMYFUNCTION("GOOGLETRANSLATE(A84, ""en"", ""et"")"),"kirjanik")</f>
        <v>kirjanik</v>
      </c>
    </row>
    <row r="85">
      <c r="A85" s="4" t="s">
        <v>6</v>
      </c>
      <c r="B85" s="3" t="s">
        <v>2</v>
      </c>
      <c r="C85" s="11" t="str">
        <f>IFERROR(__xludf.DUMMYFUNCTION("GOOGLETRANSLATE(A85, ""en"", ""et"")"),"lumetorm")</f>
        <v>lumetorm</v>
      </c>
    </row>
    <row r="86">
      <c r="A86" s="4" t="s">
        <v>10</v>
      </c>
      <c r="B86" s="3" t="s">
        <v>2</v>
      </c>
      <c r="C86" s="11" t="str">
        <f>IFERROR(__xludf.DUMMYFUNCTION("GOOGLETRANSLATE(A86, ""en"", ""et"")"),"tuul")</f>
        <v>tuul</v>
      </c>
    </row>
    <row r="87">
      <c r="A87" s="4" t="s">
        <v>14</v>
      </c>
      <c r="B87" s="3" t="s">
        <v>2</v>
      </c>
      <c r="C87" s="11" t="str">
        <f>IFERROR(__xludf.DUMMYFUNCTION("GOOGLETRANSLATE(A87, ""en"", ""et"")"),"pilv")</f>
        <v>pilv</v>
      </c>
    </row>
    <row r="88">
      <c r="A88" s="4" t="s">
        <v>18</v>
      </c>
      <c r="B88" s="3" t="s">
        <v>2</v>
      </c>
      <c r="C88" s="11" t="str">
        <f>IFERROR(__xludf.DUMMYFUNCTION("GOOGLETRANSLATE(A88, ""en"", ""et"")"),"tsüklon")</f>
        <v>tsüklon</v>
      </c>
    </row>
    <row r="89">
      <c r="A89" s="4" t="s">
        <v>22</v>
      </c>
      <c r="B89" s="3" t="s">
        <v>2</v>
      </c>
      <c r="C89" s="11" t="str">
        <f>IFERROR(__xludf.DUMMYFUNCTION("GOOGLETRANSLATE(A89, ""en"", ""et"")"),"kaste")</f>
        <v>kaste</v>
      </c>
    </row>
    <row r="90">
      <c r="A90" s="4" t="s">
        <v>26</v>
      </c>
      <c r="B90" s="3" t="s">
        <v>2</v>
      </c>
      <c r="C90" s="11" t="str">
        <f>IFERROR(__xludf.DUMMYFUNCTION("GOOGLETRANSLATE(A90, ""en"", ""et"")"),"tibutama")</f>
        <v>tibutama</v>
      </c>
    </row>
    <row r="91">
      <c r="A91" s="4" t="s">
        <v>30</v>
      </c>
      <c r="B91" s="3" t="s">
        <v>2</v>
      </c>
      <c r="C91" s="11" t="str">
        <f>IFERROR(__xludf.DUMMYFUNCTION("GOOGLETRANSLATE(A91, ""en"", ""et"")"),"põud")</f>
        <v>põud</v>
      </c>
    </row>
    <row r="92">
      <c r="A92" s="4" t="s">
        <v>34</v>
      </c>
      <c r="B92" s="3" t="s">
        <v>2</v>
      </c>
      <c r="C92" s="11" t="str">
        <f>IFERROR(__xludf.DUMMYFUNCTION("GOOGLETRANSLATE(A92, ""en"", ""et"")"),"maavärin")</f>
        <v>maavärin</v>
      </c>
    </row>
    <row r="93">
      <c r="A93" s="4" t="s">
        <v>38</v>
      </c>
      <c r="B93" s="3" t="s">
        <v>2</v>
      </c>
      <c r="C93" s="11" t="str">
        <f>IFERROR(__xludf.DUMMYFUNCTION("GOOGLETRANSLATE(A93, ""en"", ""et"")"),"üleujutus")</f>
        <v>üleujutus</v>
      </c>
    </row>
    <row r="94">
      <c r="A94" s="4" t="s">
        <v>42</v>
      </c>
      <c r="B94" s="3" t="s">
        <v>2</v>
      </c>
      <c r="C94" s="11" t="str">
        <f>IFERROR(__xludf.DUMMYFUNCTION("GOOGLETRANSLATE(A94, ""en"", ""et"")"),"tuisk")</f>
        <v>tuisk</v>
      </c>
    </row>
    <row r="95">
      <c r="A95" s="4" t="s">
        <v>46</v>
      </c>
      <c r="B95" s="3" t="s">
        <v>2</v>
      </c>
      <c r="C95" s="11" t="str">
        <f>IFERROR(__xludf.DUMMYFUNCTION("GOOGLETRANSLATE(A95, ""en"", ""et"")"),"udu")</f>
        <v>udu</v>
      </c>
    </row>
    <row r="96">
      <c r="A96" s="4" t="s">
        <v>50</v>
      </c>
      <c r="B96" s="3" t="s">
        <v>2</v>
      </c>
      <c r="C96" s="11" t="str">
        <f>IFERROR(__xludf.DUMMYFUNCTION("GOOGLETRANSLATE(A96, ""en"", ""et"")"),"härmatis")</f>
        <v>härmatis</v>
      </c>
    </row>
    <row r="97">
      <c r="A97" s="4" t="s">
        <v>54</v>
      </c>
      <c r="B97" s="3" t="s">
        <v>2</v>
      </c>
      <c r="C97" s="11" t="str">
        <f>IFERROR(__xludf.DUMMYFUNCTION("GOOGLETRANSLATE(A97, ""en"", ""et"")"),"rahe")</f>
        <v>rahe</v>
      </c>
    </row>
    <row r="98">
      <c r="A98" s="4" t="s">
        <v>58</v>
      </c>
      <c r="B98" s="3" t="s">
        <v>2</v>
      </c>
      <c r="C98" s="11" t="str">
        <f>IFERROR(__xludf.DUMMYFUNCTION("GOOGLETRANSLATE(A98, ""en"", ""et"")"),"kuumalaine")</f>
        <v>kuumalaine</v>
      </c>
    </row>
    <row r="99">
      <c r="A99" s="4" t="s">
        <v>62</v>
      </c>
      <c r="B99" s="3" t="s">
        <v>2</v>
      </c>
      <c r="C99" s="11" t="str">
        <f>IFERROR(__xludf.DUMMYFUNCTION("GOOGLETRANSLATE(A99, ""en"", ""et"")"),"niiskus")</f>
        <v>niiskus</v>
      </c>
    </row>
    <row r="100">
      <c r="A100" s="4" t="s">
        <v>66</v>
      </c>
      <c r="B100" s="3" t="s">
        <v>2</v>
      </c>
      <c r="C100" s="11" t="str">
        <f>IFERROR(__xludf.DUMMYFUNCTION("GOOGLETRANSLATE(A100, ""en"", ""et"")"),"orkaan")</f>
        <v>orkaan</v>
      </c>
    </row>
    <row r="101">
      <c r="A101" s="4" t="s">
        <v>70</v>
      </c>
      <c r="B101" s="3" t="s">
        <v>2</v>
      </c>
      <c r="C101" s="11" t="str">
        <f>IFERROR(__xludf.DUMMYFUNCTION("GOOGLETRANSLATE(A101, ""en"", ""et"")"),"välk")</f>
        <v>välk</v>
      </c>
    </row>
    <row r="102">
      <c r="A102" s="4" t="s">
        <v>74</v>
      </c>
      <c r="B102" s="3" t="s">
        <v>2</v>
      </c>
      <c r="C102" s="11" t="str">
        <f>IFERROR(__xludf.DUMMYFUNCTION("GOOGLETRANSLATE(A102, ""en"", ""et"")"),"udu")</f>
        <v>udu</v>
      </c>
    </row>
    <row r="103">
      <c r="A103" s="4" t="s">
        <v>78</v>
      </c>
      <c r="B103" s="3" t="s">
        <v>2</v>
      </c>
      <c r="C103" s="11" t="str">
        <f>IFERROR(__xludf.DUMMYFUNCTION("GOOGLETRANSLATE(A103, ""en"", ""et"")"),"mussoon")</f>
        <v>mussoon</v>
      </c>
    </row>
    <row r="104">
      <c r="A104" s="4" t="s">
        <v>82</v>
      </c>
      <c r="B104" s="3" t="s">
        <v>2</v>
      </c>
      <c r="C104" s="11" t="str">
        <f>IFERROR(__xludf.DUMMYFUNCTION("GOOGLETRANSLATE(A104, ""en"", ""et"")"),"vihma")</f>
        <v>vihma</v>
      </c>
    </row>
    <row r="105">
      <c r="A105" s="4" t="s">
        <v>86</v>
      </c>
      <c r="B105" s="3" t="s">
        <v>2</v>
      </c>
      <c r="C105" s="11" t="str">
        <f>IFERROR(__xludf.DUMMYFUNCTION("GOOGLETRANSLATE(A105, ""en"", ""et"")"),"vikerkaar")</f>
        <v>vikerkaar</v>
      </c>
    </row>
    <row r="106">
      <c r="A106" s="4" t="s">
        <v>90</v>
      </c>
      <c r="B106" s="3" t="s">
        <v>2</v>
      </c>
      <c r="C106" s="11" t="str">
        <f>IFERROR(__xludf.DUMMYFUNCTION("GOOGLETRANSLATE(A106, ""en"", ""et"")"),"liivatorm")</f>
        <v>liivatorm</v>
      </c>
    </row>
    <row r="107">
      <c r="A107" s="4" t="s">
        <v>94</v>
      </c>
      <c r="B107" s="3" t="s">
        <v>2</v>
      </c>
      <c r="C107" s="11" t="str">
        <f>IFERROR(__xludf.DUMMYFUNCTION("GOOGLETRANSLATE(A107, ""en"", ""et"")"),"lörtsi")</f>
        <v>lörtsi</v>
      </c>
    </row>
    <row r="108">
      <c r="A108" s="4" t="s">
        <v>98</v>
      </c>
      <c r="B108" s="3" t="s">
        <v>2</v>
      </c>
      <c r="C108" s="11" t="str">
        <f>IFERROR(__xludf.DUMMYFUNCTION("GOOGLETRANSLATE(A108, ""en"", ""et"")"),"sudu")</f>
        <v>sudu</v>
      </c>
    </row>
    <row r="109">
      <c r="A109" s="4" t="s">
        <v>102</v>
      </c>
      <c r="B109" s="3" t="s">
        <v>2</v>
      </c>
      <c r="C109" s="11" t="str">
        <f>IFERROR(__xludf.DUMMYFUNCTION("GOOGLETRANSLATE(A109, ""en"", ""et"")"),"lumi")</f>
        <v>lumi</v>
      </c>
    </row>
    <row r="110">
      <c r="A110" s="4" t="s">
        <v>106</v>
      </c>
      <c r="B110" s="3" t="s">
        <v>2</v>
      </c>
      <c r="C110" s="11" t="str">
        <f>IFERROR(__xludf.DUMMYFUNCTION("GOOGLETRANSLATE(A110, ""en"", ""et"")"),"tujud")</f>
        <v>tujud</v>
      </c>
    </row>
    <row r="111">
      <c r="A111" s="4" t="s">
        <v>110</v>
      </c>
      <c r="B111" s="3" t="s">
        <v>2</v>
      </c>
      <c r="C111" s="11" t="str">
        <f>IFERROR(__xludf.DUMMYFUNCTION("GOOGLETRANSLATE(A111, ""en"", ""et"")"),"torm")</f>
        <v>torm</v>
      </c>
    </row>
    <row r="112">
      <c r="A112" s="4" t="s">
        <v>114</v>
      </c>
      <c r="B112" s="3" t="s">
        <v>2</v>
      </c>
      <c r="C112" s="11" t="str">
        <f>IFERROR(__xludf.DUMMYFUNCTION("GOOGLETRANSLATE(A112, ""en"", ""et"")"),"päikesepaiste")</f>
        <v>päikesepaiste</v>
      </c>
    </row>
    <row r="113">
      <c r="A113" s="4" t="s">
        <v>118</v>
      </c>
      <c r="B113" s="3" t="s">
        <v>2</v>
      </c>
      <c r="C113" s="11" t="str">
        <f>IFERROR(__xludf.DUMMYFUNCTION("GOOGLETRANSLATE(A113, ""en"", ""et"")"),"äike")</f>
        <v>äike</v>
      </c>
    </row>
    <row r="114">
      <c r="A114" s="4" t="s">
        <v>122</v>
      </c>
      <c r="B114" s="3" t="s">
        <v>2</v>
      </c>
      <c r="C114" s="11" t="str">
        <f>IFERROR(__xludf.DUMMYFUNCTION("GOOGLETRANSLATE(A114, ""en"", ""et"")"),"äikesetorm")</f>
        <v>äikesetorm</v>
      </c>
    </row>
    <row r="115">
      <c r="A115" s="4" t="s">
        <v>126</v>
      </c>
      <c r="B115" s="3" t="s">
        <v>2</v>
      </c>
      <c r="C115" s="11" t="str">
        <f>IFERROR(__xludf.DUMMYFUNCTION("GOOGLETRANSLATE(A115, ""en"", ""et"")"),"looded")</f>
        <v>looded</v>
      </c>
    </row>
    <row r="116">
      <c r="A116" s="4" t="s">
        <v>130</v>
      </c>
      <c r="B116" s="3" t="s">
        <v>2</v>
      </c>
      <c r="C116" s="11" t="str">
        <f>IFERROR(__xludf.DUMMYFUNCTION("GOOGLETRANSLATE(A116, ""en"", ""et"")"),"tornaado")</f>
        <v>tornaado</v>
      </c>
    </row>
    <row r="117">
      <c r="A117" s="4" t="s">
        <v>134</v>
      </c>
      <c r="B117" s="3" t="s">
        <v>2</v>
      </c>
      <c r="C117" s="11" t="str">
        <f>IFERROR(__xludf.DUMMYFUNCTION("GOOGLETRANSLATE(A117, ""en"", ""et"")"),"tsunami")</f>
        <v>tsunami</v>
      </c>
    </row>
    <row r="118">
      <c r="A118" s="4" t="s">
        <v>138</v>
      </c>
      <c r="B118" s="3" t="s">
        <v>2</v>
      </c>
      <c r="C118" s="11" t="str">
        <f>IFERROR(__xludf.DUMMYFUNCTION("GOOGLETRANSLATE(A118, ""en"", ""et"")"),"keerutaja")</f>
        <v>keerutaja</v>
      </c>
    </row>
    <row r="119">
      <c r="A119" s="4" t="s">
        <v>141</v>
      </c>
      <c r="B119" s="3" t="s">
        <v>2</v>
      </c>
      <c r="C119" s="11" t="str">
        <f>IFERROR(__xludf.DUMMYFUNCTION("GOOGLETRANSLATE(A119, ""en"", ""et"")"),"taifuun")</f>
        <v>taifuun</v>
      </c>
    </row>
    <row r="120">
      <c r="A120" s="4" t="s">
        <v>143</v>
      </c>
      <c r="B120" s="3" t="s">
        <v>2</v>
      </c>
      <c r="C120" s="11" t="str">
        <f>IFERROR(__xludf.DUMMYFUNCTION("GOOGLETRANSLATE(A120, ""en"", ""et"")"),"keeristorm")</f>
        <v>keeristorm</v>
      </c>
    </row>
    <row r="121">
      <c r="A121" s="4" t="s">
        <v>145</v>
      </c>
      <c r="B121" s="3" t="s">
        <v>2</v>
      </c>
      <c r="C121" s="11" t="str">
        <f>IFERROR(__xludf.DUMMYFUNCTION("GOOGLETRANSLATE(A121, ""en"", ""et"")"),"tuul")</f>
        <v>tuul</v>
      </c>
    </row>
    <row r="122">
      <c r="A122" s="3" t="s">
        <v>7</v>
      </c>
      <c r="B122" s="3" t="s">
        <v>3</v>
      </c>
      <c r="C122" s="11" t="str">
        <f>IFERROR(__xludf.DUMMYFUNCTION("GOOGLETRANSLATE(A122, ""en"", ""et"")"),"õun")</f>
        <v>õun</v>
      </c>
    </row>
    <row r="123">
      <c r="A123" s="3" t="s">
        <v>11</v>
      </c>
      <c r="B123" s="3" t="s">
        <v>3</v>
      </c>
      <c r="C123" s="11" t="str">
        <f>IFERROR(__xludf.DUMMYFUNCTION("GOOGLETRANSLATE(A123, ""en"", ""et"")"),"pirn")</f>
        <v>pirn</v>
      </c>
    </row>
    <row r="124">
      <c r="A124" s="3" t="s">
        <v>15</v>
      </c>
      <c r="B124" s="3" t="s">
        <v>3</v>
      </c>
      <c r="C124" s="11" t="str">
        <f>IFERROR(__xludf.DUMMYFUNCTION("GOOGLETRANSLATE(A124, ""en"", ""et"")"),"mango")</f>
        <v>mango</v>
      </c>
    </row>
    <row r="125">
      <c r="A125" s="3" t="s">
        <v>19</v>
      </c>
      <c r="B125" s="3" t="s">
        <v>3</v>
      </c>
      <c r="C125" s="11" t="str">
        <f>IFERROR(__xludf.DUMMYFUNCTION("GOOGLETRANSLATE(A125, ""en"", ""et"")"),"guajaav")</f>
        <v>guajaav</v>
      </c>
    </row>
    <row r="126">
      <c r="A126" s="3" t="s">
        <v>23</v>
      </c>
      <c r="B126" s="3" t="s">
        <v>3</v>
      </c>
      <c r="C126" s="11" t="str">
        <f>IFERROR(__xludf.DUMMYFUNCTION("GOOGLETRANSLATE(A126, ""en"", ""et"")"),"maasikas")</f>
        <v>maasikas</v>
      </c>
    </row>
    <row r="127">
      <c r="A127" s="3" t="s">
        <v>27</v>
      </c>
      <c r="B127" s="3" t="s">
        <v>3</v>
      </c>
      <c r="C127" s="11" t="str">
        <f>IFERROR(__xludf.DUMMYFUNCTION("GOOGLETRANSLATE(A127, ""en"", ""et"")"),"murakas")</f>
        <v>murakas</v>
      </c>
    </row>
    <row r="128">
      <c r="A128" s="3" t="s">
        <v>31</v>
      </c>
      <c r="B128" s="3" t="s">
        <v>3</v>
      </c>
      <c r="C128" s="11" t="str">
        <f>IFERROR(__xludf.DUMMYFUNCTION("GOOGLETRANSLATE(A128, ""en"", ""et"")"),"oranž")</f>
        <v>oranž</v>
      </c>
    </row>
    <row r="129">
      <c r="A129" s="3" t="s">
        <v>35</v>
      </c>
      <c r="B129" s="3" t="s">
        <v>3</v>
      </c>
      <c r="C129" s="11" t="str">
        <f>IFERROR(__xludf.DUMMYFUNCTION("GOOGLETRANSLATE(A129, ""en"", ""et"")"),"sidrun")</f>
        <v>sidrun</v>
      </c>
    </row>
    <row r="130">
      <c r="A130" s="3" t="s">
        <v>39</v>
      </c>
      <c r="B130" s="3" t="s">
        <v>3</v>
      </c>
      <c r="C130" s="11" t="str">
        <f>IFERROR(__xludf.DUMMYFUNCTION("GOOGLETRANSLATE(A130, ""en"", ""et"")"),"lubi")</f>
        <v>lubi</v>
      </c>
    </row>
    <row r="131">
      <c r="A131" s="3" t="s">
        <v>43</v>
      </c>
      <c r="B131" s="3" t="s">
        <v>3</v>
      </c>
      <c r="C131" s="11" t="str">
        <f>IFERROR(__xludf.DUMMYFUNCTION("GOOGLETRANSLATE(A131, ""en"", ""et"")"),"viinamari")</f>
        <v>viinamari</v>
      </c>
    </row>
    <row r="132">
      <c r="A132" s="3" t="s">
        <v>47</v>
      </c>
      <c r="B132" s="3" t="s">
        <v>3</v>
      </c>
      <c r="C132" s="11" t="str">
        <f>IFERROR(__xludf.DUMMYFUNCTION("GOOGLETRANSLATE(A132, ""en"", ""et"")"),"ploom")</f>
        <v>ploom</v>
      </c>
    </row>
    <row r="133">
      <c r="A133" s="3" t="s">
        <v>51</v>
      </c>
      <c r="B133" s="3" t="s">
        <v>3</v>
      </c>
      <c r="C133" s="11" t="str">
        <f>IFERROR(__xludf.DUMMYFUNCTION("GOOGLETRANSLATE(A133, ""en"", ""et"")"),"virsik")</f>
        <v>virsik</v>
      </c>
    </row>
    <row r="134">
      <c r="A134" s="3" t="s">
        <v>55</v>
      </c>
      <c r="B134" s="3" t="s">
        <v>3</v>
      </c>
      <c r="C134" s="11" t="str">
        <f>IFERROR(__xludf.DUMMYFUNCTION("GOOGLETRANSLATE(A134, ""en"", ""et"")"),"ananass")</f>
        <v>ananass</v>
      </c>
    </row>
    <row r="135">
      <c r="A135" s="3" t="s">
        <v>59</v>
      </c>
      <c r="B135" s="3" t="s">
        <v>3</v>
      </c>
      <c r="C135" s="11" t="str">
        <f>IFERROR(__xludf.DUMMYFUNCTION("GOOGLETRANSLATE(A135, ""en"", ""et"")"),"greip")</f>
        <v>greip</v>
      </c>
    </row>
    <row r="136">
      <c r="A136" s="3" t="s">
        <v>63</v>
      </c>
      <c r="B136" s="3" t="s">
        <v>3</v>
      </c>
      <c r="C136" s="11" t="str">
        <f>IFERROR(__xludf.DUMMYFUNCTION("GOOGLETRANSLATE(A136, ""en"", ""et"")"),"mustikas")</f>
        <v>mustikas</v>
      </c>
    </row>
    <row r="137">
      <c r="A137" s="3" t="s">
        <v>67</v>
      </c>
      <c r="B137" s="3" t="s">
        <v>3</v>
      </c>
      <c r="C137" s="11" t="str">
        <f>IFERROR(__xludf.DUMMYFUNCTION("GOOGLETRANSLATE(A137, ""en"", ""et"")"),"pipar")</f>
        <v>pipar</v>
      </c>
    </row>
    <row r="138">
      <c r="A138" s="3" t="s">
        <v>71</v>
      </c>
      <c r="B138" s="3" t="s">
        <v>3</v>
      </c>
      <c r="C138" s="11" t="str">
        <f>IFERROR(__xludf.DUMMYFUNCTION("GOOGLETRANSLATE(A138, ""en"", ""et"")"),"tomat")</f>
        <v>tomat</v>
      </c>
    </row>
    <row r="139">
      <c r="A139" s="3" t="s">
        <v>75</v>
      </c>
      <c r="B139" s="3" t="s">
        <v>3</v>
      </c>
      <c r="C139" s="11" t="str">
        <f>IFERROR(__xludf.DUMMYFUNCTION("GOOGLETRANSLATE(A139, ""en"", ""et"")"),"arbuus")</f>
        <v>arbuus</v>
      </c>
    </row>
    <row r="140">
      <c r="A140" s="3" t="s">
        <v>79</v>
      </c>
      <c r="B140" s="3" t="s">
        <v>3</v>
      </c>
      <c r="C140" s="11" t="str">
        <f>IFERROR(__xludf.DUMMYFUNCTION("GOOGLETRANSLATE(A140, ""en"", ""et"")"),"joon")</f>
        <v>joon</v>
      </c>
    </row>
    <row r="141">
      <c r="A141" s="3" t="s">
        <v>83</v>
      </c>
      <c r="B141" s="3" t="s">
        <v>3</v>
      </c>
      <c r="C141" s="11" t="str">
        <f>IFERROR(__xludf.DUMMYFUNCTION("GOOGLETRANSLATE(A141, ""en"", ""et"")"),"sõstar")</f>
        <v>sõstar</v>
      </c>
    </row>
    <row r="142">
      <c r="A142" s="3" t="s">
        <v>87</v>
      </c>
      <c r="B142" s="3" t="s">
        <v>3</v>
      </c>
      <c r="C142" s="11" t="str">
        <f>IFERROR(__xludf.DUMMYFUNCTION("GOOGLETRANSLATE(A142, ""en"", ""et"")"),"jõhvikas")</f>
        <v>jõhvikas</v>
      </c>
    </row>
    <row r="143">
      <c r="A143" s="3" t="s">
        <v>91</v>
      </c>
      <c r="B143" s="3" t="s">
        <v>3</v>
      </c>
      <c r="C143" s="11" t="str">
        <f>IFERROR(__xludf.DUMMYFUNCTION("GOOGLETRANSLATE(A143, ""en"", ""et"")"),"banaan")</f>
        <v>banaan</v>
      </c>
    </row>
    <row r="144">
      <c r="A144" s="3" t="s">
        <v>95</v>
      </c>
      <c r="B144" s="3" t="s">
        <v>3</v>
      </c>
      <c r="C144" s="11" t="str">
        <f>IFERROR(__xludf.DUMMYFUNCTION("GOOGLETRANSLATE(A144, ""en"", ""et"")"),"jahubanaan")</f>
        <v>jahubanaan</v>
      </c>
    </row>
    <row r="145">
      <c r="A145" s="3" t="s">
        <v>99</v>
      </c>
      <c r="B145" s="3" t="s">
        <v>3</v>
      </c>
      <c r="C145" s="11" t="str">
        <f>IFERROR(__xludf.DUMMYFUNCTION("GOOGLETRANSLATE(A145, ""en"", ""et"")"),"kannatusvili")</f>
        <v>kannatusvili</v>
      </c>
    </row>
    <row r="146">
      <c r="A146" s="3" t="s">
        <v>103</v>
      </c>
      <c r="B146" s="3" t="s">
        <v>3</v>
      </c>
      <c r="C146" s="3" t="s">
        <v>316</v>
      </c>
    </row>
    <row r="147">
      <c r="A147" s="3" t="s">
        <v>107</v>
      </c>
      <c r="B147" s="3" t="s">
        <v>3</v>
      </c>
      <c r="C147" s="11" t="str">
        <f>IFERROR(__xludf.DUMMYFUNCTION("GOOGLETRANSLATE(A147, ""en"", ""et"")"),"vaarikas")</f>
        <v>vaarikas</v>
      </c>
    </row>
    <row r="148">
      <c r="A148" s="3" t="s">
        <v>111</v>
      </c>
      <c r="B148" s="3" t="s">
        <v>3</v>
      </c>
      <c r="C148" s="3" t="s">
        <v>317</v>
      </c>
    </row>
    <row r="149">
      <c r="A149" s="3" t="s">
        <v>115</v>
      </c>
      <c r="B149" s="3" t="s">
        <v>3</v>
      </c>
      <c r="C149" s="3" t="s">
        <v>115</v>
      </c>
    </row>
    <row r="150">
      <c r="A150" s="3" t="s">
        <v>119</v>
      </c>
      <c r="B150" s="3" t="s">
        <v>3</v>
      </c>
      <c r="C150" s="11" t="str">
        <f>IFERROR(__xludf.DUMMYFUNCTION("GOOGLETRANSLATE(A150, ""en"", ""et"")"),"hernes")</f>
        <v>hernes</v>
      </c>
    </row>
    <row r="151">
      <c r="A151" s="3" t="s">
        <v>123</v>
      </c>
      <c r="B151" s="3" t="s">
        <v>3</v>
      </c>
      <c r="C151" s="11" t="str">
        <f>IFERROR(__xludf.DUMMYFUNCTION("GOOGLETRANSLATE(A151, ""en"", ""et"")"),"tšilli")</f>
        <v>tšilli</v>
      </c>
    </row>
    <row r="152">
      <c r="A152" s="3" t="s">
        <v>127</v>
      </c>
      <c r="B152" s="3" t="s">
        <v>3</v>
      </c>
      <c r="C152" s="11" t="str">
        <f>IFERROR(__xludf.DUMMYFUNCTION("GOOGLETRANSLATE(A152, ""en"", ""et"")"),"granaatõun")</f>
        <v>granaatõun</v>
      </c>
    </row>
    <row r="153">
      <c r="A153" s="3" t="s">
        <v>131</v>
      </c>
      <c r="B153" s="3" t="s">
        <v>3</v>
      </c>
      <c r="C153" s="11" t="str">
        <f>IFERROR(__xludf.DUMMYFUNCTION("GOOGLETRANSLATE(A153, ""en"", ""et"")"),"kirss")</f>
        <v>kirss</v>
      </c>
    </row>
    <row r="154">
      <c r="A154" s="3" t="s">
        <v>135</v>
      </c>
      <c r="B154" s="3" t="s">
        <v>3</v>
      </c>
      <c r="C154" s="11" t="str">
        <f>IFERROR(__xludf.DUMMYFUNCTION("GOOGLETRANSLATE(A154, ""en"", ""et"")"),"oliiv")</f>
        <v>oliiv</v>
      </c>
    </row>
    <row r="155">
      <c r="A155" s="3" t="s">
        <v>139</v>
      </c>
      <c r="B155" s="3" t="s">
        <v>3</v>
      </c>
      <c r="C155" s="11" t="str">
        <f>IFERROR(__xludf.DUMMYFUNCTION("GOOGLETRANSLATE(A155, ""en"", ""et"")"),"aprikoos")</f>
        <v>aprikoos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158</v>
      </c>
      <c r="B1" s="1" t="s">
        <v>159</v>
      </c>
      <c r="C1" s="1" t="s">
        <v>160</v>
      </c>
      <c r="D1" s="1"/>
    </row>
    <row r="2">
      <c r="A2" s="4" t="s">
        <v>4</v>
      </c>
      <c r="B2" s="3" t="s">
        <v>0</v>
      </c>
      <c r="C2" s="11" t="s">
        <v>318</v>
      </c>
    </row>
    <row r="3">
      <c r="A3" s="4" t="s">
        <v>8</v>
      </c>
      <c r="B3" s="3" t="s">
        <v>0</v>
      </c>
      <c r="C3" s="3" t="s">
        <v>319</v>
      </c>
    </row>
    <row r="4">
      <c r="A4" s="4" t="s">
        <v>12</v>
      </c>
      <c r="B4" s="3" t="s">
        <v>0</v>
      </c>
      <c r="C4" s="3" t="s">
        <v>320</v>
      </c>
    </row>
    <row r="5">
      <c r="A5" s="4" t="s">
        <v>16</v>
      </c>
      <c r="B5" s="3" t="s">
        <v>0</v>
      </c>
      <c r="C5" s="11" t="s">
        <v>321</v>
      </c>
    </row>
    <row r="6">
      <c r="A6" s="4" t="s">
        <v>20</v>
      </c>
      <c r="B6" s="3" t="s">
        <v>0</v>
      </c>
      <c r="C6" s="3" t="s">
        <v>322</v>
      </c>
    </row>
    <row r="7">
      <c r="A7" s="4" t="s">
        <v>24</v>
      </c>
      <c r="B7" s="3" t="s">
        <v>0</v>
      </c>
      <c r="C7" s="3" t="s">
        <v>323</v>
      </c>
    </row>
    <row r="8">
      <c r="A8" s="4" t="s">
        <v>28</v>
      </c>
      <c r="B8" s="3" t="s">
        <v>0</v>
      </c>
      <c r="C8" s="3" t="s">
        <v>324</v>
      </c>
    </row>
    <row r="9">
      <c r="A9" s="4" t="s">
        <v>32</v>
      </c>
      <c r="B9" s="3" t="s">
        <v>0</v>
      </c>
      <c r="C9" s="3" t="s">
        <v>325</v>
      </c>
    </row>
    <row r="10">
      <c r="A10" s="4" t="s">
        <v>36</v>
      </c>
      <c r="B10" s="3" t="s">
        <v>0</v>
      </c>
      <c r="C10" s="11" t="s">
        <v>326</v>
      </c>
    </row>
    <row r="11">
      <c r="A11" s="4" t="s">
        <v>40</v>
      </c>
      <c r="B11" s="3" t="str">
        <f>VLOOKUP(A11, Estonian!$A$1:$B$155, 2, FALSE)</f>
        <v>animals</v>
      </c>
      <c r="C11" s="3" t="s">
        <v>327</v>
      </c>
    </row>
    <row r="12">
      <c r="A12" s="4" t="s">
        <v>44</v>
      </c>
      <c r="B12" s="3" t="str">
        <f>VLOOKUP(A12, Estonian!$A$1:$B$155, 2, FALSE)</f>
        <v>animals</v>
      </c>
      <c r="C12" s="11" t="s">
        <v>328</v>
      </c>
    </row>
    <row r="13">
      <c r="A13" s="4" t="s">
        <v>48</v>
      </c>
      <c r="B13" s="3" t="str">
        <f>VLOOKUP(A13, Estonian!$A$1:$B$155, 2, FALSE)</f>
        <v>animals</v>
      </c>
      <c r="C13" s="11" t="s">
        <v>329</v>
      </c>
    </row>
    <row r="14">
      <c r="A14" s="4" t="s">
        <v>52</v>
      </c>
      <c r="B14" s="3" t="str">
        <f>VLOOKUP(A14, Estonian!$A$1:$B$155, 2, FALSE)</f>
        <v>animals</v>
      </c>
      <c r="C14" s="3" t="s">
        <v>330</v>
      </c>
    </row>
    <row r="15">
      <c r="A15" s="4" t="s">
        <v>56</v>
      </c>
      <c r="B15" s="3" t="str">
        <f>VLOOKUP(A15, Estonian!$A$1:$B$155, 2, FALSE)</f>
        <v>animals</v>
      </c>
      <c r="C15" s="3" t="s">
        <v>331</v>
      </c>
    </row>
    <row r="16">
      <c r="A16" s="4" t="s">
        <v>60</v>
      </c>
      <c r="B16" s="3" t="str">
        <f>VLOOKUP(A16, Estonian!$A$1:$B$155, 2, FALSE)</f>
        <v>animals</v>
      </c>
      <c r="C16" s="11" t="s">
        <v>332</v>
      </c>
    </row>
    <row r="17">
      <c r="A17" s="4" t="s">
        <v>64</v>
      </c>
      <c r="B17" s="3" t="str">
        <f>VLOOKUP(A17, Estonian!$A$1:$B$155, 2, FALSE)</f>
        <v>animals</v>
      </c>
      <c r="C17" s="3" t="s">
        <v>333</v>
      </c>
    </row>
    <row r="18">
      <c r="A18" s="4" t="s">
        <v>68</v>
      </c>
      <c r="B18" s="3" t="str">
        <f>VLOOKUP(A18, Estonian!$A$1:$B$155, 2, FALSE)</f>
        <v>animals</v>
      </c>
      <c r="C18" s="11" t="s">
        <v>334</v>
      </c>
    </row>
    <row r="19">
      <c r="A19" s="4" t="s">
        <v>72</v>
      </c>
      <c r="B19" s="3" t="str">
        <f>VLOOKUP(A19, Estonian!$A$1:$B$155, 2, FALSE)</f>
        <v>animals</v>
      </c>
      <c r="C19" s="11" t="s">
        <v>335</v>
      </c>
    </row>
    <row r="20">
      <c r="A20" s="4" t="s">
        <v>76</v>
      </c>
      <c r="B20" s="3" t="str">
        <f>VLOOKUP(A20, Estonian!$A$1:$B$155, 2, FALSE)</f>
        <v>animals</v>
      </c>
      <c r="C20" s="11" t="s">
        <v>336</v>
      </c>
    </row>
    <row r="21">
      <c r="A21" s="4" t="s">
        <v>80</v>
      </c>
      <c r="B21" s="3" t="str">
        <f>VLOOKUP(A21, Estonian!$A$1:$B$155, 2, FALSE)</f>
        <v>animals</v>
      </c>
      <c r="C21" s="3" t="s">
        <v>337</v>
      </c>
    </row>
    <row r="22">
      <c r="A22" s="4" t="s">
        <v>84</v>
      </c>
      <c r="B22" s="3" t="str">
        <f>VLOOKUP(A22, Estonian!$A$1:$B$155, 2, FALSE)</f>
        <v>animals</v>
      </c>
      <c r="C22" s="3" t="s">
        <v>338</v>
      </c>
    </row>
    <row r="23">
      <c r="A23" s="4" t="s">
        <v>88</v>
      </c>
      <c r="B23" s="3" t="str">
        <f>VLOOKUP(A23, Estonian!$A$1:$B$155, 2, FALSE)</f>
        <v>animals</v>
      </c>
      <c r="C23" s="11" t="s">
        <v>339</v>
      </c>
    </row>
    <row r="24">
      <c r="A24" s="4" t="s">
        <v>92</v>
      </c>
      <c r="B24" s="3" t="str">
        <f>VLOOKUP(A24, Estonian!$A$1:$B$155, 2, FALSE)</f>
        <v>animals</v>
      </c>
      <c r="C24" s="11" t="s">
        <v>340</v>
      </c>
    </row>
    <row r="25">
      <c r="A25" s="4" t="s">
        <v>96</v>
      </c>
      <c r="B25" s="3" t="str">
        <f>VLOOKUP(A25, Estonian!$A$1:$B$155, 2, FALSE)</f>
        <v>animals</v>
      </c>
      <c r="C25" s="11" t="s">
        <v>341</v>
      </c>
    </row>
    <row r="26">
      <c r="A26" s="4" t="s">
        <v>100</v>
      </c>
      <c r="B26" s="3" t="str">
        <f>VLOOKUP(A26, Estonian!$A$1:$B$155, 2, FALSE)</f>
        <v>animals</v>
      </c>
      <c r="C26" s="11" t="s">
        <v>342</v>
      </c>
    </row>
    <row r="27">
      <c r="A27" s="4" t="s">
        <v>104</v>
      </c>
      <c r="B27" s="3" t="str">
        <f>VLOOKUP(A27, Estonian!$A$1:$B$155, 2, FALSE)</f>
        <v>animals</v>
      </c>
      <c r="C27" s="3" t="s">
        <v>343</v>
      </c>
    </row>
    <row r="28">
      <c r="A28" s="4" t="s">
        <v>108</v>
      </c>
      <c r="B28" s="3" t="str">
        <f>VLOOKUP(A28, Estonian!$A$1:$B$155, 2, FALSE)</f>
        <v>animals</v>
      </c>
      <c r="C28" s="11" t="s">
        <v>344</v>
      </c>
    </row>
    <row r="29">
      <c r="A29" s="4" t="s">
        <v>112</v>
      </c>
      <c r="B29" s="3" t="str">
        <f>VLOOKUP(A29, Estonian!$A$1:$B$155, 2, FALSE)</f>
        <v>animals</v>
      </c>
      <c r="C29" s="11" t="s">
        <v>345</v>
      </c>
    </row>
    <row r="30">
      <c r="A30" s="4" t="s">
        <v>116</v>
      </c>
      <c r="B30" s="3" t="str">
        <f>VLOOKUP(A30, Estonian!$A$1:$B$155, 2, FALSE)</f>
        <v>animals</v>
      </c>
      <c r="C30" s="3" t="s">
        <v>346</v>
      </c>
    </row>
    <row r="31">
      <c r="A31" s="4" t="s">
        <v>120</v>
      </c>
      <c r="B31" s="3" t="str">
        <f>VLOOKUP(A31, Estonian!$A$1:$B$155, 2, FALSE)</f>
        <v>animals</v>
      </c>
      <c r="C31" s="11" t="s">
        <v>347</v>
      </c>
    </row>
    <row r="32">
      <c r="A32" s="4" t="s">
        <v>124</v>
      </c>
      <c r="B32" s="3" t="str">
        <f>VLOOKUP(A32, Estonian!$A$1:$B$155, 2, FALSE)</f>
        <v>animals</v>
      </c>
      <c r="C32" s="11" t="s">
        <v>348</v>
      </c>
    </row>
    <row r="33">
      <c r="A33" s="4" t="s">
        <v>128</v>
      </c>
      <c r="B33" s="3" t="str">
        <f>VLOOKUP(A33, Estonian!$A$1:$B$155, 2, FALSE)</f>
        <v>animals</v>
      </c>
      <c r="C33" s="3" t="s">
        <v>349</v>
      </c>
    </row>
    <row r="34">
      <c r="A34" s="4" t="s">
        <v>132</v>
      </c>
      <c r="B34" s="3" t="str">
        <f>VLOOKUP(A34, Estonian!$A$1:$B$155, 2, FALSE)</f>
        <v>animals</v>
      </c>
      <c r="C34" s="3" t="s">
        <v>350</v>
      </c>
    </row>
    <row r="35">
      <c r="A35" s="4" t="s">
        <v>136</v>
      </c>
      <c r="B35" s="3" t="str">
        <f>VLOOKUP(A35, Estonian!$A$1:$B$155, 2, FALSE)</f>
        <v>animals</v>
      </c>
      <c r="C35" s="11" t="s">
        <v>351</v>
      </c>
    </row>
    <row r="36">
      <c r="A36" s="12" t="s">
        <v>5</v>
      </c>
      <c r="B36" s="13" t="str">
        <f>VLOOKUP(A36, Estonian!$A$1:$B$155, 2, FALSE)</f>
        <v>professions</v>
      </c>
      <c r="C36" s="14" t="s">
        <v>352</v>
      </c>
      <c r="D36" s="3" t="s">
        <v>353</v>
      </c>
    </row>
    <row r="37">
      <c r="A37" s="12" t="s">
        <v>9</v>
      </c>
      <c r="B37" s="13" t="str">
        <f>VLOOKUP(A37, Estonian!$A$1:$B$155, 2, FALSE)</f>
        <v>professions</v>
      </c>
      <c r="C37" s="14" t="s">
        <v>354</v>
      </c>
    </row>
    <row r="38">
      <c r="A38" s="4" t="s">
        <v>13</v>
      </c>
      <c r="B38" s="3" t="str">
        <f>VLOOKUP(A38, Estonian!$A$1:$B$155, 2, FALSE)</f>
        <v>professions</v>
      </c>
      <c r="C38" s="3" t="s">
        <v>355</v>
      </c>
      <c r="D38" s="3" t="s">
        <v>356</v>
      </c>
    </row>
    <row r="39">
      <c r="A39" s="4" t="s">
        <v>17</v>
      </c>
      <c r="B39" s="3" t="str">
        <f>VLOOKUP(A39, Estonian!$A$1:$B$155, 2, FALSE)</f>
        <v>professions</v>
      </c>
      <c r="C39" s="11" t="s">
        <v>357</v>
      </c>
    </row>
    <row r="40">
      <c r="A40" s="4" t="s">
        <v>21</v>
      </c>
      <c r="B40" s="3" t="str">
        <f>VLOOKUP(A40, Estonian!$A$1:$B$155, 2, FALSE)</f>
        <v>professions</v>
      </c>
      <c r="C40" s="3" t="s">
        <v>358</v>
      </c>
    </row>
    <row r="41">
      <c r="A41" s="4" t="s">
        <v>25</v>
      </c>
      <c r="B41" s="3" t="s">
        <v>1</v>
      </c>
      <c r="C41" s="3"/>
    </row>
    <row r="42">
      <c r="A42" s="12" t="s">
        <v>29</v>
      </c>
      <c r="B42" s="13" t="str">
        <f>VLOOKUP(A42, Estonian!$A$1:$B$155, 2, FALSE)</f>
        <v>professions</v>
      </c>
      <c r="C42" s="14" t="s">
        <v>359</v>
      </c>
      <c r="D42" s="3" t="s">
        <v>353</v>
      </c>
    </row>
    <row r="43">
      <c r="A43" s="12" t="s">
        <v>33</v>
      </c>
      <c r="B43" s="13" t="str">
        <f>VLOOKUP(A43, Estonian!$A$1:$B$155, 2, FALSE)</f>
        <v>professions</v>
      </c>
      <c r="C43" s="14" t="s">
        <v>360</v>
      </c>
    </row>
    <row r="44">
      <c r="A44" s="4" t="s">
        <v>37</v>
      </c>
      <c r="B44" s="3" t="str">
        <f>VLOOKUP(A44, Estonian!$A$1:$B$155, 2, FALSE)</f>
        <v>professions</v>
      </c>
      <c r="C44" s="11" t="s">
        <v>361</v>
      </c>
    </row>
    <row r="45">
      <c r="A45" s="4" t="s">
        <v>41</v>
      </c>
      <c r="B45" s="3" t="str">
        <f>VLOOKUP(A45, Estonian!$A$1:$B$155, 2, FALSE)</f>
        <v>professions</v>
      </c>
      <c r="C45" s="11" t="s">
        <v>362</v>
      </c>
    </row>
    <row r="46">
      <c r="A46" s="4" t="s">
        <v>45</v>
      </c>
      <c r="B46" s="3" t="str">
        <f>VLOOKUP(A46, Estonian!$A$1:$B$155, 2, FALSE)</f>
        <v>professions</v>
      </c>
      <c r="C46" s="11" t="s">
        <v>363</v>
      </c>
    </row>
    <row r="47">
      <c r="A47" s="4" t="s">
        <v>49</v>
      </c>
      <c r="B47" s="3" t="str">
        <f>VLOOKUP(A47, Estonian!$A$1:$B$155, 2, FALSE)</f>
        <v>professions</v>
      </c>
      <c r="C47" s="11" t="s">
        <v>364</v>
      </c>
    </row>
    <row r="48">
      <c r="A48" s="4" t="s">
        <v>53</v>
      </c>
      <c r="B48" s="3" t="str">
        <f>VLOOKUP(A48, Estonian!$A$1:$B$155, 2, FALSE)</f>
        <v>professions</v>
      </c>
      <c r="C48" s="11" t="s">
        <v>365</v>
      </c>
    </row>
    <row r="49">
      <c r="A49" s="4" t="s">
        <v>57</v>
      </c>
      <c r="B49" s="3" t="str">
        <f>VLOOKUP(A49, Estonian!$A$1:$B$155, 2, FALSE)</f>
        <v>professions</v>
      </c>
      <c r="C49" s="11" t="s">
        <v>366</v>
      </c>
    </row>
    <row r="50">
      <c r="A50" s="4" t="s">
        <v>61</v>
      </c>
      <c r="B50" s="3" t="str">
        <f>VLOOKUP(A50, Estonian!$A$1:$B$155, 2, FALSE)</f>
        <v>professions</v>
      </c>
      <c r="C50" s="11" t="s">
        <v>367</v>
      </c>
    </row>
    <row r="51">
      <c r="A51" s="4" t="s">
        <v>65</v>
      </c>
      <c r="B51" s="3" t="str">
        <f>VLOOKUP(A51, Estonian!$A$1:$B$155, 2, FALSE)</f>
        <v>professions</v>
      </c>
      <c r="C51" s="11" t="s">
        <v>368</v>
      </c>
    </row>
    <row r="52">
      <c r="A52" s="4" t="s">
        <v>69</v>
      </c>
      <c r="B52" s="3" t="str">
        <f>VLOOKUP(A52, Estonian!$A$1:$B$155, 2, FALSE)</f>
        <v>professions</v>
      </c>
      <c r="C52" s="11" t="s">
        <v>369</v>
      </c>
    </row>
    <row r="53">
      <c r="A53" s="4" t="s">
        <v>73</v>
      </c>
      <c r="B53" s="3" t="s">
        <v>1</v>
      </c>
    </row>
    <row r="54">
      <c r="A54" s="4" t="s">
        <v>77</v>
      </c>
      <c r="B54" s="3" t="str">
        <f>VLOOKUP(A54, Estonian!$A$1:$B$155, 2, FALSE)</f>
        <v>professions</v>
      </c>
    </row>
    <row r="55">
      <c r="A55" s="4" t="s">
        <v>81</v>
      </c>
      <c r="B55" s="3" t="str">
        <f>VLOOKUP(A55, Estonian!$A$1:$B$155, 2, FALSE)</f>
        <v>professions</v>
      </c>
      <c r="C55" s="11" t="s">
        <v>370</v>
      </c>
    </row>
    <row r="56">
      <c r="A56" s="4" t="s">
        <v>85</v>
      </c>
      <c r="B56" s="3" t="str">
        <f>VLOOKUP(A56, Estonian!$A$1:$B$155, 2, FALSE)</f>
        <v>professions</v>
      </c>
      <c r="C56" s="3" t="s">
        <v>371</v>
      </c>
    </row>
    <row r="57">
      <c r="A57" s="4" t="s">
        <v>89</v>
      </c>
      <c r="B57" s="3" t="str">
        <f>VLOOKUP(A57, Estonian!$A$1:$B$155, 2, FALSE)</f>
        <v>professions</v>
      </c>
      <c r="C57" s="3" t="s">
        <v>372</v>
      </c>
    </row>
    <row r="58">
      <c r="A58" s="4" t="s">
        <v>93</v>
      </c>
      <c r="B58" s="3" t="str">
        <f>VLOOKUP(A58, Estonian!$A$1:$B$155, 2, FALSE)</f>
        <v>professions</v>
      </c>
      <c r="C58" s="3" t="s">
        <v>373</v>
      </c>
    </row>
    <row r="59">
      <c r="A59" s="4" t="s">
        <v>97</v>
      </c>
      <c r="B59" s="3" t="str">
        <f>VLOOKUP(A59, Estonian!$A$1:$B$155, 2, FALSE)</f>
        <v>professions</v>
      </c>
      <c r="C59" s="3" t="s">
        <v>374</v>
      </c>
    </row>
    <row r="60">
      <c r="A60" s="4" t="s">
        <v>101</v>
      </c>
      <c r="B60" s="3" t="str">
        <f>VLOOKUP(A60, Estonian!$A$1:$B$155, 2, FALSE)</f>
        <v>professions</v>
      </c>
      <c r="C60" s="11" t="s">
        <v>357</v>
      </c>
    </row>
    <row r="61">
      <c r="A61" s="4" t="s">
        <v>105</v>
      </c>
      <c r="B61" s="3" t="str">
        <f>VLOOKUP(A61, Estonian!$A$1:$B$155, 2, FALSE)</f>
        <v>professions</v>
      </c>
      <c r="C61" s="11" t="s">
        <v>375</v>
      </c>
    </row>
    <row r="62">
      <c r="A62" s="4" t="s">
        <v>109</v>
      </c>
      <c r="B62" s="3" t="str">
        <f>VLOOKUP(A62, Estonian!$A$1:$B$155, 2, FALSE)</f>
        <v>professions</v>
      </c>
      <c r="C62" s="11" t="s">
        <v>376</v>
      </c>
    </row>
    <row r="63">
      <c r="A63" s="4" t="s">
        <v>113</v>
      </c>
      <c r="B63" s="3" t="s">
        <v>1</v>
      </c>
    </row>
    <row r="64">
      <c r="A64" s="4" t="s">
        <v>117</v>
      </c>
      <c r="B64" s="3" t="str">
        <f>VLOOKUP(A64, Estonian!$A$1:$B$155, 2, FALSE)</f>
        <v>professions</v>
      </c>
      <c r="C64" s="11" t="s">
        <v>377</v>
      </c>
    </row>
    <row r="65">
      <c r="A65" s="4" t="s">
        <v>121</v>
      </c>
      <c r="B65" s="3" t="str">
        <f>VLOOKUP(A65, Estonian!$A$1:$B$155, 2, FALSE)</f>
        <v>professions</v>
      </c>
      <c r="C65" s="11" t="s">
        <v>378</v>
      </c>
    </row>
    <row r="66">
      <c r="A66" s="4" t="s">
        <v>125</v>
      </c>
      <c r="B66" s="3" t="str">
        <f>VLOOKUP(A66, Estonian!$A$1:$B$155, 2, FALSE)</f>
        <v>professions</v>
      </c>
      <c r="C66" s="3" t="s">
        <v>379</v>
      </c>
    </row>
    <row r="67">
      <c r="A67" s="4" t="s">
        <v>129</v>
      </c>
      <c r="B67" s="3" t="str">
        <f>VLOOKUP(A67, Estonian!$A$1:$B$155, 2, FALSE)</f>
        <v>professions</v>
      </c>
      <c r="C67" s="11" t="s">
        <v>380</v>
      </c>
    </row>
    <row r="68">
      <c r="A68" s="4" t="s">
        <v>133</v>
      </c>
      <c r="B68" s="3" t="str">
        <f>VLOOKUP(A68, Estonian!$A$1:$B$155, 2, FALSE)</f>
        <v>professions</v>
      </c>
      <c r="C68" s="11" t="s">
        <v>381</v>
      </c>
    </row>
    <row r="69">
      <c r="A69" s="4" t="s">
        <v>137</v>
      </c>
      <c r="B69" s="3" t="str">
        <f>VLOOKUP(A69, Estonian!$A$1:$B$155, 2, FALSE)</f>
        <v>professions</v>
      </c>
      <c r="C69" s="11" t="s">
        <v>382</v>
      </c>
    </row>
    <row r="70">
      <c r="A70" s="4" t="s">
        <v>140</v>
      </c>
      <c r="B70" s="3" t="str">
        <f>VLOOKUP(A70, Estonian!$A$1:$B$155, 2, FALSE)</f>
        <v>professions</v>
      </c>
      <c r="C70" s="3" t="s">
        <v>383</v>
      </c>
    </row>
    <row r="71">
      <c r="A71" s="4" t="s">
        <v>142</v>
      </c>
      <c r="B71" s="3" t="str">
        <f>VLOOKUP(A71, Estonian!$A$1:$B$155, 2, FALSE)</f>
        <v>professions</v>
      </c>
      <c r="C71" s="11" t="s">
        <v>384</v>
      </c>
    </row>
    <row r="72">
      <c r="A72" s="4" t="s">
        <v>144</v>
      </c>
      <c r="B72" s="3" t="str">
        <f>VLOOKUP(A72, Estonian!$A$1:$B$155, 2, FALSE)</f>
        <v>professions</v>
      </c>
      <c r="C72" s="3" t="s">
        <v>385</v>
      </c>
    </row>
    <row r="73">
      <c r="A73" s="4" t="s">
        <v>146</v>
      </c>
      <c r="B73" s="3" t="str">
        <f>VLOOKUP(A73, Estonian!$A$1:$B$155, 2, FALSE)</f>
        <v>professions</v>
      </c>
      <c r="C73" s="11" t="s">
        <v>386</v>
      </c>
    </row>
    <row r="74">
      <c r="A74" s="4" t="s">
        <v>147</v>
      </c>
      <c r="B74" s="3" t="str">
        <f>VLOOKUP(A74, Estonian!$A$1:$B$155, 2, FALSE)</f>
        <v>professions</v>
      </c>
      <c r="C74" s="11" t="s">
        <v>387</v>
      </c>
    </row>
    <row r="75">
      <c r="A75" s="4" t="s">
        <v>148</v>
      </c>
      <c r="B75" s="3" t="str">
        <f>VLOOKUP(A75, Estonian!$A$1:$B$155, 2, FALSE)</f>
        <v>professions</v>
      </c>
      <c r="C75" s="11" t="s">
        <v>388</v>
      </c>
    </row>
    <row r="76">
      <c r="A76" s="4" t="s">
        <v>149</v>
      </c>
      <c r="B76" s="3" t="str">
        <f>VLOOKUP(A76, Estonian!$A$1:$B$155, 2, FALSE)</f>
        <v>professions</v>
      </c>
      <c r="C76" s="11" t="s">
        <v>389</v>
      </c>
    </row>
    <row r="77">
      <c r="A77" s="4" t="s">
        <v>150</v>
      </c>
      <c r="B77" s="3" t="str">
        <f>VLOOKUP(A77, Estonian!$A$1:$B$155, 2, FALSE)</f>
        <v>professions</v>
      </c>
      <c r="C77" s="11" t="s">
        <v>390</v>
      </c>
    </row>
    <row r="78">
      <c r="A78" s="4" t="s">
        <v>151</v>
      </c>
      <c r="B78" s="3" t="str">
        <f>VLOOKUP(A78, Estonian!$A$1:$B$155, 2, FALSE)</f>
        <v>professions</v>
      </c>
      <c r="C78" s="11" t="s">
        <v>391</v>
      </c>
    </row>
    <row r="79">
      <c r="A79" s="4" t="s">
        <v>152</v>
      </c>
      <c r="B79" s="3" t="str">
        <f>VLOOKUP(A79, Estonian!$A$1:$B$155, 2, FALSE)</f>
        <v>professions</v>
      </c>
      <c r="C79" s="11" t="s">
        <v>392</v>
      </c>
    </row>
    <row r="80">
      <c r="A80" s="4" t="s">
        <v>153</v>
      </c>
      <c r="B80" s="3" t="str">
        <f>VLOOKUP(A80, Estonian!$A$1:$B$155, 2, FALSE)</f>
        <v>professions</v>
      </c>
      <c r="C80" s="11" t="s">
        <v>393</v>
      </c>
    </row>
    <row r="81">
      <c r="A81" s="4" t="s">
        <v>154</v>
      </c>
      <c r="B81" s="3" t="str">
        <f>VLOOKUP(A81, Estonian!$A$1:$B$155, 2, FALSE)</f>
        <v>professions</v>
      </c>
      <c r="C81" s="3" t="s">
        <v>394</v>
      </c>
    </row>
    <row r="82">
      <c r="A82" s="12" t="s">
        <v>155</v>
      </c>
      <c r="B82" s="13" t="str">
        <f>VLOOKUP(A82, Estonian!$A$1:$B$155, 2, FALSE)</f>
        <v>professions</v>
      </c>
      <c r="C82" s="13" t="s">
        <v>395</v>
      </c>
      <c r="D82" s="3" t="s">
        <v>353</v>
      </c>
    </row>
    <row r="83">
      <c r="A83" s="12" t="s">
        <v>156</v>
      </c>
      <c r="B83" s="13" t="str">
        <f>VLOOKUP(A83, Estonian!$A$1:$B$155, 2, FALSE)</f>
        <v>professions</v>
      </c>
      <c r="C83" s="14" t="s">
        <v>396</v>
      </c>
    </row>
    <row r="84">
      <c r="A84" s="4" t="s">
        <v>157</v>
      </c>
      <c r="B84" s="3" t="str">
        <f>VLOOKUP(A84, Estonian!$A$1:$B$155, 2, FALSE)</f>
        <v>professions</v>
      </c>
      <c r="C84" s="11" t="s">
        <v>397</v>
      </c>
    </row>
    <row r="85">
      <c r="A85" s="4" t="s">
        <v>6</v>
      </c>
      <c r="B85" s="11" t="str">
        <f>VLOOKUP(A85, Estonian!$A$1:$B$155, 2, FALSE)</f>
        <v>weather</v>
      </c>
      <c r="C85" s="11" t="s">
        <v>398</v>
      </c>
    </row>
    <row r="86">
      <c r="A86" s="4" t="s">
        <v>10</v>
      </c>
      <c r="B86" s="11" t="str">
        <f>VLOOKUP(A86, Estonian!$A$1:$B$155, 2, FALSE)</f>
        <v>weather</v>
      </c>
    </row>
    <row r="87">
      <c r="A87" s="4" t="s">
        <v>14</v>
      </c>
      <c r="B87" s="11" t="str">
        <f>VLOOKUP(A87, Estonian!$A$1:$B$155, 2, FALSE)</f>
        <v>weather</v>
      </c>
      <c r="C87" s="3" t="s">
        <v>399</v>
      </c>
    </row>
    <row r="88">
      <c r="A88" s="4" t="s">
        <v>18</v>
      </c>
      <c r="B88" s="11" t="str">
        <f>VLOOKUP(A88, Estonian!$A$1:$B$155, 2, FALSE)</f>
        <v>weather</v>
      </c>
      <c r="C88" s="11" t="s">
        <v>400</v>
      </c>
    </row>
    <row r="89">
      <c r="A89" s="4" t="s">
        <v>22</v>
      </c>
      <c r="B89" s="11" t="str">
        <f>VLOOKUP(A89, Estonian!$A$1:$B$155, 2, FALSE)</f>
        <v>weather</v>
      </c>
      <c r="C89" s="11" t="s">
        <v>401</v>
      </c>
    </row>
    <row r="90">
      <c r="A90" s="4" t="s">
        <v>26</v>
      </c>
      <c r="B90" s="11" t="str">
        <f>VLOOKUP(A90, Estonian!$A$1:$B$155, 2, FALSE)</f>
        <v>weather</v>
      </c>
      <c r="C90" s="11" t="s">
        <v>402</v>
      </c>
    </row>
    <row r="91">
      <c r="A91" s="4" t="s">
        <v>30</v>
      </c>
      <c r="B91" s="11" t="str">
        <f>VLOOKUP(A91, Estonian!$A$1:$B$155, 2, FALSE)</f>
        <v>weather</v>
      </c>
      <c r="C91" s="11" t="s">
        <v>403</v>
      </c>
    </row>
    <row r="92">
      <c r="A92" s="4" t="s">
        <v>34</v>
      </c>
      <c r="B92" s="11" t="str">
        <f>VLOOKUP(A92, Estonian!$A$1:$B$155, 2, FALSE)</f>
        <v>weather</v>
      </c>
      <c r="C92" s="11" t="s">
        <v>404</v>
      </c>
    </row>
    <row r="93">
      <c r="A93" s="4" t="s">
        <v>38</v>
      </c>
      <c r="B93" s="11" t="str">
        <f>VLOOKUP(A93, Estonian!$A$1:$B$155, 2, FALSE)</f>
        <v>weather</v>
      </c>
      <c r="C93" s="11" t="s">
        <v>405</v>
      </c>
    </row>
    <row r="94">
      <c r="A94" s="4" t="s">
        <v>46</v>
      </c>
      <c r="B94" s="11" t="str">
        <f>VLOOKUP(A94, Estonian!$A$1:$B$155, 2, FALSE)</f>
        <v>weather</v>
      </c>
      <c r="C94" s="11" t="s">
        <v>406</v>
      </c>
    </row>
    <row r="95">
      <c r="A95" s="4" t="s">
        <v>42</v>
      </c>
      <c r="B95" s="3" t="s">
        <v>2</v>
      </c>
    </row>
    <row r="96">
      <c r="A96" s="4" t="s">
        <v>50</v>
      </c>
      <c r="B96" s="11" t="str">
        <f>VLOOKUP(A96, Estonian!$A$1:$B$155, 2, FALSE)</f>
        <v>weather</v>
      </c>
      <c r="C96" s="11" t="s">
        <v>407</v>
      </c>
    </row>
    <row r="97">
      <c r="A97" s="4" t="s">
        <v>54</v>
      </c>
      <c r="B97" s="11" t="str">
        <f>VLOOKUP(A97, Estonian!$A$1:$B$155, 2, FALSE)</f>
        <v>weather</v>
      </c>
      <c r="C97" s="3" t="s">
        <v>408</v>
      </c>
    </row>
    <row r="98">
      <c r="A98" s="4" t="s">
        <v>58</v>
      </c>
      <c r="B98" s="11" t="str">
        <f>VLOOKUP(A98, Estonian!$A$1:$B$155, 2, FALSE)</f>
        <v>weather</v>
      </c>
      <c r="C98" s="11" t="s">
        <v>409</v>
      </c>
    </row>
    <row r="99">
      <c r="A99" s="4" t="s">
        <v>62</v>
      </c>
      <c r="B99" s="11" t="str">
        <f>VLOOKUP(A99, Estonian!$A$1:$B$155, 2, FALSE)</f>
        <v>weather</v>
      </c>
      <c r="C99" s="11" t="s">
        <v>410</v>
      </c>
    </row>
    <row r="100">
      <c r="A100" s="4" t="s">
        <v>66</v>
      </c>
      <c r="B100" s="11" t="str">
        <f>VLOOKUP(A100, Estonian!$A$1:$B$155, 2, FALSE)</f>
        <v>weather</v>
      </c>
      <c r="C100" s="11" t="s">
        <v>411</v>
      </c>
    </row>
    <row r="101">
      <c r="A101" s="4" t="s">
        <v>70</v>
      </c>
      <c r="B101" s="11" t="str">
        <f>VLOOKUP(A101, Estonian!$A$1:$B$155, 2, FALSE)</f>
        <v>weather</v>
      </c>
      <c r="C101" s="3" t="s">
        <v>412</v>
      </c>
    </row>
    <row r="102">
      <c r="A102" s="4" t="s">
        <v>74</v>
      </c>
      <c r="B102" s="3" t="s">
        <v>2</v>
      </c>
      <c r="C102" s="3"/>
    </row>
    <row r="103">
      <c r="A103" s="4" t="s">
        <v>78</v>
      </c>
      <c r="B103" s="11" t="str">
        <f>VLOOKUP(A103, Estonian!$A$1:$B$155, 2, FALSE)</f>
        <v>weather</v>
      </c>
      <c r="C103" s="11" t="s">
        <v>413</v>
      </c>
    </row>
    <row r="104">
      <c r="A104" s="4" t="s">
        <v>82</v>
      </c>
      <c r="B104" s="11" t="str">
        <f>VLOOKUP(A104, Estonian!$A$1:$B$155, 2, FALSE)</f>
        <v>weather</v>
      </c>
      <c r="C104" s="3" t="s">
        <v>414</v>
      </c>
    </row>
    <row r="105">
      <c r="A105" s="4" t="s">
        <v>86</v>
      </c>
      <c r="B105" s="11" t="str">
        <f>VLOOKUP(A105, Estonian!$A$1:$B$155, 2, FALSE)</f>
        <v>weather</v>
      </c>
      <c r="C105" s="11" t="s">
        <v>415</v>
      </c>
    </row>
    <row r="106">
      <c r="A106" s="4" t="s">
        <v>90</v>
      </c>
      <c r="B106" s="11" t="str">
        <f>VLOOKUP(A106, Estonian!$A$1:$B$155, 2, FALSE)</f>
        <v>weather</v>
      </c>
      <c r="C106" s="11" t="s">
        <v>416</v>
      </c>
    </row>
    <row r="107">
      <c r="A107" s="4" t="s">
        <v>94</v>
      </c>
      <c r="B107" s="11" t="str">
        <f>VLOOKUP(A107, Estonian!$A$1:$B$155, 2, FALSE)</f>
        <v>weather</v>
      </c>
      <c r="C107" s="11" t="s">
        <v>417</v>
      </c>
    </row>
    <row r="108">
      <c r="A108" s="4" t="s">
        <v>98</v>
      </c>
      <c r="B108" s="11" t="str">
        <f>VLOOKUP(A108, Estonian!$A$1:$B$155, 2, FALSE)</f>
        <v>weather</v>
      </c>
      <c r="C108" s="3" t="s">
        <v>418</v>
      </c>
    </row>
    <row r="109">
      <c r="A109" s="4" t="s">
        <v>102</v>
      </c>
      <c r="B109" s="11" t="str">
        <f>VLOOKUP(A109, Estonian!$A$1:$B$155, 2, FALSE)</f>
        <v>weather</v>
      </c>
      <c r="C109" s="11" t="s">
        <v>419</v>
      </c>
    </row>
    <row r="110">
      <c r="A110" s="4" t="s">
        <v>106</v>
      </c>
      <c r="B110" s="3" t="s">
        <v>2</v>
      </c>
    </row>
    <row r="111">
      <c r="A111" s="4" t="s">
        <v>110</v>
      </c>
      <c r="B111" s="11" t="str">
        <f>VLOOKUP(A111, Estonian!$A$1:$B$155, 2, FALSE)</f>
        <v>weather</v>
      </c>
      <c r="C111" s="11" t="s">
        <v>411</v>
      </c>
    </row>
    <row r="112">
      <c r="A112" s="4" t="s">
        <v>114</v>
      </c>
      <c r="B112" s="11" t="str">
        <f>VLOOKUP(A112, Estonian!$A$1:$B$155, 2, FALSE)</f>
        <v>weather</v>
      </c>
      <c r="C112" s="3" t="s">
        <v>420</v>
      </c>
    </row>
    <row r="113">
      <c r="A113" s="4" t="s">
        <v>118</v>
      </c>
      <c r="B113" s="11" t="str">
        <f>VLOOKUP(A113, Estonian!$A$1:$B$155, 2, FALSE)</f>
        <v>weather</v>
      </c>
      <c r="C113" s="11" t="s">
        <v>421</v>
      </c>
    </row>
    <row r="114">
      <c r="A114" s="4" t="s">
        <v>122</v>
      </c>
      <c r="B114" s="11" t="str">
        <f>VLOOKUP(A114, Estonian!$A$1:$B$155, 2, FALSE)</f>
        <v>weather</v>
      </c>
      <c r="C114" s="11" t="s">
        <v>422</v>
      </c>
    </row>
    <row r="115">
      <c r="A115" s="4" t="s">
        <v>126</v>
      </c>
      <c r="B115" s="11" t="str">
        <f>VLOOKUP(A115, Estonian!$A$1:$B$155, 2, FALSE)</f>
        <v>weather</v>
      </c>
      <c r="C115" s="11" t="s">
        <v>423</v>
      </c>
    </row>
    <row r="116">
      <c r="A116" s="4" t="s">
        <v>130</v>
      </c>
      <c r="B116" s="11" t="str">
        <f>VLOOKUP(A116, Estonian!$A$1:$B$155, 2, FALSE)</f>
        <v>weather</v>
      </c>
      <c r="C116" s="11" t="s">
        <v>400</v>
      </c>
    </row>
    <row r="117">
      <c r="A117" s="4" t="s">
        <v>134</v>
      </c>
      <c r="B117" s="11" t="str">
        <f>VLOOKUP(A117, Estonian!$A$1:$B$155, 2, FALSE)</f>
        <v>weather</v>
      </c>
      <c r="C117" s="11" t="s">
        <v>424</v>
      </c>
    </row>
    <row r="118">
      <c r="A118" s="4" t="s">
        <v>138</v>
      </c>
      <c r="B118" s="11" t="str">
        <f>VLOOKUP(A118, Estonian!$A$1:$B$155, 2, FALSE)</f>
        <v>weather</v>
      </c>
      <c r="C118" s="11" t="s">
        <v>425</v>
      </c>
    </row>
    <row r="119">
      <c r="A119" s="4" t="s">
        <v>141</v>
      </c>
      <c r="B119" s="11" t="str">
        <f>VLOOKUP(A119, Estonian!$A$1:$B$155, 2, FALSE)</f>
        <v>weather</v>
      </c>
      <c r="C119" s="11" t="s">
        <v>426</v>
      </c>
    </row>
    <row r="120">
      <c r="A120" s="4" t="s">
        <v>143</v>
      </c>
      <c r="B120" s="11" t="str">
        <f>VLOOKUP(A120, Estonian!$A$1:$B$155, 2, FALSE)</f>
        <v>weather</v>
      </c>
      <c r="C120" s="3" t="s">
        <v>427</v>
      </c>
    </row>
    <row r="121">
      <c r="A121" s="4" t="s">
        <v>145</v>
      </c>
      <c r="B121" s="11" t="str">
        <f>VLOOKUP(A121, Estonian!$A$1:$B$155, 2, FALSE)</f>
        <v>weather</v>
      </c>
      <c r="C121" s="11" t="s">
        <v>428</v>
      </c>
    </row>
    <row r="122">
      <c r="A122" s="3" t="s">
        <v>7</v>
      </c>
      <c r="B122" s="3" t="s">
        <v>429</v>
      </c>
      <c r="C122" s="3" t="s">
        <v>430</v>
      </c>
    </row>
    <row r="123">
      <c r="A123" s="3" t="s">
        <v>11</v>
      </c>
      <c r="B123" s="3" t="s">
        <v>429</v>
      </c>
      <c r="C123" s="3" t="s">
        <v>431</v>
      </c>
    </row>
    <row r="124">
      <c r="A124" s="3" t="s">
        <v>15</v>
      </c>
      <c r="B124" s="3" t="s">
        <v>429</v>
      </c>
      <c r="C124" s="3" t="s">
        <v>432</v>
      </c>
    </row>
    <row r="125">
      <c r="A125" s="3" t="s">
        <v>19</v>
      </c>
      <c r="B125" s="3" t="s">
        <v>429</v>
      </c>
      <c r="C125" s="3" t="s">
        <v>433</v>
      </c>
    </row>
    <row r="126">
      <c r="A126" s="3" t="s">
        <v>23</v>
      </c>
      <c r="B126" s="3" t="s">
        <v>429</v>
      </c>
      <c r="C126" s="3" t="s">
        <v>434</v>
      </c>
    </row>
    <row r="127">
      <c r="A127" s="3" t="s">
        <v>27</v>
      </c>
      <c r="B127" s="3" t="s">
        <v>429</v>
      </c>
      <c r="C127" s="3" t="s">
        <v>435</v>
      </c>
    </row>
    <row r="128">
      <c r="A128" s="3" t="s">
        <v>31</v>
      </c>
      <c r="B128" s="3" t="s">
        <v>429</v>
      </c>
      <c r="C128" s="3" t="s">
        <v>436</v>
      </c>
    </row>
    <row r="129">
      <c r="A129" s="3" t="s">
        <v>35</v>
      </c>
      <c r="B129" s="3" t="s">
        <v>429</v>
      </c>
      <c r="C129" s="11" t="s">
        <v>437</v>
      </c>
    </row>
    <row r="130">
      <c r="A130" s="3" t="s">
        <v>39</v>
      </c>
      <c r="B130" s="3" t="s">
        <v>429</v>
      </c>
      <c r="C130" s="3" t="s">
        <v>438</v>
      </c>
    </row>
    <row r="131">
      <c r="A131" s="3" t="s">
        <v>43</v>
      </c>
      <c r="B131" s="3" t="s">
        <v>429</v>
      </c>
      <c r="C131" s="3" t="s">
        <v>439</v>
      </c>
    </row>
    <row r="132">
      <c r="A132" s="3" t="s">
        <v>47</v>
      </c>
      <c r="B132" s="3" t="s">
        <v>429</v>
      </c>
      <c r="C132" s="11" t="s">
        <v>440</v>
      </c>
    </row>
    <row r="133">
      <c r="A133" s="3" t="s">
        <v>51</v>
      </c>
      <c r="B133" s="3" t="s">
        <v>429</v>
      </c>
      <c r="C133" s="3" t="s">
        <v>441</v>
      </c>
    </row>
    <row r="134">
      <c r="A134" s="3" t="s">
        <v>55</v>
      </c>
      <c r="B134" s="3" t="s">
        <v>429</v>
      </c>
      <c r="C134" s="3" t="s">
        <v>442</v>
      </c>
      <c r="D134" s="3" t="s">
        <v>443</v>
      </c>
    </row>
    <row r="135">
      <c r="A135" s="3" t="s">
        <v>59</v>
      </c>
      <c r="B135" s="3" t="s">
        <v>429</v>
      </c>
      <c r="C135" s="11" t="s">
        <v>444</v>
      </c>
    </row>
    <row r="136">
      <c r="A136" s="3" t="s">
        <v>63</v>
      </c>
      <c r="B136" s="3" t="s">
        <v>429</v>
      </c>
      <c r="C136" s="3" t="s">
        <v>445</v>
      </c>
    </row>
    <row r="137">
      <c r="A137" s="3" t="s">
        <v>446</v>
      </c>
      <c r="B137" s="3" t="s">
        <v>429</v>
      </c>
      <c r="C137" s="3" t="s">
        <v>447</v>
      </c>
    </row>
    <row r="138">
      <c r="A138" s="3" t="s">
        <v>71</v>
      </c>
      <c r="B138" s="3" t="s">
        <v>429</v>
      </c>
      <c r="C138" s="11" t="s">
        <v>448</v>
      </c>
    </row>
    <row r="139">
      <c r="A139" s="3" t="s">
        <v>75</v>
      </c>
      <c r="B139" s="3" t="s">
        <v>429</v>
      </c>
      <c r="C139" s="11" t="s">
        <v>449</v>
      </c>
    </row>
    <row r="140">
      <c r="A140" s="3" t="s">
        <v>79</v>
      </c>
      <c r="B140" s="3" t="s">
        <v>429</v>
      </c>
      <c r="C140" s="3" t="s">
        <v>450</v>
      </c>
    </row>
    <row r="141">
      <c r="A141" s="3" t="s">
        <v>83</v>
      </c>
      <c r="B141" s="3" t="s">
        <v>429</v>
      </c>
    </row>
    <row r="142">
      <c r="A142" s="3" t="s">
        <v>87</v>
      </c>
      <c r="B142" s="3" t="s">
        <v>429</v>
      </c>
      <c r="C142" s="3" t="s">
        <v>451</v>
      </c>
    </row>
    <row r="143">
      <c r="A143" s="3" t="s">
        <v>91</v>
      </c>
      <c r="B143" s="3" t="s">
        <v>429</v>
      </c>
      <c r="C143" s="11" t="s">
        <v>452</v>
      </c>
    </row>
    <row r="144">
      <c r="A144" s="3" t="s">
        <v>453</v>
      </c>
      <c r="B144" s="3" t="s">
        <v>429</v>
      </c>
    </row>
    <row r="145">
      <c r="A145" s="3" t="s">
        <v>99</v>
      </c>
      <c r="B145" s="3" t="s">
        <v>429</v>
      </c>
      <c r="C145" s="11" t="s">
        <v>454</v>
      </c>
    </row>
    <row r="146">
      <c r="A146" s="3" t="s">
        <v>103</v>
      </c>
      <c r="B146" s="3" t="s">
        <v>429</v>
      </c>
      <c r="C146" s="11" t="s">
        <v>455</v>
      </c>
    </row>
    <row r="147">
      <c r="A147" s="3" t="s">
        <v>107</v>
      </c>
      <c r="B147" s="3" t="s">
        <v>429</v>
      </c>
      <c r="C147" s="3" t="s">
        <v>456</v>
      </c>
    </row>
    <row r="148">
      <c r="A148" s="3" t="s">
        <v>111</v>
      </c>
      <c r="B148" s="3" t="s">
        <v>429</v>
      </c>
    </row>
    <row r="149">
      <c r="A149" s="3" t="s">
        <v>115</v>
      </c>
      <c r="B149" s="3" t="s">
        <v>429</v>
      </c>
    </row>
    <row r="150">
      <c r="A150" s="3" t="s">
        <v>119</v>
      </c>
      <c r="B150" s="3" t="s">
        <v>429</v>
      </c>
      <c r="C150" s="3" t="s">
        <v>457</v>
      </c>
    </row>
    <row r="151">
      <c r="A151" s="3" t="s">
        <v>123</v>
      </c>
      <c r="B151" s="3" t="s">
        <v>429</v>
      </c>
      <c r="C151" s="11" t="s">
        <v>458</v>
      </c>
    </row>
    <row r="152">
      <c r="A152" s="3" t="s">
        <v>127</v>
      </c>
      <c r="B152" s="3" t="s">
        <v>429</v>
      </c>
      <c r="C152" s="3" t="s">
        <v>459</v>
      </c>
    </row>
    <row r="153">
      <c r="A153" s="3" t="s">
        <v>131</v>
      </c>
      <c r="B153" s="3" t="s">
        <v>429</v>
      </c>
      <c r="C153" s="3" t="s">
        <v>131</v>
      </c>
    </row>
    <row r="154">
      <c r="A154" s="3" t="s">
        <v>135</v>
      </c>
      <c r="B154" s="3" t="s">
        <v>429</v>
      </c>
      <c r="C154" s="3" t="s">
        <v>460</v>
      </c>
    </row>
    <row r="155">
      <c r="A155" s="3" t="s">
        <v>139</v>
      </c>
      <c r="B155" s="3" t="s">
        <v>429</v>
      </c>
      <c r="C155" s="3" t="s">
        <v>461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158</v>
      </c>
      <c r="B1" s="1" t="s">
        <v>159</v>
      </c>
      <c r="C1" s="1" t="s">
        <v>160</v>
      </c>
    </row>
    <row r="2">
      <c r="A2" s="4" t="s">
        <v>4</v>
      </c>
      <c r="B2" s="3" t="s">
        <v>0</v>
      </c>
      <c r="C2" s="3" t="s">
        <v>462</v>
      </c>
    </row>
    <row r="3">
      <c r="A3" s="4" t="s">
        <v>8</v>
      </c>
      <c r="B3" s="3" t="s">
        <v>0</v>
      </c>
      <c r="C3" s="3" t="s">
        <v>463</v>
      </c>
    </row>
    <row r="4">
      <c r="A4" s="4" t="s">
        <v>12</v>
      </c>
      <c r="B4" s="3" t="s">
        <v>0</v>
      </c>
      <c r="C4" s="3" t="s">
        <v>464</v>
      </c>
    </row>
    <row r="5">
      <c r="A5" s="4" t="s">
        <v>16</v>
      </c>
      <c r="B5" s="3" t="s">
        <v>0</v>
      </c>
      <c r="C5" s="3" t="s">
        <v>465</v>
      </c>
    </row>
    <row r="6">
      <c r="A6" s="4" t="s">
        <v>20</v>
      </c>
      <c r="B6" s="3" t="s">
        <v>0</v>
      </c>
      <c r="C6" s="3" t="s">
        <v>466</v>
      </c>
    </row>
    <row r="7">
      <c r="A7" s="4" t="s">
        <v>24</v>
      </c>
      <c r="B7" s="3" t="s">
        <v>0</v>
      </c>
      <c r="C7" s="3" t="s">
        <v>467</v>
      </c>
    </row>
    <row r="8">
      <c r="A8" s="4" t="s">
        <v>28</v>
      </c>
      <c r="B8" s="3" t="s">
        <v>0</v>
      </c>
      <c r="C8" s="3" t="s">
        <v>468</v>
      </c>
    </row>
    <row r="9">
      <c r="A9" s="4" t="s">
        <v>32</v>
      </c>
      <c r="B9" s="3" t="s">
        <v>0</v>
      </c>
      <c r="C9" s="3" t="s">
        <v>469</v>
      </c>
    </row>
    <row r="10">
      <c r="A10" s="4" t="s">
        <v>36</v>
      </c>
      <c r="B10" s="3" t="s">
        <v>0</v>
      </c>
      <c r="C10" s="3" t="s">
        <v>470</v>
      </c>
    </row>
    <row r="11">
      <c r="A11" s="4" t="s">
        <v>40</v>
      </c>
      <c r="B11" s="3" t="s">
        <v>0</v>
      </c>
      <c r="C11" s="3" t="s">
        <v>471</v>
      </c>
    </row>
    <row r="12">
      <c r="A12" s="4" t="s">
        <v>44</v>
      </c>
      <c r="B12" s="3" t="s">
        <v>0</v>
      </c>
      <c r="C12" s="3" t="s">
        <v>472</v>
      </c>
    </row>
    <row r="13">
      <c r="A13" s="4" t="s">
        <v>48</v>
      </c>
      <c r="B13" s="3" t="s">
        <v>0</v>
      </c>
      <c r="C13" s="3" t="s">
        <v>473</v>
      </c>
    </row>
    <row r="14">
      <c r="A14" s="4" t="s">
        <v>52</v>
      </c>
      <c r="B14" s="3" t="s">
        <v>0</v>
      </c>
      <c r="C14" s="3" t="s">
        <v>474</v>
      </c>
    </row>
    <row r="15">
      <c r="A15" s="4" t="s">
        <v>56</v>
      </c>
      <c r="B15" s="3" t="s">
        <v>0</v>
      </c>
      <c r="C15" s="3" t="s">
        <v>475</v>
      </c>
    </row>
    <row r="16">
      <c r="A16" s="4" t="s">
        <v>60</v>
      </c>
      <c r="B16" s="3" t="s">
        <v>0</v>
      </c>
      <c r="C16" s="3" t="s">
        <v>476</v>
      </c>
    </row>
    <row r="17">
      <c r="A17" s="4" t="s">
        <v>64</v>
      </c>
      <c r="B17" s="3" t="s">
        <v>0</v>
      </c>
      <c r="C17" s="3" t="s">
        <v>477</v>
      </c>
    </row>
    <row r="18">
      <c r="A18" s="4" t="s">
        <v>68</v>
      </c>
      <c r="B18" s="3" t="s">
        <v>0</v>
      </c>
      <c r="C18" s="3" t="s">
        <v>478</v>
      </c>
    </row>
    <row r="19">
      <c r="A19" s="4" t="s">
        <v>72</v>
      </c>
      <c r="B19" s="3" t="s">
        <v>0</v>
      </c>
      <c r="C19" s="3" t="s">
        <v>479</v>
      </c>
    </row>
    <row r="20">
      <c r="A20" s="4" t="s">
        <v>76</v>
      </c>
      <c r="B20" s="3" t="s">
        <v>0</v>
      </c>
      <c r="C20" s="3" t="s">
        <v>480</v>
      </c>
    </row>
    <row r="21">
      <c r="A21" s="4" t="s">
        <v>80</v>
      </c>
      <c r="B21" s="3" t="s">
        <v>0</v>
      </c>
      <c r="C21" s="3" t="s">
        <v>481</v>
      </c>
    </row>
    <row r="22">
      <c r="A22" s="4" t="s">
        <v>84</v>
      </c>
      <c r="B22" s="3" t="s">
        <v>0</v>
      </c>
      <c r="C22" s="3" t="s">
        <v>482</v>
      </c>
    </row>
    <row r="23">
      <c r="A23" s="4" t="s">
        <v>88</v>
      </c>
      <c r="B23" s="3" t="s">
        <v>0</v>
      </c>
      <c r="C23" s="3" t="s">
        <v>483</v>
      </c>
    </row>
    <row r="24">
      <c r="A24" s="4" t="s">
        <v>92</v>
      </c>
      <c r="B24" s="3" t="s">
        <v>0</v>
      </c>
      <c r="C24" s="3" t="s">
        <v>484</v>
      </c>
    </row>
    <row r="25">
      <c r="A25" s="4" t="s">
        <v>96</v>
      </c>
      <c r="B25" s="3" t="s">
        <v>0</v>
      </c>
      <c r="C25" s="3" t="s">
        <v>485</v>
      </c>
    </row>
    <row r="26">
      <c r="A26" s="4" t="s">
        <v>100</v>
      </c>
      <c r="B26" s="3" t="s">
        <v>0</v>
      </c>
      <c r="C26" s="3" t="s">
        <v>486</v>
      </c>
    </row>
    <row r="27">
      <c r="A27" s="4" t="s">
        <v>104</v>
      </c>
      <c r="B27" s="3" t="s">
        <v>0</v>
      </c>
      <c r="C27" s="3" t="s">
        <v>487</v>
      </c>
    </row>
    <row r="28">
      <c r="A28" s="4" t="s">
        <v>108</v>
      </c>
      <c r="B28" s="3" t="s">
        <v>0</v>
      </c>
      <c r="C28" s="3" t="s">
        <v>488</v>
      </c>
    </row>
    <row r="29">
      <c r="A29" s="4" t="s">
        <v>112</v>
      </c>
      <c r="B29" s="3" t="s">
        <v>0</v>
      </c>
      <c r="C29" s="3" t="s">
        <v>489</v>
      </c>
    </row>
    <row r="30">
      <c r="A30" s="4" t="s">
        <v>116</v>
      </c>
      <c r="B30" s="3" t="s">
        <v>0</v>
      </c>
      <c r="C30" s="3" t="s">
        <v>490</v>
      </c>
    </row>
    <row r="31">
      <c r="A31" s="4" t="s">
        <v>120</v>
      </c>
      <c r="B31" s="3" t="s">
        <v>0</v>
      </c>
      <c r="C31" s="3" t="s">
        <v>491</v>
      </c>
    </row>
    <row r="32">
      <c r="A32" s="4" t="s">
        <v>124</v>
      </c>
      <c r="B32" s="3" t="s">
        <v>0</v>
      </c>
      <c r="C32" s="3" t="s">
        <v>492</v>
      </c>
    </row>
    <row r="33">
      <c r="A33" s="4" t="s">
        <v>128</v>
      </c>
      <c r="B33" s="3" t="s">
        <v>0</v>
      </c>
      <c r="C33" s="3" t="s">
        <v>493</v>
      </c>
    </row>
    <row r="34">
      <c r="A34" s="4" t="s">
        <v>132</v>
      </c>
      <c r="B34" s="3" t="s">
        <v>0</v>
      </c>
      <c r="C34" s="3" t="s">
        <v>494</v>
      </c>
    </row>
    <row r="35">
      <c r="A35" s="4" t="s">
        <v>136</v>
      </c>
      <c r="B35" s="3" t="s">
        <v>0</v>
      </c>
      <c r="C35" s="3" t="s">
        <v>495</v>
      </c>
    </row>
    <row r="36">
      <c r="A36" s="4" t="s">
        <v>5</v>
      </c>
      <c r="B36" s="3" t="s">
        <v>1</v>
      </c>
      <c r="C36" s="8" t="s">
        <v>496</v>
      </c>
    </row>
    <row r="37">
      <c r="A37" s="4" t="s">
        <v>9</v>
      </c>
      <c r="B37" s="3" t="s">
        <v>1</v>
      </c>
      <c r="C37" s="8" t="s">
        <v>497</v>
      </c>
    </row>
    <row r="38">
      <c r="A38" s="4" t="s">
        <v>13</v>
      </c>
      <c r="B38" s="3" t="s">
        <v>1</v>
      </c>
      <c r="C38" s="8" t="s">
        <v>498</v>
      </c>
    </row>
    <row r="39">
      <c r="A39" s="4" t="s">
        <v>17</v>
      </c>
      <c r="B39" s="3" t="s">
        <v>1</v>
      </c>
    </row>
    <row r="40">
      <c r="A40" s="4" t="s">
        <v>21</v>
      </c>
      <c r="B40" s="3" t="s">
        <v>1</v>
      </c>
      <c r="C40" s="8" t="s">
        <v>499</v>
      </c>
    </row>
    <row r="41">
      <c r="A41" s="4" t="s">
        <v>25</v>
      </c>
      <c r="B41" s="3" t="s">
        <v>1</v>
      </c>
      <c r="C41" s="8" t="s">
        <v>500</v>
      </c>
    </row>
    <row r="42">
      <c r="A42" s="4" t="s">
        <v>29</v>
      </c>
      <c r="B42" s="3" t="s">
        <v>1</v>
      </c>
      <c r="C42" s="3" t="s">
        <v>501</v>
      </c>
    </row>
    <row r="43">
      <c r="A43" s="4" t="s">
        <v>33</v>
      </c>
      <c r="B43" s="3" t="s">
        <v>1</v>
      </c>
      <c r="C43" s="3" t="s">
        <v>502</v>
      </c>
    </row>
    <row r="44">
      <c r="A44" s="4" t="s">
        <v>37</v>
      </c>
      <c r="B44" s="3" t="s">
        <v>1</v>
      </c>
      <c r="C44" s="3" t="s">
        <v>503</v>
      </c>
    </row>
    <row r="45">
      <c r="A45" s="4" t="s">
        <v>41</v>
      </c>
      <c r="B45" s="3" t="s">
        <v>1</v>
      </c>
      <c r="C45" s="3" t="s">
        <v>504</v>
      </c>
    </row>
    <row r="46">
      <c r="A46" s="4" t="s">
        <v>45</v>
      </c>
      <c r="B46" s="3" t="s">
        <v>1</v>
      </c>
      <c r="C46" s="3" t="s">
        <v>505</v>
      </c>
    </row>
    <row r="47">
      <c r="A47" s="4" t="s">
        <v>49</v>
      </c>
      <c r="B47" s="3" t="s">
        <v>1</v>
      </c>
      <c r="C47" s="3" t="s">
        <v>506</v>
      </c>
    </row>
    <row r="48">
      <c r="A48" s="4" t="s">
        <v>53</v>
      </c>
      <c r="B48" s="3" t="s">
        <v>1</v>
      </c>
      <c r="C48" s="3" t="s">
        <v>507</v>
      </c>
    </row>
    <row r="49">
      <c r="A49" s="4" t="s">
        <v>57</v>
      </c>
      <c r="B49" s="3" t="s">
        <v>1</v>
      </c>
      <c r="C49" s="3" t="s">
        <v>508</v>
      </c>
    </row>
    <row r="50">
      <c r="A50" s="4" t="s">
        <v>61</v>
      </c>
      <c r="B50" s="3" t="s">
        <v>1</v>
      </c>
      <c r="C50" s="3" t="s">
        <v>509</v>
      </c>
    </row>
    <row r="51">
      <c r="A51" s="4" t="s">
        <v>65</v>
      </c>
      <c r="B51" s="3" t="s">
        <v>1</v>
      </c>
      <c r="C51" s="3" t="s">
        <v>510</v>
      </c>
    </row>
    <row r="52">
      <c r="A52" s="4" t="s">
        <v>69</v>
      </c>
      <c r="B52" s="3" t="s">
        <v>1</v>
      </c>
      <c r="C52" s="3" t="s">
        <v>511</v>
      </c>
    </row>
    <row r="53">
      <c r="A53" s="4" t="s">
        <v>73</v>
      </c>
      <c r="B53" s="3" t="s">
        <v>1</v>
      </c>
      <c r="C53" s="3" t="s">
        <v>512</v>
      </c>
    </row>
    <row r="54">
      <c r="A54" s="4" t="s">
        <v>77</v>
      </c>
      <c r="B54" s="3" t="s">
        <v>1</v>
      </c>
      <c r="C54" s="3" t="s">
        <v>513</v>
      </c>
    </row>
    <row r="55">
      <c r="A55" s="4" t="s">
        <v>81</v>
      </c>
      <c r="B55" s="3" t="s">
        <v>1</v>
      </c>
      <c r="C55" s="3" t="s">
        <v>514</v>
      </c>
    </row>
    <row r="56">
      <c r="A56" s="4" t="s">
        <v>85</v>
      </c>
      <c r="B56" s="3" t="s">
        <v>1</v>
      </c>
      <c r="C56" s="3" t="s">
        <v>515</v>
      </c>
    </row>
    <row r="57">
      <c r="A57" s="4" t="s">
        <v>89</v>
      </c>
      <c r="B57" s="3" t="s">
        <v>1</v>
      </c>
      <c r="C57" s="3" t="s">
        <v>516</v>
      </c>
    </row>
    <row r="58">
      <c r="A58" s="4" t="s">
        <v>93</v>
      </c>
      <c r="B58" s="3" t="s">
        <v>1</v>
      </c>
      <c r="C58" s="3" t="s">
        <v>517</v>
      </c>
    </row>
    <row r="59">
      <c r="A59" s="4" t="s">
        <v>97</v>
      </c>
      <c r="B59" s="3" t="s">
        <v>1</v>
      </c>
      <c r="C59" s="3" t="s">
        <v>518</v>
      </c>
    </row>
    <row r="60">
      <c r="A60" s="4" t="s">
        <v>101</v>
      </c>
      <c r="B60" s="3" t="s">
        <v>1</v>
      </c>
      <c r="C60" s="3" t="s">
        <v>519</v>
      </c>
    </row>
    <row r="61">
      <c r="A61" s="4" t="s">
        <v>105</v>
      </c>
      <c r="B61" s="3" t="s">
        <v>1</v>
      </c>
      <c r="C61" s="3" t="s">
        <v>520</v>
      </c>
    </row>
    <row r="62">
      <c r="A62" s="4" t="s">
        <v>109</v>
      </c>
      <c r="B62" s="3" t="s">
        <v>1</v>
      </c>
      <c r="C62" s="3" t="s">
        <v>521</v>
      </c>
    </row>
    <row r="63">
      <c r="A63" s="4" t="s">
        <v>113</v>
      </c>
      <c r="B63" s="3" t="s">
        <v>1</v>
      </c>
      <c r="C63" s="3" t="s">
        <v>522</v>
      </c>
    </row>
    <row r="64">
      <c r="A64" s="4" t="s">
        <v>117</v>
      </c>
      <c r="B64" s="3" t="s">
        <v>1</v>
      </c>
      <c r="C64" s="3" t="s">
        <v>523</v>
      </c>
    </row>
    <row r="65">
      <c r="A65" s="4" t="s">
        <v>121</v>
      </c>
      <c r="B65" s="3" t="s">
        <v>1</v>
      </c>
      <c r="C65" s="3" t="s">
        <v>524</v>
      </c>
    </row>
    <row r="66">
      <c r="A66" s="4" t="s">
        <v>125</v>
      </c>
      <c r="B66" s="3" t="s">
        <v>1</v>
      </c>
      <c r="C66" s="3" t="s">
        <v>525</v>
      </c>
    </row>
    <row r="67">
      <c r="A67" s="4" t="s">
        <v>129</v>
      </c>
      <c r="B67" s="3" t="s">
        <v>1</v>
      </c>
      <c r="C67" s="3" t="s">
        <v>526</v>
      </c>
    </row>
    <row r="68">
      <c r="A68" s="4" t="s">
        <v>133</v>
      </c>
      <c r="B68" s="3" t="s">
        <v>1</v>
      </c>
      <c r="C68" s="3" t="s">
        <v>527</v>
      </c>
    </row>
    <row r="69">
      <c r="A69" s="4" t="s">
        <v>137</v>
      </c>
      <c r="B69" s="3" t="s">
        <v>1</v>
      </c>
      <c r="C69" s="3" t="s">
        <v>528</v>
      </c>
    </row>
    <row r="70">
      <c r="A70" s="4" t="s">
        <v>140</v>
      </c>
      <c r="B70" s="3" t="s">
        <v>1</v>
      </c>
      <c r="C70" s="3" t="s">
        <v>529</v>
      </c>
    </row>
    <row r="71">
      <c r="A71" s="4" t="s">
        <v>142</v>
      </c>
      <c r="B71" s="3" t="s">
        <v>1</v>
      </c>
      <c r="C71" s="3" t="s">
        <v>530</v>
      </c>
    </row>
    <row r="72">
      <c r="A72" s="4" t="s">
        <v>144</v>
      </c>
      <c r="B72" s="3" t="s">
        <v>1</v>
      </c>
      <c r="C72" s="3" t="s">
        <v>531</v>
      </c>
    </row>
    <row r="73">
      <c r="A73" s="4" t="s">
        <v>146</v>
      </c>
      <c r="B73" s="3" t="s">
        <v>1</v>
      </c>
      <c r="C73" s="3" t="s">
        <v>532</v>
      </c>
    </row>
    <row r="74">
      <c r="A74" s="4" t="s">
        <v>147</v>
      </c>
      <c r="B74" s="3" t="s">
        <v>1</v>
      </c>
      <c r="C74" s="3" t="s">
        <v>533</v>
      </c>
    </row>
    <row r="75">
      <c r="A75" s="4" t="s">
        <v>148</v>
      </c>
      <c r="B75" s="3" t="s">
        <v>1</v>
      </c>
      <c r="C75" s="3" t="s">
        <v>534</v>
      </c>
    </row>
    <row r="76">
      <c r="A76" s="4" t="s">
        <v>149</v>
      </c>
      <c r="B76" s="3" t="s">
        <v>1</v>
      </c>
      <c r="C76" s="3" t="s">
        <v>535</v>
      </c>
    </row>
    <row r="77">
      <c r="A77" s="4" t="s">
        <v>150</v>
      </c>
      <c r="B77" s="3" t="s">
        <v>1</v>
      </c>
      <c r="C77" s="3" t="s">
        <v>536</v>
      </c>
    </row>
    <row r="78">
      <c r="A78" s="4" t="s">
        <v>151</v>
      </c>
      <c r="B78" s="3" t="s">
        <v>1</v>
      </c>
      <c r="C78" s="3" t="s">
        <v>537</v>
      </c>
    </row>
    <row r="79">
      <c r="A79" s="4" t="s">
        <v>152</v>
      </c>
      <c r="B79" s="3" t="s">
        <v>1</v>
      </c>
      <c r="C79" s="3" t="s">
        <v>538</v>
      </c>
    </row>
    <row r="80">
      <c r="A80" s="4" t="s">
        <v>153</v>
      </c>
      <c r="B80" s="3" t="s">
        <v>1</v>
      </c>
      <c r="C80" s="3" t="s">
        <v>539</v>
      </c>
    </row>
    <row r="81">
      <c r="A81" s="4" t="s">
        <v>154</v>
      </c>
      <c r="B81" s="3" t="s">
        <v>1</v>
      </c>
      <c r="C81" s="3" t="s">
        <v>540</v>
      </c>
    </row>
    <row r="82">
      <c r="A82" s="4" t="s">
        <v>155</v>
      </c>
      <c r="B82" s="3" t="s">
        <v>1</v>
      </c>
      <c r="C82" s="3" t="s">
        <v>541</v>
      </c>
    </row>
    <row r="83">
      <c r="A83" s="4" t="s">
        <v>156</v>
      </c>
      <c r="B83" s="3" t="s">
        <v>1</v>
      </c>
      <c r="C83" s="3" t="s">
        <v>542</v>
      </c>
    </row>
    <row r="84">
      <c r="A84" s="4" t="s">
        <v>157</v>
      </c>
      <c r="B84" s="3" t="s">
        <v>1</v>
      </c>
      <c r="C84" s="2" t="s">
        <v>543</v>
      </c>
    </row>
    <row r="85">
      <c r="A85" s="4" t="s">
        <v>6</v>
      </c>
      <c r="B85" s="3" t="s">
        <v>2</v>
      </c>
      <c r="C85" s="2" t="s">
        <v>544</v>
      </c>
    </row>
    <row r="86">
      <c r="A86" s="4" t="s">
        <v>10</v>
      </c>
      <c r="B86" s="3" t="s">
        <v>2</v>
      </c>
      <c r="C86" s="2" t="s">
        <v>545</v>
      </c>
    </row>
    <row r="87">
      <c r="A87" s="4" t="s">
        <v>14</v>
      </c>
      <c r="B87" s="3" t="s">
        <v>2</v>
      </c>
      <c r="C87" s="2" t="s">
        <v>546</v>
      </c>
    </row>
    <row r="88">
      <c r="A88" s="4" t="s">
        <v>18</v>
      </c>
      <c r="B88" s="3" t="s">
        <v>2</v>
      </c>
      <c r="C88" s="3" t="s">
        <v>547</v>
      </c>
    </row>
    <row r="89">
      <c r="A89" s="4" t="s">
        <v>22</v>
      </c>
      <c r="B89" s="3" t="s">
        <v>2</v>
      </c>
      <c r="C89" s="2" t="s">
        <v>548</v>
      </c>
    </row>
    <row r="90">
      <c r="A90" s="4" t="s">
        <v>26</v>
      </c>
      <c r="B90" s="3" t="s">
        <v>2</v>
      </c>
      <c r="C90" s="2" t="s">
        <v>549</v>
      </c>
    </row>
    <row r="91">
      <c r="A91" s="4" t="s">
        <v>30</v>
      </c>
      <c r="B91" s="3" t="s">
        <v>2</v>
      </c>
      <c r="C91" s="2" t="s">
        <v>550</v>
      </c>
    </row>
    <row r="92">
      <c r="A92" s="4" t="s">
        <v>34</v>
      </c>
      <c r="B92" s="3" t="s">
        <v>2</v>
      </c>
      <c r="C92" s="2" t="s">
        <v>551</v>
      </c>
    </row>
    <row r="93">
      <c r="A93" s="4" t="s">
        <v>38</v>
      </c>
      <c r="B93" s="3" t="s">
        <v>2</v>
      </c>
      <c r="C93" s="2" t="s">
        <v>552</v>
      </c>
    </row>
    <row r="94">
      <c r="A94" s="4" t="s">
        <v>42</v>
      </c>
      <c r="B94" s="3" t="s">
        <v>2</v>
      </c>
      <c r="C94" s="2" t="s">
        <v>553</v>
      </c>
    </row>
    <row r="95">
      <c r="A95" s="4" t="s">
        <v>46</v>
      </c>
      <c r="B95" s="3" t="s">
        <v>2</v>
      </c>
      <c r="C95" s="2" t="s">
        <v>554</v>
      </c>
    </row>
    <row r="96">
      <c r="A96" s="4" t="s">
        <v>50</v>
      </c>
      <c r="B96" s="3" t="s">
        <v>2</v>
      </c>
      <c r="C96" s="2" t="s">
        <v>555</v>
      </c>
    </row>
    <row r="97">
      <c r="A97" s="4" t="s">
        <v>54</v>
      </c>
      <c r="B97" s="3" t="s">
        <v>2</v>
      </c>
      <c r="C97" s="2" t="s">
        <v>556</v>
      </c>
    </row>
    <row r="98">
      <c r="A98" s="4" t="s">
        <v>58</v>
      </c>
      <c r="B98" s="3" t="s">
        <v>2</v>
      </c>
      <c r="C98" s="2" t="s">
        <v>557</v>
      </c>
    </row>
    <row r="99">
      <c r="A99" s="4" t="s">
        <v>62</v>
      </c>
      <c r="B99" s="3" t="s">
        <v>2</v>
      </c>
      <c r="C99" s="2" t="s">
        <v>558</v>
      </c>
    </row>
    <row r="100">
      <c r="A100" s="4" t="s">
        <v>66</v>
      </c>
      <c r="B100" s="3" t="s">
        <v>2</v>
      </c>
      <c r="C100" s="2" t="s">
        <v>559</v>
      </c>
    </row>
    <row r="101">
      <c r="A101" s="4" t="s">
        <v>70</v>
      </c>
      <c r="B101" s="3" t="s">
        <v>2</v>
      </c>
      <c r="C101" s="2" t="s">
        <v>560</v>
      </c>
    </row>
    <row r="102">
      <c r="A102" s="4" t="s">
        <v>74</v>
      </c>
      <c r="B102" s="3" t="s">
        <v>2</v>
      </c>
      <c r="C102" s="2" t="s">
        <v>561</v>
      </c>
    </row>
    <row r="103">
      <c r="A103" s="4" t="s">
        <v>78</v>
      </c>
      <c r="B103" s="3" t="s">
        <v>2</v>
      </c>
      <c r="C103" s="2" t="s">
        <v>562</v>
      </c>
    </row>
    <row r="104">
      <c r="A104" s="4" t="s">
        <v>82</v>
      </c>
      <c r="B104" s="3" t="s">
        <v>2</v>
      </c>
      <c r="C104" s="2" t="s">
        <v>563</v>
      </c>
    </row>
    <row r="105">
      <c r="A105" s="4" t="s">
        <v>86</v>
      </c>
      <c r="B105" s="3" t="s">
        <v>2</v>
      </c>
      <c r="C105" s="2" t="s">
        <v>564</v>
      </c>
    </row>
    <row r="106">
      <c r="A106" s="4" t="s">
        <v>90</v>
      </c>
      <c r="B106" s="3" t="s">
        <v>2</v>
      </c>
      <c r="C106" s="2" t="s">
        <v>565</v>
      </c>
    </row>
    <row r="107">
      <c r="A107" s="4" t="s">
        <v>94</v>
      </c>
      <c r="B107" s="3" t="s">
        <v>2</v>
      </c>
      <c r="C107" s="2" t="s">
        <v>566</v>
      </c>
    </row>
    <row r="108">
      <c r="A108" s="4" t="s">
        <v>98</v>
      </c>
      <c r="B108" s="3" t="s">
        <v>2</v>
      </c>
      <c r="C108" s="2" t="s">
        <v>567</v>
      </c>
    </row>
    <row r="109">
      <c r="A109" s="4" t="s">
        <v>102</v>
      </c>
      <c r="B109" s="3" t="s">
        <v>2</v>
      </c>
      <c r="C109" s="2" t="s">
        <v>568</v>
      </c>
    </row>
    <row r="110">
      <c r="A110" s="4" t="s">
        <v>106</v>
      </c>
      <c r="B110" s="3" t="s">
        <v>2</v>
      </c>
      <c r="C110" s="2" t="s">
        <v>569</v>
      </c>
    </row>
    <row r="111">
      <c r="A111" s="4" t="s">
        <v>110</v>
      </c>
      <c r="B111" s="3" t="s">
        <v>2</v>
      </c>
      <c r="C111" s="2" t="s">
        <v>570</v>
      </c>
    </row>
    <row r="112">
      <c r="A112" s="4" t="s">
        <v>114</v>
      </c>
      <c r="B112" s="3" t="s">
        <v>2</v>
      </c>
      <c r="C112" s="2" t="s">
        <v>571</v>
      </c>
    </row>
    <row r="113">
      <c r="A113" s="4" t="s">
        <v>118</v>
      </c>
      <c r="B113" s="3" t="s">
        <v>2</v>
      </c>
      <c r="C113" s="2" t="s">
        <v>572</v>
      </c>
    </row>
    <row r="114">
      <c r="A114" s="4" t="s">
        <v>122</v>
      </c>
      <c r="B114" s="3" t="s">
        <v>2</v>
      </c>
      <c r="C114" s="2" t="s">
        <v>573</v>
      </c>
    </row>
    <row r="115">
      <c r="A115" s="4" t="s">
        <v>126</v>
      </c>
      <c r="B115" s="3" t="s">
        <v>2</v>
      </c>
      <c r="C115" s="2" t="s">
        <v>574</v>
      </c>
    </row>
    <row r="116">
      <c r="A116" s="4" t="s">
        <v>130</v>
      </c>
      <c r="B116" s="3" t="s">
        <v>2</v>
      </c>
      <c r="C116" s="2" t="s">
        <v>575</v>
      </c>
    </row>
    <row r="117">
      <c r="A117" s="4" t="s">
        <v>134</v>
      </c>
      <c r="B117" s="3" t="s">
        <v>2</v>
      </c>
      <c r="C117" s="2" t="s">
        <v>576</v>
      </c>
    </row>
    <row r="118">
      <c r="A118" s="4" t="s">
        <v>138</v>
      </c>
      <c r="B118" s="3" t="s">
        <v>2</v>
      </c>
      <c r="C118" s="3" t="s">
        <v>575</v>
      </c>
    </row>
    <row r="119">
      <c r="A119" s="4" t="s">
        <v>141</v>
      </c>
      <c r="B119" s="3" t="s">
        <v>2</v>
      </c>
      <c r="C119" s="2" t="s">
        <v>577</v>
      </c>
    </row>
    <row r="120">
      <c r="A120" s="4" t="s">
        <v>143</v>
      </c>
      <c r="B120" s="3" t="s">
        <v>2</v>
      </c>
      <c r="C120" s="2" t="s">
        <v>578</v>
      </c>
    </row>
    <row r="121">
      <c r="A121" s="4" t="s">
        <v>145</v>
      </c>
      <c r="B121" s="3" t="s">
        <v>2</v>
      </c>
      <c r="C121" s="2" t="s">
        <v>579</v>
      </c>
    </row>
    <row r="122">
      <c r="A122" s="3" t="s">
        <v>7</v>
      </c>
      <c r="B122" s="3" t="s">
        <v>3</v>
      </c>
      <c r="C122" s="2" t="s">
        <v>580</v>
      </c>
    </row>
    <row r="123">
      <c r="A123" s="3" t="s">
        <v>11</v>
      </c>
      <c r="B123" s="3" t="s">
        <v>3</v>
      </c>
      <c r="C123" s="2" t="s">
        <v>581</v>
      </c>
    </row>
    <row r="124">
      <c r="A124" s="3" t="s">
        <v>15</v>
      </c>
      <c r="B124" s="3" t="s">
        <v>3</v>
      </c>
      <c r="C124" s="2" t="s">
        <v>582</v>
      </c>
    </row>
    <row r="125">
      <c r="A125" s="3" t="s">
        <v>19</v>
      </c>
      <c r="B125" s="3" t="s">
        <v>3</v>
      </c>
      <c r="C125" s="2" t="s">
        <v>583</v>
      </c>
    </row>
    <row r="126">
      <c r="A126" s="3" t="s">
        <v>23</v>
      </c>
      <c r="B126" s="3" t="s">
        <v>3</v>
      </c>
      <c r="C126" s="2" t="s">
        <v>584</v>
      </c>
    </row>
    <row r="127">
      <c r="A127" s="3" t="s">
        <v>27</v>
      </c>
      <c r="B127" s="3" t="s">
        <v>3</v>
      </c>
      <c r="C127" s="2" t="s">
        <v>585</v>
      </c>
    </row>
    <row r="128">
      <c r="A128" s="3" t="s">
        <v>31</v>
      </c>
      <c r="B128" s="3" t="s">
        <v>3</v>
      </c>
      <c r="C128" s="2" t="s">
        <v>586</v>
      </c>
    </row>
    <row r="129">
      <c r="A129" s="3" t="s">
        <v>35</v>
      </c>
      <c r="B129" s="3" t="s">
        <v>3</v>
      </c>
      <c r="C129" s="2" t="s">
        <v>587</v>
      </c>
    </row>
    <row r="130">
      <c r="A130" s="3" t="s">
        <v>39</v>
      </c>
      <c r="B130" s="3" t="s">
        <v>3</v>
      </c>
      <c r="C130" s="2" t="s">
        <v>588</v>
      </c>
    </row>
    <row r="131">
      <c r="A131" s="3" t="s">
        <v>43</v>
      </c>
      <c r="B131" s="3" t="s">
        <v>3</v>
      </c>
      <c r="C131" s="2" t="s">
        <v>589</v>
      </c>
    </row>
    <row r="132">
      <c r="A132" s="3" t="s">
        <v>47</v>
      </c>
      <c r="B132" s="3" t="s">
        <v>3</v>
      </c>
      <c r="C132" s="2" t="s">
        <v>590</v>
      </c>
    </row>
    <row r="133">
      <c r="A133" s="3" t="s">
        <v>51</v>
      </c>
      <c r="B133" s="3" t="s">
        <v>3</v>
      </c>
      <c r="C133" s="2" t="s">
        <v>591</v>
      </c>
    </row>
    <row r="134">
      <c r="A134" s="3" t="s">
        <v>55</v>
      </c>
      <c r="B134" s="3" t="s">
        <v>3</v>
      </c>
      <c r="C134" s="2" t="s">
        <v>592</v>
      </c>
    </row>
    <row r="135">
      <c r="A135" s="3" t="s">
        <v>59</v>
      </c>
      <c r="B135" s="3" t="s">
        <v>3</v>
      </c>
      <c r="C135" s="2" t="s">
        <v>593</v>
      </c>
    </row>
    <row r="136">
      <c r="A136" s="3" t="s">
        <v>63</v>
      </c>
      <c r="B136" s="3" t="s">
        <v>3</v>
      </c>
      <c r="C136" s="2" t="s">
        <v>594</v>
      </c>
    </row>
    <row r="137">
      <c r="A137" s="3" t="s">
        <v>67</v>
      </c>
      <c r="B137" s="3" t="s">
        <v>3</v>
      </c>
      <c r="C137" s="2" t="s">
        <v>595</v>
      </c>
    </row>
    <row r="138">
      <c r="A138" s="3" t="s">
        <v>71</v>
      </c>
      <c r="B138" s="3" t="s">
        <v>3</v>
      </c>
      <c r="C138" s="2" t="s">
        <v>596</v>
      </c>
    </row>
    <row r="139">
      <c r="A139" s="3" t="s">
        <v>75</v>
      </c>
      <c r="B139" s="3" t="s">
        <v>3</v>
      </c>
      <c r="C139" s="2" t="s">
        <v>597</v>
      </c>
    </row>
    <row r="140">
      <c r="A140" s="3" t="s">
        <v>79</v>
      </c>
      <c r="B140" s="3" t="s">
        <v>3</v>
      </c>
      <c r="C140" s="2" t="s">
        <v>598</v>
      </c>
    </row>
    <row r="141">
      <c r="A141" s="3" t="s">
        <v>83</v>
      </c>
      <c r="B141" s="3" t="s">
        <v>3</v>
      </c>
      <c r="C141" s="2" t="s">
        <v>599</v>
      </c>
    </row>
    <row r="142">
      <c r="A142" s="3" t="s">
        <v>87</v>
      </c>
      <c r="B142" s="3" t="s">
        <v>3</v>
      </c>
      <c r="C142" s="2" t="s">
        <v>600</v>
      </c>
    </row>
    <row r="143">
      <c r="A143" s="3" t="s">
        <v>91</v>
      </c>
      <c r="B143" s="3" t="s">
        <v>3</v>
      </c>
      <c r="C143" s="2" t="s">
        <v>601</v>
      </c>
    </row>
    <row r="144">
      <c r="A144" s="3" t="s">
        <v>95</v>
      </c>
      <c r="B144" s="3" t="s">
        <v>3</v>
      </c>
      <c r="C144" s="2" t="s">
        <v>602</v>
      </c>
    </row>
    <row r="145">
      <c r="A145" s="3" t="s">
        <v>99</v>
      </c>
      <c r="B145" s="3" t="s">
        <v>3</v>
      </c>
      <c r="C145" s="2" t="s">
        <v>603</v>
      </c>
    </row>
    <row r="146">
      <c r="A146" s="3" t="s">
        <v>103</v>
      </c>
      <c r="B146" s="3" t="s">
        <v>3</v>
      </c>
      <c r="C146" s="2" t="s">
        <v>604</v>
      </c>
    </row>
    <row r="147">
      <c r="A147" s="3" t="s">
        <v>107</v>
      </c>
      <c r="B147" s="3" t="s">
        <v>3</v>
      </c>
      <c r="C147" s="2" t="s">
        <v>605</v>
      </c>
    </row>
    <row r="148">
      <c r="A148" s="3" t="s">
        <v>111</v>
      </c>
      <c r="B148" s="3" t="s">
        <v>3</v>
      </c>
    </row>
    <row r="149">
      <c r="A149" s="3" t="s">
        <v>115</v>
      </c>
      <c r="B149" s="3" t="s">
        <v>3</v>
      </c>
      <c r="C149" s="3" t="s">
        <v>606</v>
      </c>
    </row>
    <row r="150">
      <c r="A150" s="3" t="s">
        <v>119</v>
      </c>
      <c r="B150" s="3" t="s">
        <v>3</v>
      </c>
      <c r="C150" s="2" t="s">
        <v>607</v>
      </c>
    </row>
    <row r="151">
      <c r="A151" s="3" t="s">
        <v>123</v>
      </c>
      <c r="B151" s="3" t="s">
        <v>3</v>
      </c>
      <c r="C151" s="2" t="s">
        <v>608</v>
      </c>
    </row>
    <row r="152">
      <c r="A152" s="3" t="s">
        <v>127</v>
      </c>
      <c r="B152" s="3" t="s">
        <v>3</v>
      </c>
      <c r="C152" s="2" t="s">
        <v>609</v>
      </c>
    </row>
    <row r="153">
      <c r="A153" s="3" t="s">
        <v>131</v>
      </c>
      <c r="B153" s="3" t="s">
        <v>3</v>
      </c>
      <c r="C153" s="2" t="s">
        <v>610</v>
      </c>
    </row>
    <row r="154">
      <c r="A154" s="3" t="s">
        <v>135</v>
      </c>
      <c r="B154" s="3" t="s">
        <v>3</v>
      </c>
      <c r="C154" s="2" t="s">
        <v>611</v>
      </c>
    </row>
    <row r="155">
      <c r="A155" s="3" t="s">
        <v>139</v>
      </c>
      <c r="B155" s="3" t="s">
        <v>3</v>
      </c>
      <c r="C155" s="2" t="s">
        <v>612</v>
      </c>
    </row>
    <row r="156">
      <c r="A156" s="3" t="s">
        <v>613</v>
      </c>
      <c r="B156" s="3" t="s">
        <v>3</v>
      </c>
      <c r="C156" s="3" t="s">
        <v>614</v>
      </c>
    </row>
    <row r="159">
      <c r="C159" s="5"/>
    </row>
    <row r="160">
      <c r="C160" s="5"/>
    </row>
    <row r="161">
      <c r="C161" s="5"/>
    </row>
    <row r="162">
      <c r="C162" s="5"/>
    </row>
    <row r="163">
      <c r="C163" s="5"/>
    </row>
    <row r="164">
      <c r="C164" s="5"/>
    </row>
    <row r="165">
      <c r="C165" s="5"/>
    </row>
    <row r="166">
      <c r="C166" s="5"/>
    </row>
    <row r="167">
      <c r="C167" s="5"/>
    </row>
    <row r="168">
      <c r="C168" s="5"/>
    </row>
    <row r="169">
      <c r="C169" s="5"/>
    </row>
    <row r="170">
      <c r="C170" s="5"/>
    </row>
    <row r="171">
      <c r="C171" s="5"/>
    </row>
    <row r="172">
      <c r="C172" s="5"/>
    </row>
    <row r="173">
      <c r="C173" s="5"/>
    </row>
    <row r="174">
      <c r="C174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0"/>
  </cols>
  <sheetData>
    <row r="1">
      <c r="A1" s="1" t="s">
        <v>158</v>
      </c>
      <c r="B1" s="1" t="s">
        <v>159</v>
      </c>
      <c r="C1" s="1" t="s">
        <v>160</v>
      </c>
      <c r="D1" s="1"/>
    </row>
    <row r="2">
      <c r="A2" s="4" t="s">
        <v>4</v>
      </c>
      <c r="B2" s="15" t="s">
        <v>0</v>
      </c>
      <c r="C2" s="2" t="s">
        <v>615</v>
      </c>
      <c r="D2" s="1"/>
    </row>
    <row r="3">
      <c r="A3" s="4" t="s">
        <v>8</v>
      </c>
      <c r="B3" s="15" t="s">
        <v>0</v>
      </c>
      <c r="C3" s="2" t="s">
        <v>616</v>
      </c>
    </row>
    <row r="4">
      <c r="A4" s="4" t="s">
        <v>12</v>
      </c>
      <c r="B4" s="15" t="s">
        <v>0</v>
      </c>
      <c r="C4" s="2" t="s">
        <v>617</v>
      </c>
    </row>
    <row r="5">
      <c r="A5" s="4" t="s">
        <v>16</v>
      </c>
      <c r="B5" s="15" t="s">
        <v>0</v>
      </c>
      <c r="C5" s="2" t="s">
        <v>618</v>
      </c>
    </row>
    <row r="6">
      <c r="A6" s="4" t="s">
        <v>20</v>
      </c>
      <c r="B6" s="15" t="s">
        <v>0</v>
      </c>
      <c r="C6" s="2" t="s">
        <v>619</v>
      </c>
    </row>
    <row r="7">
      <c r="A7" s="4" t="s">
        <v>24</v>
      </c>
      <c r="B7" s="15" t="s">
        <v>0</v>
      </c>
      <c r="C7" s="2" t="s">
        <v>620</v>
      </c>
    </row>
    <row r="8">
      <c r="A8" s="4" t="s">
        <v>28</v>
      </c>
      <c r="B8" s="15" t="s">
        <v>0</v>
      </c>
      <c r="C8" s="2" t="s">
        <v>621</v>
      </c>
    </row>
    <row r="9">
      <c r="A9" s="4" t="s">
        <v>32</v>
      </c>
      <c r="B9" s="15" t="s">
        <v>0</v>
      </c>
      <c r="C9" s="2" t="s">
        <v>622</v>
      </c>
    </row>
    <row r="10">
      <c r="A10" s="4" t="s">
        <v>36</v>
      </c>
      <c r="B10" s="15" t="s">
        <v>0</v>
      </c>
      <c r="C10" s="2" t="s">
        <v>623</v>
      </c>
    </row>
    <row r="11">
      <c r="A11" s="4" t="s">
        <v>40</v>
      </c>
      <c r="B11" s="15" t="s">
        <v>0</v>
      </c>
      <c r="C11" s="2" t="s">
        <v>624</v>
      </c>
    </row>
    <row r="12">
      <c r="A12" s="4" t="s">
        <v>44</v>
      </c>
      <c r="B12" s="15" t="s">
        <v>0</v>
      </c>
      <c r="C12" s="2" t="s">
        <v>625</v>
      </c>
    </row>
    <row r="13">
      <c r="A13" s="4" t="s">
        <v>48</v>
      </c>
      <c r="B13" s="15" t="s">
        <v>0</v>
      </c>
      <c r="C13" s="2" t="s">
        <v>626</v>
      </c>
    </row>
    <row r="14">
      <c r="A14" s="4" t="s">
        <v>52</v>
      </c>
      <c r="B14" s="15" t="s">
        <v>0</v>
      </c>
      <c r="C14" s="2" t="s">
        <v>627</v>
      </c>
    </row>
    <row r="15">
      <c r="A15" s="4" t="s">
        <v>56</v>
      </c>
      <c r="B15" s="15" t="s">
        <v>0</v>
      </c>
      <c r="C15" s="2" t="s">
        <v>628</v>
      </c>
    </row>
    <row r="16">
      <c r="A16" s="4" t="s">
        <v>60</v>
      </c>
      <c r="B16" s="15" t="s">
        <v>0</v>
      </c>
      <c r="C16" s="2" t="s">
        <v>629</v>
      </c>
    </row>
    <row r="17">
      <c r="A17" s="4" t="s">
        <v>64</v>
      </c>
      <c r="B17" s="15" t="s">
        <v>0</v>
      </c>
      <c r="C17" s="2" t="s">
        <v>630</v>
      </c>
    </row>
    <row r="18">
      <c r="A18" s="4" t="s">
        <v>68</v>
      </c>
      <c r="B18" s="15" t="s">
        <v>0</v>
      </c>
      <c r="C18" s="2" t="s">
        <v>631</v>
      </c>
    </row>
    <row r="19">
      <c r="A19" s="4" t="s">
        <v>72</v>
      </c>
      <c r="B19" s="15" t="s">
        <v>0</v>
      </c>
      <c r="C19" s="2" t="s">
        <v>632</v>
      </c>
    </row>
    <row r="20">
      <c r="A20" s="4" t="s">
        <v>76</v>
      </c>
      <c r="B20" s="15" t="s">
        <v>0</v>
      </c>
      <c r="C20" s="2" t="s">
        <v>633</v>
      </c>
    </row>
    <row r="21">
      <c r="A21" s="4" t="s">
        <v>80</v>
      </c>
      <c r="B21" s="15" t="s">
        <v>0</v>
      </c>
      <c r="C21" s="2" t="s">
        <v>634</v>
      </c>
    </row>
    <row r="22">
      <c r="A22" s="4" t="s">
        <v>84</v>
      </c>
      <c r="B22" s="15" t="s">
        <v>0</v>
      </c>
      <c r="C22" s="2" t="s">
        <v>635</v>
      </c>
    </row>
    <row r="23">
      <c r="A23" s="4" t="s">
        <v>88</v>
      </c>
      <c r="B23" s="15" t="s">
        <v>0</v>
      </c>
      <c r="C23" s="2" t="s">
        <v>636</v>
      </c>
    </row>
    <row r="24">
      <c r="A24" s="4" t="s">
        <v>92</v>
      </c>
      <c r="B24" s="15" t="s">
        <v>0</v>
      </c>
      <c r="C24" s="2" t="s">
        <v>637</v>
      </c>
    </row>
    <row r="25">
      <c r="A25" s="4" t="s">
        <v>96</v>
      </c>
      <c r="B25" s="15" t="s">
        <v>0</v>
      </c>
      <c r="C25" s="2" t="s">
        <v>638</v>
      </c>
    </row>
    <row r="26">
      <c r="A26" s="4" t="s">
        <v>100</v>
      </c>
      <c r="B26" s="15" t="s">
        <v>0</v>
      </c>
      <c r="C26" s="2" t="s">
        <v>639</v>
      </c>
    </row>
    <row r="27">
      <c r="A27" s="4" t="s">
        <v>104</v>
      </c>
      <c r="B27" s="15" t="s">
        <v>0</v>
      </c>
      <c r="C27" s="2" t="s">
        <v>640</v>
      </c>
    </row>
    <row r="28">
      <c r="A28" s="4" t="s">
        <v>108</v>
      </c>
      <c r="B28" s="15" t="s">
        <v>0</v>
      </c>
      <c r="C28" s="2" t="s">
        <v>641</v>
      </c>
    </row>
    <row r="29">
      <c r="A29" s="4" t="s">
        <v>112</v>
      </c>
      <c r="B29" s="15" t="s">
        <v>0</v>
      </c>
      <c r="C29" s="2" t="s">
        <v>642</v>
      </c>
    </row>
    <row r="30">
      <c r="A30" s="4" t="s">
        <v>116</v>
      </c>
      <c r="B30" s="15" t="s">
        <v>0</v>
      </c>
      <c r="C30" s="2" t="s">
        <v>643</v>
      </c>
    </row>
    <row r="31">
      <c r="A31" s="4" t="s">
        <v>120</v>
      </c>
      <c r="B31" s="15" t="s">
        <v>0</v>
      </c>
      <c r="C31" s="2" t="s">
        <v>491</v>
      </c>
    </row>
    <row r="32">
      <c r="A32" s="4" t="s">
        <v>124</v>
      </c>
      <c r="B32" s="15" t="s">
        <v>0</v>
      </c>
      <c r="C32" s="2" t="s">
        <v>644</v>
      </c>
    </row>
    <row r="33">
      <c r="A33" s="4" t="s">
        <v>128</v>
      </c>
      <c r="B33" s="15" t="s">
        <v>0</v>
      </c>
      <c r="C33" s="2" t="s">
        <v>493</v>
      </c>
    </row>
    <row r="34">
      <c r="A34" s="4" t="s">
        <v>132</v>
      </c>
      <c r="B34" s="15" t="s">
        <v>0</v>
      </c>
      <c r="C34" s="2" t="s">
        <v>645</v>
      </c>
    </row>
    <row r="35">
      <c r="A35" s="4" t="s">
        <v>136</v>
      </c>
      <c r="B35" s="15" t="s">
        <v>0</v>
      </c>
      <c r="C35" s="2" t="s">
        <v>646</v>
      </c>
    </row>
    <row r="36">
      <c r="A36" s="4" t="s">
        <v>5</v>
      </c>
      <c r="B36" s="3" t="s">
        <v>1</v>
      </c>
      <c r="C36" s="2" t="s">
        <v>647</v>
      </c>
    </row>
    <row r="37">
      <c r="A37" s="4" t="s">
        <v>9</v>
      </c>
      <c r="B37" s="3" t="s">
        <v>1</v>
      </c>
      <c r="C37" s="2" t="s">
        <v>648</v>
      </c>
    </row>
    <row r="38">
      <c r="A38" s="4" t="s">
        <v>13</v>
      </c>
      <c r="B38" s="3" t="s">
        <v>1</v>
      </c>
      <c r="C38" s="2" t="s">
        <v>649</v>
      </c>
    </row>
    <row r="39">
      <c r="A39" s="4" t="s">
        <v>17</v>
      </c>
      <c r="B39" s="3" t="s">
        <v>1</v>
      </c>
      <c r="C39" s="2" t="s">
        <v>650</v>
      </c>
    </row>
    <row r="40">
      <c r="A40" s="4" t="s">
        <v>21</v>
      </c>
      <c r="B40" s="3" t="s">
        <v>1</v>
      </c>
      <c r="C40" s="2" t="s">
        <v>651</v>
      </c>
    </row>
    <row r="41">
      <c r="A41" s="4" t="s">
        <v>25</v>
      </c>
      <c r="B41" s="3" t="s">
        <v>1</v>
      </c>
      <c r="C41" s="2" t="s">
        <v>652</v>
      </c>
    </row>
    <row r="42">
      <c r="A42" s="4" t="s">
        <v>29</v>
      </c>
      <c r="B42" s="3" t="s">
        <v>1</v>
      </c>
      <c r="C42" s="2" t="s">
        <v>653</v>
      </c>
    </row>
    <row r="43">
      <c r="A43" s="4" t="s">
        <v>33</v>
      </c>
      <c r="B43" s="3" t="s">
        <v>1</v>
      </c>
      <c r="C43" s="2" t="s">
        <v>654</v>
      </c>
    </row>
    <row r="44">
      <c r="A44" s="4" t="s">
        <v>37</v>
      </c>
      <c r="B44" s="3" t="s">
        <v>1</v>
      </c>
      <c r="C44" s="2" t="s">
        <v>655</v>
      </c>
    </row>
    <row r="45">
      <c r="A45" s="4" t="s">
        <v>41</v>
      </c>
      <c r="B45" s="3" t="s">
        <v>1</v>
      </c>
      <c r="C45" s="2" t="s">
        <v>656</v>
      </c>
    </row>
    <row r="46">
      <c r="A46" s="4" t="s">
        <v>45</v>
      </c>
      <c r="B46" s="3" t="s">
        <v>1</v>
      </c>
      <c r="C46" s="2" t="s">
        <v>657</v>
      </c>
    </row>
    <row r="47">
      <c r="A47" s="4" t="s">
        <v>49</v>
      </c>
      <c r="B47" s="3" t="s">
        <v>1</v>
      </c>
      <c r="C47" s="2" t="s">
        <v>658</v>
      </c>
    </row>
    <row r="48">
      <c r="A48" s="4" t="s">
        <v>53</v>
      </c>
      <c r="B48" s="3" t="s">
        <v>1</v>
      </c>
      <c r="C48" s="2" t="s">
        <v>659</v>
      </c>
    </row>
    <row r="49">
      <c r="A49" s="4" t="s">
        <v>57</v>
      </c>
      <c r="B49" s="3" t="s">
        <v>1</v>
      </c>
      <c r="C49" s="2" t="s">
        <v>660</v>
      </c>
    </row>
    <row r="50">
      <c r="A50" s="4" t="s">
        <v>61</v>
      </c>
      <c r="B50" s="3" t="s">
        <v>1</v>
      </c>
      <c r="C50" s="2" t="s">
        <v>661</v>
      </c>
    </row>
    <row r="51">
      <c r="A51" s="4" t="s">
        <v>65</v>
      </c>
      <c r="B51" s="3" t="s">
        <v>1</v>
      </c>
      <c r="C51" s="2" t="s">
        <v>662</v>
      </c>
    </row>
    <row r="52">
      <c r="A52" s="4" t="s">
        <v>69</v>
      </c>
      <c r="B52" s="3" t="s">
        <v>1</v>
      </c>
      <c r="C52" s="2" t="s">
        <v>663</v>
      </c>
    </row>
    <row r="53">
      <c r="A53" s="4" t="s">
        <v>73</v>
      </c>
      <c r="B53" s="3" t="s">
        <v>1</v>
      </c>
      <c r="C53" s="2"/>
    </row>
    <row r="54">
      <c r="A54" s="4" t="s">
        <v>77</v>
      </c>
      <c r="B54" s="3" t="s">
        <v>1</v>
      </c>
      <c r="C54" s="2" t="s">
        <v>664</v>
      </c>
    </row>
    <row r="55">
      <c r="A55" s="4" t="s">
        <v>81</v>
      </c>
      <c r="B55" s="3" t="s">
        <v>1</v>
      </c>
      <c r="C55" s="2" t="s">
        <v>665</v>
      </c>
    </row>
    <row r="56">
      <c r="A56" s="4" t="s">
        <v>85</v>
      </c>
      <c r="B56" s="3" t="s">
        <v>1</v>
      </c>
      <c r="C56" s="2" t="s">
        <v>666</v>
      </c>
    </row>
    <row r="57">
      <c r="A57" s="4" t="s">
        <v>89</v>
      </c>
      <c r="B57" s="3" t="s">
        <v>1</v>
      </c>
      <c r="C57" s="2" t="s">
        <v>667</v>
      </c>
    </row>
    <row r="58">
      <c r="A58" s="4" t="s">
        <v>93</v>
      </c>
      <c r="B58" s="3" t="s">
        <v>1</v>
      </c>
      <c r="C58" s="2" t="s">
        <v>668</v>
      </c>
    </row>
    <row r="59">
      <c r="A59" s="4" t="s">
        <v>97</v>
      </c>
      <c r="B59" s="3" t="s">
        <v>1</v>
      </c>
      <c r="C59" s="2" t="s">
        <v>669</v>
      </c>
    </row>
    <row r="60">
      <c r="A60" s="4" t="s">
        <v>101</v>
      </c>
      <c r="B60" s="3" t="s">
        <v>1</v>
      </c>
      <c r="C60" s="2" t="s">
        <v>650</v>
      </c>
    </row>
    <row r="61">
      <c r="A61" s="4" t="s">
        <v>105</v>
      </c>
      <c r="B61" s="3" t="s">
        <v>1</v>
      </c>
      <c r="C61" s="2" t="s">
        <v>670</v>
      </c>
    </row>
    <row r="62">
      <c r="A62" s="4" t="s">
        <v>109</v>
      </c>
      <c r="B62" s="3" t="s">
        <v>1</v>
      </c>
      <c r="C62" s="2" t="s">
        <v>521</v>
      </c>
    </row>
    <row r="63">
      <c r="A63" s="4" t="s">
        <v>113</v>
      </c>
      <c r="B63" s="3" t="s">
        <v>1</v>
      </c>
      <c r="C63" s="2" t="s">
        <v>671</v>
      </c>
    </row>
    <row r="64">
      <c r="A64" s="4" t="s">
        <v>117</v>
      </c>
      <c r="B64" s="3" t="s">
        <v>1</v>
      </c>
      <c r="C64" s="2" t="s">
        <v>672</v>
      </c>
    </row>
    <row r="65">
      <c r="A65" s="4" t="s">
        <v>121</v>
      </c>
      <c r="B65" s="3" t="s">
        <v>1</v>
      </c>
      <c r="C65" s="2" t="s">
        <v>673</v>
      </c>
    </row>
    <row r="66">
      <c r="A66" s="4" t="s">
        <v>125</v>
      </c>
      <c r="B66" s="3" t="s">
        <v>1</v>
      </c>
      <c r="C66" s="2" t="s">
        <v>674</v>
      </c>
    </row>
    <row r="67">
      <c r="A67" s="4" t="s">
        <v>129</v>
      </c>
      <c r="B67" s="3" t="s">
        <v>1</v>
      </c>
      <c r="C67" s="2" t="s">
        <v>675</v>
      </c>
    </row>
    <row r="68">
      <c r="A68" s="4" t="s">
        <v>133</v>
      </c>
      <c r="B68" s="3" t="s">
        <v>1</v>
      </c>
      <c r="C68" s="2" t="s">
        <v>676</v>
      </c>
    </row>
    <row r="69">
      <c r="A69" s="4" t="s">
        <v>137</v>
      </c>
      <c r="B69" s="3" t="s">
        <v>1</v>
      </c>
      <c r="C69" s="2" t="s">
        <v>677</v>
      </c>
    </row>
    <row r="70">
      <c r="A70" s="4" t="s">
        <v>140</v>
      </c>
      <c r="B70" s="3" t="s">
        <v>1</v>
      </c>
      <c r="C70" s="2" t="s">
        <v>529</v>
      </c>
    </row>
    <row r="71">
      <c r="A71" s="4" t="s">
        <v>142</v>
      </c>
      <c r="B71" s="3" t="s">
        <v>1</v>
      </c>
      <c r="C71" s="2" t="s">
        <v>678</v>
      </c>
    </row>
    <row r="72">
      <c r="A72" s="4" t="s">
        <v>144</v>
      </c>
      <c r="B72" s="3" t="s">
        <v>1</v>
      </c>
      <c r="C72" s="2" t="s">
        <v>679</v>
      </c>
    </row>
    <row r="73">
      <c r="A73" s="4" t="s">
        <v>146</v>
      </c>
      <c r="B73" s="3" t="s">
        <v>1</v>
      </c>
      <c r="C73" s="2" t="s">
        <v>532</v>
      </c>
    </row>
    <row r="74">
      <c r="A74" s="4" t="s">
        <v>147</v>
      </c>
      <c r="B74" s="3" t="s">
        <v>1</v>
      </c>
      <c r="C74" s="2" t="s">
        <v>680</v>
      </c>
    </row>
    <row r="75">
      <c r="A75" s="4" t="s">
        <v>148</v>
      </c>
      <c r="B75" s="3" t="s">
        <v>1</v>
      </c>
      <c r="C75" s="2" t="s">
        <v>534</v>
      </c>
    </row>
    <row r="76">
      <c r="A76" s="4" t="s">
        <v>149</v>
      </c>
      <c r="B76" s="3" t="s">
        <v>1</v>
      </c>
      <c r="C76" s="2" t="s">
        <v>681</v>
      </c>
    </row>
    <row r="77">
      <c r="A77" s="4" t="s">
        <v>150</v>
      </c>
      <c r="B77" s="3" t="s">
        <v>1</v>
      </c>
      <c r="C77" s="2" t="s">
        <v>682</v>
      </c>
    </row>
    <row r="78">
      <c r="A78" s="4" t="s">
        <v>151</v>
      </c>
      <c r="B78" s="3" t="s">
        <v>1</v>
      </c>
      <c r="C78" s="2" t="s">
        <v>683</v>
      </c>
    </row>
    <row r="79">
      <c r="A79" s="4" t="s">
        <v>152</v>
      </c>
      <c r="B79" s="3" t="s">
        <v>1</v>
      </c>
      <c r="C79" s="2" t="s">
        <v>538</v>
      </c>
    </row>
    <row r="80">
      <c r="A80" s="4" t="s">
        <v>153</v>
      </c>
      <c r="B80" s="3" t="s">
        <v>1</v>
      </c>
      <c r="C80" s="2" t="s">
        <v>684</v>
      </c>
    </row>
    <row r="81">
      <c r="A81" s="4" t="s">
        <v>154</v>
      </c>
      <c r="B81" s="3" t="s">
        <v>1</v>
      </c>
      <c r="C81" s="2" t="s">
        <v>685</v>
      </c>
    </row>
    <row r="82">
      <c r="A82" s="4" t="s">
        <v>155</v>
      </c>
      <c r="B82" s="3" t="s">
        <v>1</v>
      </c>
      <c r="C82" s="2" t="s">
        <v>686</v>
      </c>
    </row>
    <row r="83">
      <c r="A83" s="4" t="s">
        <v>156</v>
      </c>
      <c r="B83" s="3" t="s">
        <v>1</v>
      </c>
      <c r="C83" s="2" t="s">
        <v>687</v>
      </c>
    </row>
    <row r="84">
      <c r="A84" s="4" t="s">
        <v>157</v>
      </c>
      <c r="B84" s="3" t="s">
        <v>1</v>
      </c>
      <c r="C84" s="2" t="s">
        <v>688</v>
      </c>
    </row>
    <row r="85">
      <c r="A85" s="4" t="s">
        <v>6</v>
      </c>
      <c r="B85" s="3" t="s">
        <v>2</v>
      </c>
      <c r="C85" s="2" t="s">
        <v>689</v>
      </c>
    </row>
    <row r="86">
      <c r="A86" s="4" t="s">
        <v>10</v>
      </c>
      <c r="B86" s="3" t="s">
        <v>2</v>
      </c>
      <c r="C86" s="2" t="s">
        <v>690</v>
      </c>
    </row>
    <row r="87">
      <c r="A87" s="4" t="s">
        <v>14</v>
      </c>
      <c r="B87" s="3" t="s">
        <v>2</v>
      </c>
      <c r="C87" s="2" t="s">
        <v>691</v>
      </c>
    </row>
    <row r="88">
      <c r="A88" s="4" t="s">
        <v>18</v>
      </c>
      <c r="B88" s="3" t="s">
        <v>2</v>
      </c>
      <c r="C88" s="2" t="s">
        <v>692</v>
      </c>
    </row>
    <row r="89">
      <c r="A89" s="4" t="s">
        <v>22</v>
      </c>
      <c r="B89" s="3" t="s">
        <v>2</v>
      </c>
      <c r="C89" s="2" t="s">
        <v>548</v>
      </c>
    </row>
    <row r="90">
      <c r="A90" s="4" t="s">
        <v>26</v>
      </c>
      <c r="B90" s="3" t="s">
        <v>2</v>
      </c>
      <c r="C90" s="2" t="s">
        <v>693</v>
      </c>
    </row>
    <row r="91">
      <c r="A91" s="4" t="s">
        <v>30</v>
      </c>
      <c r="B91" s="3" t="s">
        <v>2</v>
      </c>
      <c r="C91" s="2" t="s">
        <v>694</v>
      </c>
    </row>
    <row r="92">
      <c r="A92" s="4" t="s">
        <v>34</v>
      </c>
      <c r="B92" s="3" t="s">
        <v>2</v>
      </c>
      <c r="C92" s="2" t="s">
        <v>551</v>
      </c>
    </row>
    <row r="93">
      <c r="A93" s="4" t="s">
        <v>38</v>
      </c>
      <c r="B93" s="3" t="s">
        <v>2</v>
      </c>
      <c r="C93" s="2" t="s">
        <v>552</v>
      </c>
    </row>
    <row r="94">
      <c r="A94" s="4" t="s">
        <v>42</v>
      </c>
      <c r="B94" s="3" t="s">
        <v>2</v>
      </c>
      <c r="C94" s="2" t="s">
        <v>695</v>
      </c>
    </row>
    <row r="95">
      <c r="A95" s="4" t="s">
        <v>46</v>
      </c>
      <c r="B95" s="3" t="s">
        <v>2</v>
      </c>
      <c r="C95" s="2" t="s">
        <v>696</v>
      </c>
    </row>
    <row r="96">
      <c r="A96" s="4" t="s">
        <v>50</v>
      </c>
      <c r="B96" s="3" t="s">
        <v>2</v>
      </c>
      <c r="C96" s="2" t="s">
        <v>555</v>
      </c>
    </row>
    <row r="97">
      <c r="A97" s="4" t="s">
        <v>54</v>
      </c>
      <c r="B97" s="3" t="s">
        <v>2</v>
      </c>
      <c r="C97" s="2" t="s">
        <v>697</v>
      </c>
    </row>
    <row r="98">
      <c r="A98" s="4" t="s">
        <v>58</v>
      </c>
      <c r="B98" s="3" t="s">
        <v>2</v>
      </c>
      <c r="C98" s="2" t="s">
        <v>698</v>
      </c>
    </row>
    <row r="99">
      <c r="A99" s="4" t="s">
        <v>62</v>
      </c>
      <c r="B99" s="3" t="s">
        <v>2</v>
      </c>
      <c r="C99" s="2" t="s">
        <v>699</v>
      </c>
    </row>
    <row r="100">
      <c r="A100" s="4" t="s">
        <v>66</v>
      </c>
      <c r="B100" s="3" t="s">
        <v>2</v>
      </c>
      <c r="C100" s="2" t="s">
        <v>700</v>
      </c>
    </row>
    <row r="101">
      <c r="A101" s="4" t="s">
        <v>70</v>
      </c>
      <c r="B101" s="3" t="s">
        <v>2</v>
      </c>
      <c r="C101" s="2" t="s">
        <v>701</v>
      </c>
    </row>
    <row r="102">
      <c r="A102" s="4" t="s">
        <v>74</v>
      </c>
      <c r="B102" s="3" t="s">
        <v>2</v>
      </c>
      <c r="C102" s="2" t="s">
        <v>702</v>
      </c>
    </row>
    <row r="103">
      <c r="A103" s="4" t="s">
        <v>78</v>
      </c>
      <c r="B103" s="3" t="s">
        <v>2</v>
      </c>
      <c r="C103" s="2" t="s">
        <v>703</v>
      </c>
    </row>
    <row r="104">
      <c r="A104" s="4" t="s">
        <v>82</v>
      </c>
      <c r="B104" s="3" t="s">
        <v>2</v>
      </c>
      <c r="C104" s="2" t="s">
        <v>563</v>
      </c>
    </row>
    <row r="105">
      <c r="A105" s="4" t="s">
        <v>86</v>
      </c>
      <c r="B105" s="3" t="s">
        <v>2</v>
      </c>
      <c r="C105" s="2" t="s">
        <v>704</v>
      </c>
    </row>
    <row r="106">
      <c r="A106" s="4" t="s">
        <v>90</v>
      </c>
      <c r="B106" s="3" t="s">
        <v>2</v>
      </c>
      <c r="C106" s="2" t="s">
        <v>705</v>
      </c>
    </row>
    <row r="107">
      <c r="A107" s="4" t="s">
        <v>94</v>
      </c>
      <c r="B107" s="3" t="s">
        <v>2</v>
      </c>
      <c r="C107" s="2" t="s">
        <v>706</v>
      </c>
    </row>
    <row r="108">
      <c r="A108" s="4" t="s">
        <v>98</v>
      </c>
      <c r="B108" s="3" t="s">
        <v>2</v>
      </c>
      <c r="C108" s="2" t="s">
        <v>707</v>
      </c>
    </row>
    <row r="109">
      <c r="A109" s="4" t="s">
        <v>102</v>
      </c>
      <c r="B109" s="3" t="s">
        <v>2</v>
      </c>
      <c r="C109" s="2" t="s">
        <v>568</v>
      </c>
    </row>
    <row r="110">
      <c r="A110" s="4" t="s">
        <v>106</v>
      </c>
      <c r="B110" s="3" t="s">
        <v>2</v>
      </c>
      <c r="C110" s="2" t="s">
        <v>708</v>
      </c>
    </row>
    <row r="111">
      <c r="A111" s="4" t="s">
        <v>110</v>
      </c>
      <c r="B111" s="3" t="s">
        <v>2</v>
      </c>
      <c r="C111" s="2" t="s">
        <v>709</v>
      </c>
    </row>
    <row r="112">
      <c r="A112" s="4" t="s">
        <v>114</v>
      </c>
      <c r="B112" s="3" t="s">
        <v>2</v>
      </c>
      <c r="C112" s="2" t="s">
        <v>710</v>
      </c>
    </row>
    <row r="113">
      <c r="A113" s="4" t="s">
        <v>118</v>
      </c>
      <c r="B113" s="3" t="s">
        <v>2</v>
      </c>
      <c r="C113" s="2" t="s">
        <v>572</v>
      </c>
    </row>
    <row r="114">
      <c r="A114" s="4" t="s">
        <v>122</v>
      </c>
      <c r="B114" s="3" t="s">
        <v>2</v>
      </c>
      <c r="C114" s="2" t="s">
        <v>573</v>
      </c>
    </row>
    <row r="115">
      <c r="A115" s="4" t="s">
        <v>126</v>
      </c>
      <c r="B115" s="3" t="s">
        <v>2</v>
      </c>
      <c r="C115" s="2" t="s">
        <v>574</v>
      </c>
    </row>
    <row r="116">
      <c r="A116" s="4" t="s">
        <v>130</v>
      </c>
      <c r="B116" s="3" t="s">
        <v>2</v>
      </c>
      <c r="C116" s="2" t="s">
        <v>711</v>
      </c>
    </row>
    <row r="117">
      <c r="A117" s="4" t="s">
        <v>134</v>
      </c>
      <c r="B117" s="3" t="s">
        <v>2</v>
      </c>
      <c r="C117" s="2" t="s">
        <v>712</v>
      </c>
    </row>
    <row r="118">
      <c r="A118" s="4" t="s">
        <v>138</v>
      </c>
      <c r="B118" s="3" t="s">
        <v>2</v>
      </c>
      <c r="C118" s="2" t="s">
        <v>713</v>
      </c>
    </row>
    <row r="119">
      <c r="A119" s="4" t="s">
        <v>141</v>
      </c>
      <c r="B119" s="3" t="s">
        <v>2</v>
      </c>
      <c r="C119" s="2" t="s">
        <v>714</v>
      </c>
    </row>
    <row r="120">
      <c r="A120" s="4" t="s">
        <v>143</v>
      </c>
      <c r="B120" s="3" t="s">
        <v>2</v>
      </c>
      <c r="C120" s="2" t="s">
        <v>715</v>
      </c>
    </row>
    <row r="121">
      <c r="A121" s="4" t="s">
        <v>145</v>
      </c>
      <c r="B121" s="3" t="s">
        <v>2</v>
      </c>
      <c r="C121" s="2" t="s">
        <v>690</v>
      </c>
    </row>
    <row r="122">
      <c r="A122" s="3" t="s">
        <v>7</v>
      </c>
      <c r="B122" s="3" t="s">
        <v>429</v>
      </c>
      <c r="C122" s="2" t="s">
        <v>716</v>
      </c>
    </row>
    <row r="123">
      <c r="A123" s="3" t="s">
        <v>11</v>
      </c>
      <c r="B123" s="3" t="s">
        <v>429</v>
      </c>
      <c r="C123" s="2" t="s">
        <v>581</v>
      </c>
    </row>
    <row r="124">
      <c r="A124" s="3" t="s">
        <v>15</v>
      </c>
      <c r="B124" s="3" t="s">
        <v>429</v>
      </c>
      <c r="C124" s="2" t="s">
        <v>717</v>
      </c>
    </row>
    <row r="125">
      <c r="A125" s="3" t="s">
        <v>19</v>
      </c>
      <c r="B125" s="3" t="s">
        <v>429</v>
      </c>
      <c r="C125" s="2" t="s">
        <v>718</v>
      </c>
    </row>
    <row r="126">
      <c r="A126" s="3" t="s">
        <v>23</v>
      </c>
      <c r="B126" s="3" t="s">
        <v>429</v>
      </c>
      <c r="C126" s="2" t="s">
        <v>719</v>
      </c>
    </row>
    <row r="127">
      <c r="A127" s="3" t="s">
        <v>27</v>
      </c>
      <c r="B127" s="3" t="s">
        <v>429</v>
      </c>
      <c r="C127" s="2" t="s">
        <v>720</v>
      </c>
    </row>
    <row r="128">
      <c r="A128" s="3" t="s">
        <v>31</v>
      </c>
      <c r="B128" s="3" t="s">
        <v>429</v>
      </c>
      <c r="C128" s="2" t="s">
        <v>721</v>
      </c>
    </row>
    <row r="129">
      <c r="A129" s="3" t="s">
        <v>35</v>
      </c>
      <c r="B129" s="3" t="s">
        <v>429</v>
      </c>
      <c r="C129" s="2" t="s">
        <v>722</v>
      </c>
    </row>
    <row r="130">
      <c r="A130" s="3" t="s">
        <v>39</v>
      </c>
      <c r="B130" s="3" t="s">
        <v>429</v>
      </c>
      <c r="C130" s="2" t="s">
        <v>723</v>
      </c>
    </row>
    <row r="131">
      <c r="A131" s="3" t="s">
        <v>43</v>
      </c>
      <c r="B131" s="3" t="s">
        <v>429</v>
      </c>
      <c r="C131" s="2" t="s">
        <v>589</v>
      </c>
    </row>
    <row r="132">
      <c r="A132" s="3" t="s">
        <v>47</v>
      </c>
      <c r="B132" s="3" t="s">
        <v>429</v>
      </c>
      <c r="C132" s="2" t="s">
        <v>724</v>
      </c>
    </row>
    <row r="133">
      <c r="A133" s="3" t="s">
        <v>51</v>
      </c>
      <c r="B133" s="3" t="s">
        <v>429</v>
      </c>
      <c r="C133" s="2" t="s">
        <v>725</v>
      </c>
    </row>
    <row r="134">
      <c r="A134" s="3" t="s">
        <v>55</v>
      </c>
      <c r="B134" s="3" t="s">
        <v>429</v>
      </c>
      <c r="C134" s="2" t="s">
        <v>726</v>
      </c>
    </row>
    <row r="135">
      <c r="A135" s="3" t="s">
        <v>59</v>
      </c>
      <c r="B135" s="3" t="s">
        <v>429</v>
      </c>
      <c r="C135" s="2" t="s">
        <v>727</v>
      </c>
    </row>
    <row r="136">
      <c r="A136" s="3" t="s">
        <v>63</v>
      </c>
      <c r="B136" s="3" t="s">
        <v>429</v>
      </c>
      <c r="C136" s="2" t="s">
        <v>728</v>
      </c>
    </row>
    <row r="137">
      <c r="A137" s="3" t="s">
        <v>67</v>
      </c>
      <c r="B137" s="3" t="s">
        <v>429</v>
      </c>
      <c r="C137" s="2" t="s">
        <v>729</v>
      </c>
    </row>
    <row r="138">
      <c r="A138" s="3" t="s">
        <v>71</v>
      </c>
      <c r="B138" s="3" t="s">
        <v>429</v>
      </c>
      <c r="C138" s="2" t="s">
        <v>730</v>
      </c>
    </row>
    <row r="139">
      <c r="A139" s="3" t="s">
        <v>75</v>
      </c>
      <c r="B139" s="3" t="s">
        <v>429</v>
      </c>
      <c r="C139" s="2" t="s">
        <v>731</v>
      </c>
    </row>
    <row r="140">
      <c r="A140" s="3" t="s">
        <v>79</v>
      </c>
      <c r="B140" s="3" t="s">
        <v>429</v>
      </c>
      <c r="C140" s="2" t="s">
        <v>732</v>
      </c>
    </row>
    <row r="141">
      <c r="A141" s="3" t="s">
        <v>83</v>
      </c>
      <c r="B141" s="3" t="s">
        <v>429</v>
      </c>
      <c r="C141" s="2" t="s">
        <v>733</v>
      </c>
    </row>
    <row r="142">
      <c r="A142" s="3" t="s">
        <v>87</v>
      </c>
      <c r="B142" s="3" t="s">
        <v>429</v>
      </c>
      <c r="C142" s="2" t="s">
        <v>734</v>
      </c>
    </row>
    <row r="143">
      <c r="A143" s="3" t="s">
        <v>91</v>
      </c>
      <c r="B143" s="3" t="s">
        <v>429</v>
      </c>
      <c r="C143" s="2" t="s">
        <v>735</v>
      </c>
    </row>
    <row r="144">
      <c r="A144" s="3" t="s">
        <v>95</v>
      </c>
      <c r="B144" s="3" t="s">
        <v>429</v>
      </c>
      <c r="C144" s="2" t="s">
        <v>736</v>
      </c>
    </row>
    <row r="145">
      <c r="A145" s="3" t="s">
        <v>99</v>
      </c>
      <c r="B145" s="3" t="s">
        <v>429</v>
      </c>
      <c r="C145" s="2" t="s">
        <v>737</v>
      </c>
    </row>
    <row r="146">
      <c r="A146" s="3" t="s">
        <v>103</v>
      </c>
      <c r="B146" s="3" t="s">
        <v>429</v>
      </c>
      <c r="C146" s="2" t="s">
        <v>738</v>
      </c>
    </row>
    <row r="147">
      <c r="A147" s="3" t="s">
        <v>107</v>
      </c>
      <c r="B147" s="3" t="s">
        <v>429</v>
      </c>
      <c r="C147" s="2" t="s">
        <v>739</v>
      </c>
    </row>
    <row r="148">
      <c r="A148" s="3" t="s">
        <v>111</v>
      </c>
      <c r="B148" s="3" t="s">
        <v>429</v>
      </c>
      <c r="C148" s="2" t="s">
        <v>740</v>
      </c>
    </row>
    <row r="149">
      <c r="A149" s="3" t="s">
        <v>115</v>
      </c>
      <c r="B149" s="3" t="s">
        <v>429</v>
      </c>
      <c r="C149" s="2" t="s">
        <v>741</v>
      </c>
    </row>
    <row r="150">
      <c r="A150" s="3" t="s">
        <v>119</v>
      </c>
      <c r="B150" s="3" t="s">
        <v>429</v>
      </c>
      <c r="C150" s="2" t="s">
        <v>742</v>
      </c>
    </row>
    <row r="151">
      <c r="A151" s="3" t="s">
        <v>123</v>
      </c>
      <c r="B151" s="3" t="s">
        <v>429</v>
      </c>
      <c r="C151" s="2" t="s">
        <v>743</v>
      </c>
    </row>
    <row r="152">
      <c r="A152" s="3" t="s">
        <v>127</v>
      </c>
      <c r="B152" s="3" t="s">
        <v>429</v>
      </c>
      <c r="C152" s="2" t="s">
        <v>744</v>
      </c>
    </row>
    <row r="153">
      <c r="A153" s="3" t="s">
        <v>131</v>
      </c>
      <c r="B153" s="3" t="s">
        <v>429</v>
      </c>
      <c r="C153" s="2" t="s">
        <v>745</v>
      </c>
    </row>
    <row r="154">
      <c r="A154" s="3" t="s">
        <v>135</v>
      </c>
      <c r="B154" s="3" t="s">
        <v>429</v>
      </c>
      <c r="C154" s="2" t="s">
        <v>746</v>
      </c>
    </row>
    <row r="155">
      <c r="A155" s="3" t="s">
        <v>139</v>
      </c>
      <c r="B155" s="3" t="s">
        <v>429</v>
      </c>
      <c r="C155" s="2" t="s">
        <v>747</v>
      </c>
      <c r="D155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158</v>
      </c>
      <c r="B1" s="1" t="s">
        <v>159</v>
      </c>
      <c r="C1" s="1" t="s">
        <v>160</v>
      </c>
      <c r="D1" s="1"/>
      <c r="E1" s="1"/>
      <c r="F1" s="1"/>
      <c r="G1" s="1"/>
      <c r="H1" s="1"/>
    </row>
    <row r="2">
      <c r="A2" s="4" t="s">
        <v>4</v>
      </c>
      <c r="B2" s="15" t="s">
        <v>0</v>
      </c>
      <c r="C2" s="16" t="s">
        <v>748</v>
      </c>
      <c r="E2" s="4"/>
      <c r="F2" s="4"/>
      <c r="G2" s="4"/>
    </row>
    <row r="3">
      <c r="A3" s="4" t="s">
        <v>8</v>
      </c>
      <c r="B3" s="15" t="s">
        <v>0</v>
      </c>
      <c r="C3" s="3" t="s">
        <v>749</v>
      </c>
      <c r="E3" s="4"/>
      <c r="F3" s="4"/>
      <c r="G3" s="4"/>
    </row>
    <row r="4">
      <c r="A4" s="4" t="s">
        <v>12</v>
      </c>
      <c r="B4" s="15" t="s">
        <v>0</v>
      </c>
      <c r="C4" s="3" t="s">
        <v>750</v>
      </c>
      <c r="E4" s="4"/>
      <c r="F4" s="4"/>
      <c r="G4" s="4"/>
    </row>
    <row r="5">
      <c r="A5" s="4" t="s">
        <v>16</v>
      </c>
      <c r="B5" s="15" t="s">
        <v>0</v>
      </c>
      <c r="C5" s="3" t="s">
        <v>751</v>
      </c>
      <c r="E5" s="4"/>
      <c r="F5" s="4"/>
      <c r="G5" s="4"/>
    </row>
    <row r="6">
      <c r="A6" s="4" t="s">
        <v>20</v>
      </c>
      <c r="B6" s="15" t="s">
        <v>0</v>
      </c>
      <c r="C6" s="3" t="s">
        <v>752</v>
      </c>
      <c r="E6" s="4"/>
      <c r="F6" s="4"/>
      <c r="G6" s="4"/>
    </row>
    <row r="7">
      <c r="A7" s="4" t="s">
        <v>24</v>
      </c>
      <c r="B7" s="15" t="s">
        <v>0</v>
      </c>
      <c r="C7" s="3" t="s">
        <v>753</v>
      </c>
      <c r="E7" s="4"/>
      <c r="F7" s="4"/>
      <c r="G7" s="4"/>
    </row>
    <row r="8">
      <c r="A8" s="4" t="s">
        <v>28</v>
      </c>
      <c r="B8" s="15" t="s">
        <v>0</v>
      </c>
      <c r="C8" s="3" t="s">
        <v>754</v>
      </c>
      <c r="E8" s="4"/>
      <c r="F8" s="4"/>
      <c r="G8" s="4"/>
    </row>
    <row r="9">
      <c r="A9" s="4" t="s">
        <v>32</v>
      </c>
      <c r="B9" s="15" t="s">
        <v>0</v>
      </c>
      <c r="C9" s="3" t="s">
        <v>755</v>
      </c>
      <c r="E9" s="4"/>
      <c r="F9" s="4"/>
      <c r="G9" s="4"/>
    </row>
    <row r="10">
      <c r="A10" s="4" t="s">
        <v>36</v>
      </c>
      <c r="B10" s="15" t="s">
        <v>0</v>
      </c>
      <c r="C10" s="3" t="s">
        <v>756</v>
      </c>
      <c r="E10" s="4"/>
      <c r="F10" s="4"/>
      <c r="G10" s="4"/>
    </row>
    <row r="11">
      <c r="A11" s="4" t="s">
        <v>40</v>
      </c>
      <c r="B11" s="15" t="s">
        <v>0</v>
      </c>
      <c r="C11" s="3" t="s">
        <v>757</v>
      </c>
      <c r="E11" s="4"/>
      <c r="F11" s="4"/>
      <c r="G11" s="4"/>
    </row>
    <row r="12">
      <c r="A12" s="4" t="s">
        <v>44</v>
      </c>
      <c r="B12" s="15" t="s">
        <v>0</v>
      </c>
      <c r="C12" s="3" t="s">
        <v>758</v>
      </c>
      <c r="E12" s="4"/>
      <c r="F12" s="4"/>
      <c r="G12" s="4"/>
    </row>
    <row r="13">
      <c r="A13" s="4" t="s">
        <v>48</v>
      </c>
      <c r="B13" s="15" t="s">
        <v>0</v>
      </c>
      <c r="C13" s="3" t="s">
        <v>759</v>
      </c>
      <c r="E13" s="4"/>
      <c r="F13" s="4"/>
      <c r="G13" s="4"/>
    </row>
    <row r="14">
      <c r="A14" s="4" t="s">
        <v>52</v>
      </c>
      <c r="B14" s="15" t="s">
        <v>0</v>
      </c>
      <c r="C14" s="3" t="s">
        <v>760</v>
      </c>
      <c r="E14" s="4"/>
      <c r="F14" s="4"/>
      <c r="G14" s="4"/>
    </row>
    <row r="15">
      <c r="A15" s="4" t="s">
        <v>56</v>
      </c>
      <c r="B15" s="15" t="s">
        <v>0</v>
      </c>
      <c r="C15" s="3" t="s">
        <v>761</v>
      </c>
      <c r="E15" s="4"/>
      <c r="F15" s="4"/>
      <c r="G15" s="4"/>
    </row>
    <row r="16">
      <c r="A16" s="4" t="s">
        <v>60</v>
      </c>
      <c r="B16" s="15" t="s">
        <v>0</v>
      </c>
      <c r="C16" s="3" t="s">
        <v>762</v>
      </c>
      <c r="E16" s="4"/>
      <c r="F16" s="4"/>
      <c r="G16" s="4"/>
    </row>
    <row r="17">
      <c r="A17" s="4" t="s">
        <v>64</v>
      </c>
      <c r="B17" s="15" t="s">
        <v>0</v>
      </c>
      <c r="C17" s="3" t="s">
        <v>763</v>
      </c>
      <c r="E17" s="4"/>
      <c r="F17" s="4"/>
      <c r="G17" s="4"/>
    </row>
    <row r="18">
      <c r="A18" s="4" t="s">
        <v>68</v>
      </c>
      <c r="B18" s="15" t="s">
        <v>0</v>
      </c>
      <c r="C18" s="3" t="s">
        <v>764</v>
      </c>
      <c r="E18" s="4"/>
      <c r="F18" s="4"/>
      <c r="G18" s="4"/>
    </row>
    <row r="19">
      <c r="A19" s="4" t="s">
        <v>72</v>
      </c>
      <c r="B19" s="15" t="s">
        <v>0</v>
      </c>
      <c r="C19" s="3" t="s">
        <v>765</v>
      </c>
      <c r="E19" s="4"/>
      <c r="F19" s="4"/>
      <c r="G19" s="4"/>
    </row>
    <row r="20">
      <c r="A20" s="4" t="s">
        <v>76</v>
      </c>
      <c r="B20" s="15" t="s">
        <v>0</v>
      </c>
      <c r="C20" s="3" t="s">
        <v>766</v>
      </c>
      <c r="E20" s="4"/>
      <c r="F20" s="4"/>
      <c r="G20" s="4"/>
    </row>
    <row r="21">
      <c r="A21" s="4" t="s">
        <v>80</v>
      </c>
      <c r="B21" s="15" t="s">
        <v>0</v>
      </c>
      <c r="C21" s="3" t="s">
        <v>767</v>
      </c>
      <c r="E21" s="4"/>
      <c r="F21" s="4"/>
      <c r="G21" s="4"/>
    </row>
    <row r="22">
      <c r="A22" s="4" t="s">
        <v>84</v>
      </c>
      <c r="B22" s="15" t="s">
        <v>0</v>
      </c>
      <c r="C22" s="3" t="s">
        <v>768</v>
      </c>
      <c r="E22" s="4"/>
      <c r="F22" s="4"/>
      <c r="G22" s="4"/>
    </row>
    <row r="23">
      <c r="A23" s="4" t="s">
        <v>88</v>
      </c>
      <c r="B23" s="15" t="s">
        <v>0</v>
      </c>
      <c r="C23" s="3" t="s">
        <v>769</v>
      </c>
      <c r="E23" s="4"/>
      <c r="F23" s="4"/>
      <c r="G23" s="4"/>
    </row>
    <row r="24">
      <c r="A24" s="4" t="s">
        <v>92</v>
      </c>
      <c r="B24" s="15" t="s">
        <v>0</v>
      </c>
      <c r="C24" s="3" t="s">
        <v>770</v>
      </c>
      <c r="E24" s="4"/>
      <c r="F24" s="4"/>
      <c r="G24" s="4"/>
    </row>
    <row r="25">
      <c r="A25" s="4" t="s">
        <v>96</v>
      </c>
      <c r="B25" s="15" t="s">
        <v>0</v>
      </c>
      <c r="C25" s="3" t="s">
        <v>771</v>
      </c>
      <c r="E25" s="4"/>
      <c r="F25" s="4"/>
      <c r="G25" s="4"/>
    </row>
    <row r="26">
      <c r="A26" s="4" t="s">
        <v>100</v>
      </c>
      <c r="B26" s="15" t="s">
        <v>0</v>
      </c>
      <c r="C26" s="3" t="s">
        <v>772</v>
      </c>
      <c r="E26" s="4"/>
      <c r="F26" s="4"/>
      <c r="G26" s="4"/>
    </row>
    <row r="27">
      <c r="A27" s="4" t="s">
        <v>104</v>
      </c>
      <c r="B27" s="15" t="s">
        <v>0</v>
      </c>
      <c r="C27" s="3" t="s">
        <v>773</v>
      </c>
      <c r="E27" s="4"/>
      <c r="F27" s="4"/>
      <c r="G27" s="4"/>
    </row>
    <row r="28">
      <c r="A28" s="4" t="s">
        <v>108</v>
      </c>
      <c r="B28" s="15" t="s">
        <v>0</v>
      </c>
      <c r="C28" s="3" t="s">
        <v>774</v>
      </c>
      <c r="E28" s="4"/>
      <c r="F28" s="4"/>
      <c r="G28" s="4"/>
    </row>
    <row r="29">
      <c r="A29" s="4" t="s">
        <v>112</v>
      </c>
      <c r="B29" s="15" t="s">
        <v>0</v>
      </c>
      <c r="C29" s="3" t="s">
        <v>775</v>
      </c>
      <c r="E29" s="4"/>
      <c r="F29" s="4"/>
      <c r="G29" s="4"/>
    </row>
    <row r="30">
      <c r="A30" s="4" t="s">
        <v>116</v>
      </c>
      <c r="B30" s="15" t="s">
        <v>0</v>
      </c>
      <c r="C30" s="3" t="s">
        <v>776</v>
      </c>
      <c r="E30" s="4"/>
      <c r="F30" s="4"/>
      <c r="G30" s="4"/>
    </row>
    <row r="31">
      <c r="A31" s="4" t="s">
        <v>120</v>
      </c>
      <c r="B31" s="15" t="s">
        <v>0</v>
      </c>
      <c r="C31" s="3" t="s">
        <v>777</v>
      </c>
      <c r="E31" s="4"/>
      <c r="F31" s="4"/>
      <c r="G31" s="4"/>
    </row>
    <row r="32">
      <c r="A32" s="4" t="s">
        <v>124</v>
      </c>
      <c r="B32" s="15" t="s">
        <v>0</v>
      </c>
      <c r="C32" s="3" t="s">
        <v>778</v>
      </c>
      <c r="E32" s="4"/>
      <c r="F32" s="4"/>
      <c r="G32" s="4"/>
    </row>
    <row r="33">
      <c r="A33" s="4" t="s">
        <v>128</v>
      </c>
      <c r="B33" s="15" t="s">
        <v>0</v>
      </c>
      <c r="C33" s="3" t="s">
        <v>779</v>
      </c>
      <c r="E33" s="4"/>
      <c r="F33" s="4"/>
      <c r="G33" s="4"/>
    </row>
    <row r="34">
      <c r="A34" s="4" t="s">
        <v>132</v>
      </c>
      <c r="B34" s="15" t="s">
        <v>0</v>
      </c>
      <c r="C34" s="3" t="s">
        <v>780</v>
      </c>
      <c r="E34" s="4"/>
      <c r="F34" s="4"/>
      <c r="G34" s="4"/>
    </row>
    <row r="35">
      <c r="A35" s="4" t="s">
        <v>136</v>
      </c>
      <c r="B35" s="15" t="s">
        <v>0</v>
      </c>
      <c r="C35" s="3" t="s">
        <v>781</v>
      </c>
      <c r="E35" s="4"/>
      <c r="F35" s="4"/>
      <c r="G35" s="4"/>
    </row>
    <row r="36">
      <c r="A36" s="4" t="s">
        <v>5</v>
      </c>
      <c r="B36" s="3" t="s">
        <v>1</v>
      </c>
      <c r="C36" s="3" t="s">
        <v>782</v>
      </c>
      <c r="F36" s="4"/>
      <c r="G36" s="4"/>
    </row>
    <row r="37">
      <c r="A37" s="4" t="s">
        <v>9</v>
      </c>
      <c r="B37" s="3" t="s">
        <v>1</v>
      </c>
      <c r="C37" s="3" t="s">
        <v>782</v>
      </c>
      <c r="F37" s="4"/>
      <c r="G37" s="4"/>
    </row>
    <row r="38">
      <c r="A38" s="4" t="s">
        <v>13</v>
      </c>
      <c r="B38" s="3" t="s">
        <v>1</v>
      </c>
      <c r="C38" s="3" t="s">
        <v>783</v>
      </c>
      <c r="F38" s="4"/>
      <c r="G38" s="4"/>
    </row>
    <row r="39">
      <c r="A39" s="4" t="s">
        <v>17</v>
      </c>
      <c r="B39" s="3" t="s">
        <v>1</v>
      </c>
      <c r="C39" s="3" t="s">
        <v>784</v>
      </c>
      <c r="F39" s="4"/>
    </row>
    <row r="40">
      <c r="A40" s="4" t="s">
        <v>21</v>
      </c>
      <c r="B40" s="3" t="s">
        <v>1</v>
      </c>
      <c r="C40" s="3" t="s">
        <v>785</v>
      </c>
      <c r="F40" s="4"/>
    </row>
    <row r="41">
      <c r="A41" s="4" t="s">
        <v>25</v>
      </c>
      <c r="B41" s="3" t="s">
        <v>1</v>
      </c>
      <c r="C41" s="3" t="s">
        <v>786</v>
      </c>
      <c r="F41" s="4"/>
    </row>
    <row r="42">
      <c r="A42" s="4" t="s">
        <v>29</v>
      </c>
      <c r="B42" s="3" t="s">
        <v>1</v>
      </c>
      <c r="C42" s="3" t="s">
        <v>787</v>
      </c>
      <c r="F42" s="4"/>
    </row>
    <row r="43">
      <c r="A43" s="4" t="s">
        <v>33</v>
      </c>
      <c r="B43" s="3" t="s">
        <v>1</v>
      </c>
      <c r="C43" s="3" t="s">
        <v>787</v>
      </c>
      <c r="F43" s="4"/>
    </row>
    <row r="44">
      <c r="A44" s="4" t="s">
        <v>37</v>
      </c>
      <c r="B44" s="3" t="s">
        <v>1</v>
      </c>
      <c r="C44" s="3" t="s">
        <v>788</v>
      </c>
      <c r="F44" s="4"/>
    </row>
    <row r="45">
      <c r="A45" s="4" t="s">
        <v>41</v>
      </c>
      <c r="B45" s="3" t="s">
        <v>1</v>
      </c>
      <c r="C45" s="3" t="s">
        <v>789</v>
      </c>
      <c r="F45" s="4"/>
    </row>
    <row r="46">
      <c r="A46" s="4" t="s">
        <v>45</v>
      </c>
      <c r="B46" s="3" t="s">
        <v>1</v>
      </c>
      <c r="C46" s="3" t="s">
        <v>790</v>
      </c>
      <c r="F46" s="4"/>
    </row>
    <row r="47">
      <c r="A47" s="4" t="s">
        <v>49</v>
      </c>
      <c r="B47" s="3" t="s">
        <v>1</v>
      </c>
      <c r="C47" s="3" t="s">
        <v>791</v>
      </c>
      <c r="F47" s="4"/>
    </row>
    <row r="48">
      <c r="A48" s="4" t="s">
        <v>53</v>
      </c>
      <c r="B48" s="3" t="s">
        <v>1</v>
      </c>
      <c r="C48" s="3" t="s">
        <v>792</v>
      </c>
      <c r="F48" s="4"/>
    </row>
    <row r="49">
      <c r="A49" s="4" t="s">
        <v>57</v>
      </c>
      <c r="B49" s="3" t="s">
        <v>1</v>
      </c>
      <c r="C49" s="3" t="s">
        <v>793</v>
      </c>
      <c r="F49" s="4"/>
    </row>
    <row r="50">
      <c r="A50" s="4" t="s">
        <v>61</v>
      </c>
      <c r="B50" s="3" t="s">
        <v>1</v>
      </c>
      <c r="C50" s="3" t="s">
        <v>794</v>
      </c>
      <c r="F50" s="4"/>
    </row>
    <row r="51">
      <c r="A51" s="4" t="s">
        <v>65</v>
      </c>
      <c r="B51" s="3" t="s">
        <v>1</v>
      </c>
      <c r="C51" s="3" t="s">
        <v>795</v>
      </c>
    </row>
    <row r="52">
      <c r="A52" s="4" t="s">
        <v>69</v>
      </c>
      <c r="B52" s="3" t="s">
        <v>1</v>
      </c>
      <c r="C52" s="3" t="s">
        <v>796</v>
      </c>
    </row>
    <row r="53">
      <c r="A53" s="4" t="s">
        <v>73</v>
      </c>
      <c r="B53" s="3" t="s">
        <v>1</v>
      </c>
      <c r="C53" s="3" t="s">
        <v>797</v>
      </c>
    </row>
    <row r="54">
      <c r="A54" s="4" t="s">
        <v>77</v>
      </c>
      <c r="B54" s="3" t="s">
        <v>1</v>
      </c>
      <c r="C54" s="3" t="s">
        <v>798</v>
      </c>
    </row>
    <row r="55">
      <c r="A55" s="4" t="s">
        <v>81</v>
      </c>
      <c r="B55" s="3" t="s">
        <v>1</v>
      </c>
      <c r="C55" s="3" t="s">
        <v>799</v>
      </c>
    </row>
    <row r="56">
      <c r="A56" s="4" t="s">
        <v>85</v>
      </c>
      <c r="B56" s="3" t="s">
        <v>1</v>
      </c>
      <c r="C56" s="3" t="s">
        <v>800</v>
      </c>
    </row>
    <row r="57">
      <c r="A57" s="4" t="s">
        <v>89</v>
      </c>
      <c r="B57" s="3" t="s">
        <v>1</v>
      </c>
      <c r="C57" s="3" t="s">
        <v>801</v>
      </c>
    </row>
    <row r="58">
      <c r="A58" s="4" t="s">
        <v>93</v>
      </c>
      <c r="B58" s="3" t="s">
        <v>1</v>
      </c>
      <c r="C58" s="3" t="s">
        <v>802</v>
      </c>
    </row>
    <row r="59">
      <c r="A59" s="4" t="s">
        <v>97</v>
      </c>
      <c r="B59" s="3" t="s">
        <v>1</v>
      </c>
      <c r="C59" s="3" t="s">
        <v>803</v>
      </c>
    </row>
    <row r="60">
      <c r="A60" s="4" t="s">
        <v>101</v>
      </c>
      <c r="B60" s="3" t="s">
        <v>1</v>
      </c>
      <c r="C60" s="3" t="s">
        <v>784</v>
      </c>
    </row>
    <row r="61">
      <c r="A61" s="4" t="s">
        <v>105</v>
      </c>
      <c r="B61" s="3" t="s">
        <v>1</v>
      </c>
      <c r="C61" s="3" t="s">
        <v>804</v>
      </c>
    </row>
    <row r="62">
      <c r="A62" s="4" t="s">
        <v>109</v>
      </c>
      <c r="B62" s="3" t="s">
        <v>1</v>
      </c>
      <c r="C62" s="3" t="s">
        <v>805</v>
      </c>
    </row>
    <row r="63">
      <c r="A63" s="4" t="s">
        <v>113</v>
      </c>
      <c r="B63" s="3" t="s">
        <v>1</v>
      </c>
      <c r="C63" s="3" t="s">
        <v>806</v>
      </c>
    </row>
    <row r="64">
      <c r="A64" s="4" t="s">
        <v>117</v>
      </c>
      <c r="B64" s="3" t="s">
        <v>1</v>
      </c>
      <c r="C64" s="3" t="s">
        <v>807</v>
      </c>
    </row>
    <row r="65">
      <c r="A65" s="4" t="s">
        <v>121</v>
      </c>
      <c r="B65" s="3" t="s">
        <v>1</v>
      </c>
      <c r="C65" s="3" t="s">
        <v>808</v>
      </c>
    </row>
    <row r="66">
      <c r="A66" s="4" t="s">
        <v>125</v>
      </c>
      <c r="B66" s="3" t="s">
        <v>1</v>
      </c>
      <c r="C66" s="3" t="s">
        <v>809</v>
      </c>
    </row>
    <row r="67">
      <c r="A67" s="4" t="s">
        <v>129</v>
      </c>
      <c r="B67" s="3" t="s">
        <v>1</v>
      </c>
      <c r="C67" s="3" t="s">
        <v>810</v>
      </c>
    </row>
    <row r="68">
      <c r="A68" s="4" t="s">
        <v>133</v>
      </c>
      <c r="B68" s="3" t="s">
        <v>1</v>
      </c>
      <c r="C68" s="3" t="s">
        <v>811</v>
      </c>
    </row>
    <row r="69">
      <c r="A69" s="4" t="s">
        <v>137</v>
      </c>
      <c r="B69" s="3" t="s">
        <v>1</v>
      </c>
      <c r="C69" s="3" t="s">
        <v>812</v>
      </c>
    </row>
    <row r="70">
      <c r="A70" s="4" t="s">
        <v>140</v>
      </c>
      <c r="B70" s="3" t="s">
        <v>1</v>
      </c>
      <c r="C70" s="3" t="s">
        <v>813</v>
      </c>
    </row>
    <row r="71">
      <c r="A71" s="4" t="s">
        <v>142</v>
      </c>
      <c r="B71" s="3" t="s">
        <v>1</v>
      </c>
      <c r="C71" s="3" t="s">
        <v>813</v>
      </c>
    </row>
    <row r="72">
      <c r="A72" s="4" t="s">
        <v>144</v>
      </c>
      <c r="B72" s="3" t="s">
        <v>1</v>
      </c>
      <c r="C72" s="3" t="s">
        <v>814</v>
      </c>
    </row>
    <row r="73">
      <c r="A73" s="4" t="s">
        <v>146</v>
      </c>
      <c r="B73" s="3" t="s">
        <v>1</v>
      </c>
      <c r="C73" s="3" t="s">
        <v>815</v>
      </c>
    </row>
    <row r="74">
      <c r="A74" s="4" t="s">
        <v>147</v>
      </c>
      <c r="B74" s="3" t="s">
        <v>1</v>
      </c>
      <c r="C74" s="3" t="s">
        <v>816</v>
      </c>
    </row>
    <row r="75">
      <c r="A75" s="4" t="s">
        <v>148</v>
      </c>
      <c r="B75" s="3" t="s">
        <v>1</v>
      </c>
      <c r="C75" s="3" t="s">
        <v>817</v>
      </c>
    </row>
    <row r="76">
      <c r="A76" s="4" t="s">
        <v>149</v>
      </c>
      <c r="B76" s="3" t="s">
        <v>1</v>
      </c>
      <c r="C76" s="3" t="s">
        <v>818</v>
      </c>
    </row>
    <row r="77">
      <c r="A77" s="4" t="s">
        <v>150</v>
      </c>
      <c r="B77" s="3" t="s">
        <v>1</v>
      </c>
      <c r="C77" s="3" t="s">
        <v>819</v>
      </c>
    </row>
    <row r="78">
      <c r="A78" s="4" t="s">
        <v>151</v>
      </c>
      <c r="B78" s="3" t="s">
        <v>1</v>
      </c>
      <c r="C78" s="3" t="s">
        <v>820</v>
      </c>
    </row>
    <row r="79">
      <c r="A79" s="4" t="s">
        <v>152</v>
      </c>
      <c r="B79" s="3" t="s">
        <v>1</v>
      </c>
      <c r="C79" s="3" t="s">
        <v>821</v>
      </c>
    </row>
    <row r="80">
      <c r="A80" s="4" t="s">
        <v>153</v>
      </c>
      <c r="B80" s="3" t="s">
        <v>1</v>
      </c>
      <c r="C80" s="3" t="s">
        <v>822</v>
      </c>
    </row>
    <row r="81">
      <c r="A81" s="4" t="s">
        <v>154</v>
      </c>
      <c r="B81" s="3" t="s">
        <v>1</v>
      </c>
      <c r="C81" s="3" t="s">
        <v>823</v>
      </c>
    </row>
    <row r="82">
      <c r="A82" s="4" t="s">
        <v>155</v>
      </c>
      <c r="B82" s="3" t="s">
        <v>1</v>
      </c>
      <c r="C82" s="3" t="s">
        <v>824</v>
      </c>
    </row>
    <row r="83">
      <c r="A83" s="4" t="s">
        <v>156</v>
      </c>
      <c r="B83" s="3" t="s">
        <v>1</v>
      </c>
      <c r="C83" s="3" t="s">
        <v>824</v>
      </c>
    </row>
    <row r="84">
      <c r="A84" s="4" t="s">
        <v>157</v>
      </c>
      <c r="B84" s="3" t="s">
        <v>1</v>
      </c>
      <c r="C84" s="3" t="s">
        <v>825</v>
      </c>
    </row>
    <row r="85">
      <c r="A85" s="4" t="s">
        <v>6</v>
      </c>
      <c r="B85" s="3" t="s">
        <v>2</v>
      </c>
      <c r="C85" s="3" t="s">
        <v>826</v>
      </c>
    </row>
    <row r="86">
      <c r="A86" s="4" t="s">
        <v>10</v>
      </c>
      <c r="B86" s="3" t="s">
        <v>2</v>
      </c>
      <c r="C86" s="3" t="s">
        <v>827</v>
      </c>
    </row>
    <row r="87">
      <c r="A87" s="4" t="s">
        <v>14</v>
      </c>
      <c r="B87" s="3" t="s">
        <v>2</v>
      </c>
      <c r="C87" s="3" t="s">
        <v>828</v>
      </c>
    </row>
    <row r="88">
      <c r="A88" s="4" t="s">
        <v>18</v>
      </c>
      <c r="B88" s="3" t="s">
        <v>2</v>
      </c>
      <c r="C88" s="3" t="s">
        <v>829</v>
      </c>
    </row>
    <row r="89">
      <c r="A89" s="4" t="s">
        <v>22</v>
      </c>
      <c r="B89" s="3" t="s">
        <v>2</v>
      </c>
      <c r="C89" s="3" t="s">
        <v>830</v>
      </c>
    </row>
    <row r="90">
      <c r="A90" s="4" t="s">
        <v>26</v>
      </c>
      <c r="B90" s="3" t="s">
        <v>2</v>
      </c>
      <c r="C90" s="3" t="s">
        <v>831</v>
      </c>
    </row>
    <row r="91">
      <c r="A91" s="4" t="s">
        <v>30</v>
      </c>
      <c r="B91" s="3" t="s">
        <v>2</v>
      </c>
      <c r="C91" s="3" t="s">
        <v>832</v>
      </c>
    </row>
    <row r="92">
      <c r="A92" s="4" t="s">
        <v>34</v>
      </c>
      <c r="B92" s="3" t="s">
        <v>2</v>
      </c>
      <c r="C92" s="3" t="s">
        <v>833</v>
      </c>
    </row>
    <row r="93">
      <c r="A93" s="4" t="s">
        <v>38</v>
      </c>
      <c r="B93" s="3" t="s">
        <v>2</v>
      </c>
      <c r="C93" s="3" t="s">
        <v>834</v>
      </c>
    </row>
    <row r="94">
      <c r="A94" s="4" t="s">
        <v>42</v>
      </c>
      <c r="B94" s="3" t="s">
        <v>2</v>
      </c>
      <c r="C94" s="3" t="s">
        <v>835</v>
      </c>
    </row>
    <row r="95">
      <c r="A95" s="4" t="s">
        <v>46</v>
      </c>
      <c r="B95" s="3" t="s">
        <v>2</v>
      </c>
      <c r="C95" s="3" t="s">
        <v>836</v>
      </c>
    </row>
    <row r="96">
      <c r="A96" s="4" t="s">
        <v>50</v>
      </c>
      <c r="B96" s="3" t="s">
        <v>2</v>
      </c>
      <c r="C96" s="3" t="s">
        <v>837</v>
      </c>
    </row>
    <row r="97">
      <c r="A97" s="4" t="s">
        <v>54</v>
      </c>
      <c r="B97" s="3" t="s">
        <v>2</v>
      </c>
      <c r="C97" s="3" t="s">
        <v>838</v>
      </c>
    </row>
    <row r="98">
      <c r="A98" s="4" t="s">
        <v>58</v>
      </c>
      <c r="B98" s="3" t="s">
        <v>2</v>
      </c>
      <c r="C98" s="3" t="s">
        <v>839</v>
      </c>
    </row>
    <row r="99">
      <c r="A99" s="4" t="s">
        <v>62</v>
      </c>
      <c r="B99" s="3" t="s">
        <v>2</v>
      </c>
      <c r="C99" s="3" t="s">
        <v>840</v>
      </c>
    </row>
    <row r="100">
      <c r="A100" s="4" t="s">
        <v>66</v>
      </c>
      <c r="B100" s="3" t="s">
        <v>2</v>
      </c>
      <c r="C100" s="3" t="s">
        <v>829</v>
      </c>
    </row>
    <row r="101">
      <c r="A101" s="4" t="s">
        <v>70</v>
      </c>
      <c r="B101" s="3" t="s">
        <v>2</v>
      </c>
      <c r="C101" s="3" t="s">
        <v>841</v>
      </c>
    </row>
    <row r="102">
      <c r="A102" s="4" t="s">
        <v>74</v>
      </c>
      <c r="B102" s="3" t="s">
        <v>2</v>
      </c>
      <c r="C102" s="3" t="s">
        <v>842</v>
      </c>
    </row>
    <row r="103">
      <c r="A103" s="4" t="s">
        <v>78</v>
      </c>
      <c r="B103" s="3" t="s">
        <v>2</v>
      </c>
      <c r="C103" s="3" t="s">
        <v>843</v>
      </c>
    </row>
    <row r="104">
      <c r="A104" s="4" t="s">
        <v>82</v>
      </c>
      <c r="B104" s="3" t="s">
        <v>2</v>
      </c>
      <c r="C104" s="3" t="s">
        <v>844</v>
      </c>
    </row>
    <row r="105">
      <c r="A105" s="4" t="s">
        <v>86</v>
      </c>
      <c r="B105" s="3" t="s">
        <v>2</v>
      </c>
      <c r="C105" s="3" t="s">
        <v>845</v>
      </c>
    </row>
    <row r="106">
      <c r="A106" s="4" t="s">
        <v>90</v>
      </c>
      <c r="B106" s="3" t="s">
        <v>2</v>
      </c>
      <c r="C106" s="3" t="s">
        <v>846</v>
      </c>
    </row>
    <row r="107">
      <c r="A107" s="4" t="s">
        <v>94</v>
      </c>
      <c r="B107" s="3" t="s">
        <v>2</v>
      </c>
      <c r="C107" s="3" t="s">
        <v>844</v>
      </c>
    </row>
    <row r="108">
      <c r="A108" s="4" t="s">
        <v>98</v>
      </c>
      <c r="B108" s="3" t="s">
        <v>2</v>
      </c>
      <c r="C108" s="3" t="s">
        <v>847</v>
      </c>
    </row>
    <row r="109">
      <c r="A109" s="4" t="s">
        <v>102</v>
      </c>
      <c r="B109" s="3" t="s">
        <v>2</v>
      </c>
      <c r="C109" s="3" t="s">
        <v>848</v>
      </c>
    </row>
    <row r="110">
      <c r="A110" s="4" t="s">
        <v>106</v>
      </c>
      <c r="B110" s="3" t="s">
        <v>2</v>
      </c>
      <c r="C110" s="3" t="s">
        <v>849</v>
      </c>
    </row>
    <row r="111">
      <c r="A111" s="4" t="s">
        <v>110</v>
      </c>
      <c r="B111" s="3" t="s">
        <v>2</v>
      </c>
      <c r="C111" s="3" t="s">
        <v>829</v>
      </c>
    </row>
    <row r="112">
      <c r="A112" s="4" t="s">
        <v>114</v>
      </c>
      <c r="B112" s="3" t="s">
        <v>2</v>
      </c>
      <c r="C112" s="3" t="s">
        <v>850</v>
      </c>
    </row>
    <row r="113">
      <c r="A113" s="4" t="s">
        <v>118</v>
      </c>
      <c r="B113" s="3" t="s">
        <v>2</v>
      </c>
      <c r="C113" s="3" t="s">
        <v>841</v>
      </c>
    </row>
    <row r="114">
      <c r="A114" s="4" t="s">
        <v>122</v>
      </c>
      <c r="B114" s="3" t="s">
        <v>2</v>
      </c>
      <c r="C114" s="3" t="s">
        <v>841</v>
      </c>
    </row>
    <row r="115">
      <c r="A115" s="4" t="s">
        <v>126</v>
      </c>
      <c r="B115" s="3" t="s">
        <v>2</v>
      </c>
      <c r="C115" s="3" t="s">
        <v>851</v>
      </c>
    </row>
    <row r="116">
      <c r="A116" s="4" t="s">
        <v>130</v>
      </c>
      <c r="B116" s="3" t="s">
        <v>2</v>
      </c>
      <c r="C116" s="3" t="s">
        <v>852</v>
      </c>
    </row>
    <row r="117">
      <c r="A117" s="4" t="s">
        <v>134</v>
      </c>
      <c r="B117" s="3" t="s">
        <v>2</v>
      </c>
      <c r="C117" s="3" t="s">
        <v>853</v>
      </c>
    </row>
    <row r="118">
      <c r="A118" s="4" t="s">
        <v>138</v>
      </c>
      <c r="B118" s="3" t="s">
        <v>2</v>
      </c>
      <c r="C118" s="3" t="s">
        <v>854</v>
      </c>
    </row>
    <row r="119">
      <c r="A119" s="4" t="s">
        <v>141</v>
      </c>
      <c r="B119" s="3" t="s">
        <v>2</v>
      </c>
      <c r="C119" s="3" t="s">
        <v>829</v>
      </c>
    </row>
    <row r="120">
      <c r="A120" s="4" t="s">
        <v>143</v>
      </c>
      <c r="B120" s="3" t="s">
        <v>2</v>
      </c>
      <c r="C120" s="3" t="s">
        <v>852</v>
      </c>
    </row>
    <row r="121">
      <c r="A121" s="4" t="s">
        <v>145</v>
      </c>
      <c r="B121" s="3" t="s">
        <v>2</v>
      </c>
      <c r="C121" s="3" t="s">
        <v>855</v>
      </c>
    </row>
    <row r="122">
      <c r="A122" s="3" t="s">
        <v>7</v>
      </c>
      <c r="B122" s="3" t="s">
        <v>429</v>
      </c>
      <c r="C122" s="3" t="s">
        <v>856</v>
      </c>
    </row>
    <row r="123">
      <c r="A123" s="3" t="s">
        <v>11</v>
      </c>
      <c r="B123" s="3" t="s">
        <v>429</v>
      </c>
      <c r="C123" s="3" t="s">
        <v>857</v>
      </c>
    </row>
    <row r="124">
      <c r="A124" s="3" t="s">
        <v>15</v>
      </c>
      <c r="B124" s="3" t="s">
        <v>429</v>
      </c>
      <c r="C124" s="3" t="s">
        <v>858</v>
      </c>
    </row>
    <row r="125">
      <c r="A125" s="3" t="s">
        <v>19</v>
      </c>
      <c r="B125" s="3" t="s">
        <v>429</v>
      </c>
      <c r="C125" s="3" t="s">
        <v>859</v>
      </c>
    </row>
    <row r="126">
      <c r="A126" s="3" t="s">
        <v>23</v>
      </c>
      <c r="B126" s="3" t="s">
        <v>429</v>
      </c>
      <c r="C126" s="3" t="s">
        <v>860</v>
      </c>
    </row>
    <row r="127">
      <c r="A127" s="3" t="s">
        <v>27</v>
      </c>
      <c r="B127" s="3" t="s">
        <v>429</v>
      </c>
      <c r="C127" s="3" t="s">
        <v>861</v>
      </c>
    </row>
    <row r="128">
      <c r="A128" s="3" t="s">
        <v>31</v>
      </c>
      <c r="B128" s="3" t="s">
        <v>429</v>
      </c>
      <c r="C128" s="3" t="s">
        <v>862</v>
      </c>
    </row>
    <row r="129">
      <c r="A129" s="3" t="s">
        <v>35</v>
      </c>
      <c r="B129" s="3" t="s">
        <v>429</v>
      </c>
      <c r="C129" s="3" t="s">
        <v>863</v>
      </c>
    </row>
    <row r="130">
      <c r="A130" s="3" t="s">
        <v>39</v>
      </c>
      <c r="B130" s="3" t="s">
        <v>429</v>
      </c>
      <c r="C130" s="3" t="s">
        <v>864</v>
      </c>
    </row>
    <row r="131">
      <c r="A131" s="3" t="s">
        <v>43</v>
      </c>
      <c r="B131" s="3" t="s">
        <v>429</v>
      </c>
      <c r="C131" s="3" t="s">
        <v>865</v>
      </c>
    </row>
    <row r="132">
      <c r="A132" s="3" t="s">
        <v>47</v>
      </c>
      <c r="B132" s="3" t="s">
        <v>429</v>
      </c>
      <c r="C132" s="3" t="s">
        <v>866</v>
      </c>
    </row>
    <row r="133">
      <c r="A133" s="3" t="s">
        <v>51</v>
      </c>
      <c r="B133" s="3" t="s">
        <v>429</v>
      </c>
      <c r="C133" s="3" t="s">
        <v>867</v>
      </c>
    </row>
    <row r="134">
      <c r="A134" s="3" t="s">
        <v>55</v>
      </c>
      <c r="B134" s="3" t="s">
        <v>429</v>
      </c>
      <c r="C134" s="3" t="s">
        <v>868</v>
      </c>
    </row>
    <row r="135">
      <c r="A135" s="3" t="s">
        <v>59</v>
      </c>
      <c r="B135" s="3" t="s">
        <v>429</v>
      </c>
      <c r="C135" s="3" t="s">
        <v>869</v>
      </c>
    </row>
    <row r="136">
      <c r="A136" s="3" t="s">
        <v>63</v>
      </c>
      <c r="B136" s="3" t="s">
        <v>429</v>
      </c>
      <c r="C136" s="3" t="s">
        <v>870</v>
      </c>
    </row>
    <row r="137">
      <c r="A137" s="3" t="s">
        <v>67</v>
      </c>
      <c r="B137" s="3" t="s">
        <v>429</v>
      </c>
      <c r="C137" s="3" t="s">
        <v>871</v>
      </c>
    </row>
    <row r="138">
      <c r="A138" s="3" t="s">
        <v>71</v>
      </c>
      <c r="B138" s="3" t="s">
        <v>429</v>
      </c>
      <c r="C138" s="3" t="s">
        <v>872</v>
      </c>
    </row>
    <row r="139">
      <c r="A139" s="3" t="s">
        <v>75</v>
      </c>
      <c r="B139" s="3" t="s">
        <v>429</v>
      </c>
      <c r="C139" s="3" t="s">
        <v>873</v>
      </c>
    </row>
    <row r="140">
      <c r="A140" s="3" t="s">
        <v>79</v>
      </c>
      <c r="B140" s="3" t="s">
        <v>429</v>
      </c>
      <c r="C140" s="3" t="s">
        <v>874</v>
      </c>
    </row>
    <row r="141">
      <c r="A141" s="3" t="s">
        <v>83</v>
      </c>
      <c r="B141" s="3" t="s">
        <v>429</v>
      </c>
      <c r="C141" s="3" t="s">
        <v>875</v>
      </c>
    </row>
    <row r="142">
      <c r="A142" s="3" t="s">
        <v>87</v>
      </c>
      <c r="B142" s="3" t="s">
        <v>429</v>
      </c>
      <c r="C142" s="3" t="s">
        <v>870</v>
      </c>
    </row>
    <row r="143">
      <c r="A143" s="3" t="s">
        <v>91</v>
      </c>
      <c r="B143" s="3" t="s">
        <v>429</v>
      </c>
      <c r="C143" s="3" t="s">
        <v>876</v>
      </c>
    </row>
    <row r="144">
      <c r="A144" s="3" t="s">
        <v>95</v>
      </c>
      <c r="B144" s="3" t="s">
        <v>429</v>
      </c>
      <c r="C144" s="3" t="s">
        <v>877</v>
      </c>
    </row>
    <row r="145">
      <c r="A145" s="3" t="s">
        <v>99</v>
      </c>
      <c r="B145" s="3" t="s">
        <v>429</v>
      </c>
      <c r="C145" s="3" t="s">
        <v>878</v>
      </c>
    </row>
    <row r="146">
      <c r="A146" s="3" t="s">
        <v>103</v>
      </c>
      <c r="B146" s="3" t="s">
        <v>429</v>
      </c>
      <c r="C146" s="3" t="s">
        <v>879</v>
      </c>
    </row>
    <row r="147">
      <c r="A147" s="3" t="s">
        <v>107</v>
      </c>
      <c r="B147" s="3" t="s">
        <v>429</v>
      </c>
      <c r="C147" s="3" t="s">
        <v>880</v>
      </c>
    </row>
    <row r="148">
      <c r="A148" s="3" t="s">
        <v>111</v>
      </c>
      <c r="B148" s="3" t="s">
        <v>429</v>
      </c>
      <c r="C148" s="3" t="s">
        <v>881</v>
      </c>
    </row>
    <row r="149">
      <c r="A149" s="3" t="s">
        <v>115</v>
      </c>
      <c r="B149" s="3" t="s">
        <v>429</v>
      </c>
      <c r="C149" s="3" t="s">
        <v>882</v>
      </c>
    </row>
    <row r="150">
      <c r="A150" s="3" t="s">
        <v>119</v>
      </c>
      <c r="B150" s="3" t="s">
        <v>429</v>
      </c>
      <c r="C150" s="3" t="s">
        <v>883</v>
      </c>
    </row>
    <row r="151">
      <c r="A151" s="3" t="s">
        <v>123</v>
      </c>
      <c r="B151" s="3" t="s">
        <v>429</v>
      </c>
      <c r="C151" s="3" t="s">
        <v>871</v>
      </c>
    </row>
    <row r="152">
      <c r="A152" s="3" t="s">
        <v>127</v>
      </c>
      <c r="B152" s="3" t="s">
        <v>429</v>
      </c>
      <c r="C152" s="3" t="s">
        <v>884</v>
      </c>
    </row>
    <row r="153">
      <c r="A153" s="3" t="s">
        <v>131</v>
      </c>
      <c r="B153" s="3" t="s">
        <v>429</v>
      </c>
      <c r="C153" s="3" t="s">
        <v>885</v>
      </c>
    </row>
    <row r="154">
      <c r="A154" s="3" t="s">
        <v>135</v>
      </c>
      <c r="B154" s="3" t="s">
        <v>429</v>
      </c>
      <c r="C154" s="3" t="s">
        <v>886</v>
      </c>
    </row>
    <row r="155">
      <c r="A155" s="3" t="s">
        <v>139</v>
      </c>
      <c r="B155" s="3" t="s">
        <v>429</v>
      </c>
      <c r="C155" s="3" t="s">
        <v>887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38"/>
  </cols>
  <sheetData>
    <row r="1">
      <c r="A1" s="1" t="s">
        <v>158</v>
      </c>
      <c r="B1" s="1" t="s">
        <v>159</v>
      </c>
      <c r="C1" s="1" t="s">
        <v>160</v>
      </c>
      <c r="D1" s="1" t="s">
        <v>161</v>
      </c>
    </row>
    <row r="2">
      <c r="A2" s="4" t="s">
        <v>4</v>
      </c>
      <c r="B2" s="3" t="s">
        <v>0</v>
      </c>
      <c r="C2" s="11" t="str">
        <f>IFERROR(__xludf.DUMMYFUNCTION("GOOGLETRANSLATE(A2,""EN"",""ES"")"),"caimán")</f>
        <v>caimán</v>
      </c>
      <c r="D2" s="3" t="s">
        <v>163</v>
      </c>
    </row>
    <row r="3">
      <c r="A3" s="4" t="s">
        <v>8</v>
      </c>
      <c r="B3" s="3" t="s">
        <v>0</v>
      </c>
      <c r="C3" s="11" t="str">
        <f>IFERROR(__xludf.DUMMYFUNCTION("GOOGLETRANSLATE(A3,""EN"",""ES"")"),"hormiga")</f>
        <v>hormiga</v>
      </c>
      <c r="D3" s="3" t="s">
        <v>165</v>
      </c>
    </row>
    <row r="4">
      <c r="A4" s="4" t="s">
        <v>12</v>
      </c>
      <c r="B4" s="3" t="s">
        <v>0</v>
      </c>
      <c r="C4" s="11" t="str">
        <f>IFERROR(__xludf.DUMMYFUNCTION("GOOGLETRANSLATE(A4,""EN"",""ES"")"),"abeja")</f>
        <v>abeja</v>
      </c>
      <c r="D4" s="3" t="s">
        <v>165</v>
      </c>
    </row>
    <row r="5">
      <c r="A5" s="4" t="s">
        <v>16</v>
      </c>
      <c r="B5" s="3" t="s">
        <v>0</v>
      </c>
      <c r="C5" s="11" t="str">
        <f>IFERROR(__xludf.DUMMYFUNCTION("GOOGLETRANSLATE(A5,""EN"",""ES"")"),"pájaro")</f>
        <v>pájaro</v>
      </c>
      <c r="D5" s="3" t="s">
        <v>163</v>
      </c>
    </row>
    <row r="6">
      <c r="A6" s="4" t="s">
        <v>20</v>
      </c>
      <c r="B6" s="3" t="s">
        <v>0</v>
      </c>
      <c r="C6" s="11" t="str">
        <f>IFERROR(__xludf.DUMMYFUNCTION("GOOGLETRANSLATE(A6,""EN"",""ES"")"),"mariposa")</f>
        <v>mariposa</v>
      </c>
      <c r="D6" s="3" t="s">
        <v>165</v>
      </c>
    </row>
    <row r="7">
      <c r="A7" s="4" t="s">
        <v>24</v>
      </c>
      <c r="B7" s="3" t="s">
        <v>0</v>
      </c>
      <c r="C7" s="11" t="str">
        <f>IFERROR(__xludf.DUMMYFUNCTION("GOOGLETRANSLATE(A7,""EN"",""ES"")"),"camello")</f>
        <v>camello</v>
      </c>
      <c r="D7" s="3" t="s">
        <v>163</v>
      </c>
    </row>
    <row r="8">
      <c r="A8" s="4" t="s">
        <v>28</v>
      </c>
      <c r="B8" s="3" t="s">
        <v>0</v>
      </c>
      <c r="C8" s="11" t="str">
        <f>IFERROR(__xludf.DUMMYFUNCTION("GOOGLETRANSLATE(A8,""EN"",""ES"")"),"guepardo")</f>
        <v>guepardo</v>
      </c>
      <c r="D8" s="3" t="s">
        <v>163</v>
      </c>
    </row>
    <row r="9">
      <c r="A9" s="4" t="s">
        <v>32</v>
      </c>
      <c r="B9" s="3" t="s">
        <v>0</v>
      </c>
      <c r="C9" s="11" t="str">
        <f>IFERROR(__xludf.DUMMYFUNCTION("GOOGLETRANSLATE(A9,""EN"",""ES"")"),"pollo")</f>
        <v>pollo</v>
      </c>
      <c r="D9" s="3" t="s">
        <v>163</v>
      </c>
    </row>
    <row r="10">
      <c r="A10" s="4" t="s">
        <v>36</v>
      </c>
      <c r="B10" s="3" t="s">
        <v>0</v>
      </c>
      <c r="C10" s="3" t="s">
        <v>888</v>
      </c>
      <c r="D10" s="3" t="s">
        <v>165</v>
      </c>
    </row>
    <row r="11">
      <c r="A11" s="4" t="s">
        <v>40</v>
      </c>
      <c r="B11" s="3" t="s">
        <v>0</v>
      </c>
      <c r="C11" s="11" t="str">
        <f>IFERROR(__xludf.DUMMYFUNCTION("GOOGLETRANSLATE(A11,""EN"",""ES"")"),"cuervo")</f>
        <v>cuervo</v>
      </c>
      <c r="D11" s="3" t="s">
        <v>163</v>
      </c>
    </row>
    <row r="12">
      <c r="A12" s="4" t="s">
        <v>44</v>
      </c>
      <c r="B12" s="3" t="s">
        <v>0</v>
      </c>
      <c r="C12" s="11" t="str">
        <f>IFERROR(__xludf.DUMMYFUNCTION("GOOGLETRANSLATE(A12,""EN"",""ES"")"),"perro")</f>
        <v>perro</v>
      </c>
      <c r="D12" s="3" t="s">
        <v>163</v>
      </c>
    </row>
    <row r="13">
      <c r="A13" s="4" t="s">
        <v>48</v>
      </c>
      <c r="B13" s="3" t="s">
        <v>0</v>
      </c>
      <c r="C13" s="11" t="str">
        <f>IFERROR(__xludf.DUMMYFUNCTION("GOOGLETRANSLATE(A13,""EN"",""ES"")"),"delfín")</f>
        <v>delfín</v>
      </c>
      <c r="D13" s="3" t="s">
        <v>163</v>
      </c>
    </row>
    <row r="14">
      <c r="A14" s="4" t="s">
        <v>52</v>
      </c>
      <c r="B14" s="3" t="s">
        <v>0</v>
      </c>
      <c r="C14" s="11" t="str">
        <f>IFERROR(__xludf.DUMMYFUNCTION("GOOGLETRANSLATE(A14,""EN"",""ES"")"),"pato")</f>
        <v>pato</v>
      </c>
      <c r="D14" s="3" t="s">
        <v>163</v>
      </c>
    </row>
    <row r="15">
      <c r="A15" s="4" t="s">
        <v>56</v>
      </c>
      <c r="B15" s="3" t="s">
        <v>0</v>
      </c>
      <c r="C15" s="11" t="str">
        <f>IFERROR(__xludf.DUMMYFUNCTION("GOOGLETRANSLATE(A15,""EN"",""ES"")"),"elefante")</f>
        <v>elefante</v>
      </c>
      <c r="D15" s="3" t="s">
        <v>163</v>
      </c>
    </row>
    <row r="16">
      <c r="A16" s="4" t="s">
        <v>60</v>
      </c>
      <c r="B16" s="3" t="s">
        <v>0</v>
      </c>
      <c r="C16" s="11" t="str">
        <f>IFERROR(__xludf.DUMMYFUNCTION("GOOGLETRANSLATE(A16,""EN"",""ES"")"),"pez de colores")</f>
        <v>pez de colores</v>
      </c>
      <c r="D16" s="3" t="s">
        <v>163</v>
      </c>
    </row>
    <row r="17">
      <c r="A17" s="4" t="s">
        <v>64</v>
      </c>
      <c r="B17" s="3" t="s">
        <v>0</v>
      </c>
      <c r="C17" s="11" t="str">
        <f>IFERROR(__xludf.DUMMYFUNCTION("GOOGLETRANSLATE(A17,""EN"",""ES"")"),"hámster")</f>
        <v>hámster</v>
      </c>
      <c r="D17" s="3" t="s">
        <v>163</v>
      </c>
    </row>
    <row r="18">
      <c r="A18" s="4" t="s">
        <v>68</v>
      </c>
      <c r="B18" s="3" t="s">
        <v>0</v>
      </c>
      <c r="C18" s="11" t="str">
        <f>IFERROR(__xludf.DUMMYFUNCTION("GOOGLETRANSLATE(A18,""EN"",""ES"")"),"halcón")</f>
        <v>halcón</v>
      </c>
      <c r="D18" s="3" t="s">
        <v>163</v>
      </c>
    </row>
    <row r="19">
      <c r="A19" s="4" t="s">
        <v>72</v>
      </c>
      <c r="B19" s="3" t="s">
        <v>0</v>
      </c>
      <c r="C19" s="11" t="str">
        <f>IFERROR(__xludf.DUMMYFUNCTION("GOOGLETRANSLATE(A19,""EN"",""ES"")"),"caballo")</f>
        <v>caballo</v>
      </c>
      <c r="D19" s="3" t="s">
        <v>163</v>
      </c>
    </row>
    <row r="20">
      <c r="A20" s="4" t="s">
        <v>76</v>
      </c>
      <c r="B20" s="3" t="s">
        <v>0</v>
      </c>
      <c r="C20" s="11" t="str">
        <f>IFERROR(__xludf.DUMMYFUNCTION("GOOGLETRANSLATE(A20,""EN"",""ES"")"),"mamut")</f>
        <v>mamut</v>
      </c>
      <c r="D20" s="3" t="s">
        <v>163</v>
      </c>
    </row>
    <row r="21">
      <c r="A21" s="4" t="s">
        <v>80</v>
      </c>
      <c r="B21" s="3" t="s">
        <v>0</v>
      </c>
      <c r="C21" s="11" t="str">
        <f>IFERROR(__xludf.DUMMYFUNCTION("GOOGLETRANSLATE(A21,""EN"",""ES"")"),"mono")</f>
        <v>mono</v>
      </c>
      <c r="D21" s="3" t="s">
        <v>163</v>
      </c>
    </row>
    <row r="22">
      <c r="A22" s="4" t="s">
        <v>84</v>
      </c>
      <c r="B22" s="3" t="s">
        <v>0</v>
      </c>
      <c r="C22" s="11" t="str">
        <f>IFERROR(__xludf.DUMMYFUNCTION("GOOGLETRANSLATE(A22,""EN"",""ES"")"),"alce")</f>
        <v>alce</v>
      </c>
      <c r="D22" s="3" t="s">
        <v>163</v>
      </c>
    </row>
    <row r="23">
      <c r="A23" s="4" t="s">
        <v>88</v>
      </c>
      <c r="B23" s="3" t="s">
        <v>0</v>
      </c>
      <c r="C23" s="11" t="str">
        <f>IFERROR(__xludf.DUMMYFUNCTION("GOOGLETRANSLATE(A23,""EN"",""ES"")"),"mosquito")</f>
        <v>mosquito</v>
      </c>
      <c r="D23" s="3" t="s">
        <v>163</v>
      </c>
    </row>
    <row r="24">
      <c r="A24" s="4" t="s">
        <v>92</v>
      </c>
      <c r="B24" s="3" t="s">
        <v>0</v>
      </c>
      <c r="C24" s="11" t="str">
        <f>IFERROR(__xludf.DUMMYFUNCTION("GOOGLETRANSLATE(A24,""EN"",""ES"")"),"ratón")</f>
        <v>ratón</v>
      </c>
      <c r="D24" s="3" t="s">
        <v>163</v>
      </c>
    </row>
    <row r="25">
      <c r="A25" s="4" t="s">
        <v>96</v>
      </c>
      <c r="B25" s="3" t="s">
        <v>0</v>
      </c>
      <c r="C25" s="11" t="str">
        <f>IFERROR(__xludf.DUMMYFUNCTION("GOOGLETRANSLATE(A25,""EN"",""ES"")"),"orca")</f>
        <v>orca</v>
      </c>
      <c r="D25" s="3" t="s">
        <v>165</v>
      </c>
    </row>
    <row r="26">
      <c r="A26" s="4" t="s">
        <v>100</v>
      </c>
      <c r="B26" s="3" t="s">
        <v>0</v>
      </c>
      <c r="C26" s="11" t="str">
        <f>IFERROR(__xludf.DUMMYFUNCTION("GOOGLETRANSLATE(A26,""EN"",""ES"")"),"pingüino")</f>
        <v>pingüino</v>
      </c>
      <c r="D26" s="3" t="s">
        <v>163</v>
      </c>
    </row>
    <row r="27">
      <c r="A27" s="4" t="s">
        <v>104</v>
      </c>
      <c r="B27" s="3" t="s">
        <v>0</v>
      </c>
      <c r="C27" s="11" t="str">
        <f>IFERROR(__xludf.DUMMYFUNCTION("GOOGLETRANSLATE(A27,""EN"",""ES"")"),"cerdo")</f>
        <v>cerdo</v>
      </c>
      <c r="D27" s="3" t="s">
        <v>163</v>
      </c>
    </row>
    <row r="28">
      <c r="A28" s="4" t="s">
        <v>108</v>
      </c>
      <c r="B28" s="3" t="s">
        <v>0</v>
      </c>
      <c r="C28" s="11" t="str">
        <f>IFERROR(__xludf.DUMMYFUNCTION("GOOGLETRANSLATE(A28,""EN"",""ES"")"),"rinoceronte")</f>
        <v>rinoceronte</v>
      </c>
      <c r="D28" s="3" t="s">
        <v>163</v>
      </c>
    </row>
    <row r="29">
      <c r="A29" s="4" t="s">
        <v>112</v>
      </c>
      <c r="B29" s="3" t="s">
        <v>0</v>
      </c>
      <c r="C29" s="11" t="str">
        <f>IFERROR(__xludf.DUMMYFUNCTION("GOOGLETRANSLATE(A29,""EN"",""ES"")"),"salmón")</f>
        <v>salmón</v>
      </c>
      <c r="D29" s="3" t="s">
        <v>163</v>
      </c>
    </row>
    <row r="30">
      <c r="A30" s="4" t="s">
        <v>116</v>
      </c>
      <c r="B30" s="3" t="s">
        <v>0</v>
      </c>
      <c r="C30" s="3" t="s">
        <v>889</v>
      </c>
      <c r="D30" s="3" t="s">
        <v>163</v>
      </c>
    </row>
    <row r="31">
      <c r="A31" s="4" t="s">
        <v>120</v>
      </c>
      <c r="B31" s="3" t="s">
        <v>0</v>
      </c>
      <c r="C31" s="11" t="str">
        <f>IFERROR(__xludf.DUMMYFUNCTION("GOOGLETRANSLATE(A31,""EN"",""ES"")"),"serpiente")</f>
        <v>serpiente</v>
      </c>
      <c r="D31" s="3" t="s">
        <v>165</v>
      </c>
    </row>
    <row r="32">
      <c r="A32" s="4" t="s">
        <v>124</v>
      </c>
      <c r="B32" s="3" t="s">
        <v>0</v>
      </c>
      <c r="C32" s="11" t="str">
        <f>IFERROR(__xludf.DUMMYFUNCTION("GOOGLETRANSLATE(A32,""EN"",""ES"")"),"pez espada")</f>
        <v>pez espada</v>
      </c>
      <c r="D32" s="3" t="s">
        <v>163</v>
      </c>
    </row>
    <row r="33">
      <c r="A33" s="4" t="s">
        <v>128</v>
      </c>
      <c r="B33" s="3" t="s">
        <v>0</v>
      </c>
      <c r="C33" s="11" t="str">
        <f>IFERROR(__xludf.DUMMYFUNCTION("GOOGLETRANSLATE(A33,""EN"",""ES"")"),"tigre")</f>
        <v>tigre</v>
      </c>
      <c r="D33" s="3" t="s">
        <v>163</v>
      </c>
    </row>
    <row r="34">
      <c r="A34" s="4" t="s">
        <v>132</v>
      </c>
      <c r="B34" s="3" t="s">
        <v>0</v>
      </c>
      <c r="C34" s="11" t="str">
        <f>IFERROR(__xludf.DUMMYFUNCTION("GOOGLETRANSLATE(A34,""EN"",""ES"")"),"tortuga")</f>
        <v>tortuga</v>
      </c>
      <c r="D34" s="3" t="s">
        <v>165</v>
      </c>
    </row>
    <row r="35">
      <c r="A35" s="4" t="s">
        <v>136</v>
      </c>
      <c r="B35" s="3" t="s">
        <v>0</v>
      </c>
      <c r="C35" s="11" t="str">
        <f>IFERROR(__xludf.DUMMYFUNCTION("GOOGLETRANSLATE(A35,""EN"",""ES"")"),"ballena")</f>
        <v>ballena</v>
      </c>
      <c r="D35" s="3" t="s">
        <v>165</v>
      </c>
    </row>
    <row r="36">
      <c r="A36" s="4" t="s">
        <v>5</v>
      </c>
      <c r="B36" s="3" t="s">
        <v>1</v>
      </c>
      <c r="C36" s="11" t="str">
        <f>IFERROR(__xludf.DUMMYFUNCTION("GOOGLETRANSLATE(A36,""EN"",""ES"")"),"actor")</f>
        <v>actor</v>
      </c>
      <c r="D36" s="3" t="s">
        <v>163</v>
      </c>
    </row>
    <row r="37">
      <c r="A37" s="4" t="s">
        <v>9</v>
      </c>
      <c r="B37" s="3" t="s">
        <v>1</v>
      </c>
      <c r="C37" s="11" t="str">
        <f>IFERROR(__xludf.DUMMYFUNCTION("GOOGLETRANSLATE(A37,""EN"",""ES"")"),"Actriz")</f>
        <v>Actriz</v>
      </c>
      <c r="D37" s="3" t="s">
        <v>165</v>
      </c>
    </row>
    <row r="38">
      <c r="A38" s="4" t="s">
        <v>13</v>
      </c>
      <c r="B38" s="3" t="s">
        <v>1</v>
      </c>
      <c r="C38" s="11" t="str">
        <f>IFERROR(__xludf.DUMMYFUNCTION("GOOGLETRANSLATE(A38,""EN"",""ES"")"),"artista")</f>
        <v>artista</v>
      </c>
      <c r="D38" s="3" t="s">
        <v>890</v>
      </c>
    </row>
    <row r="39">
      <c r="A39" s="4" t="s">
        <v>17</v>
      </c>
      <c r="B39" s="3" t="s">
        <v>1</v>
      </c>
      <c r="C39" s="11" t="str">
        <f>IFERROR(__xludf.DUMMYFUNCTION("GOOGLETRANSLATE(A39,""EN"",""ES"")"),"abogado")</f>
        <v>abogado</v>
      </c>
      <c r="D39" s="3" t="s">
        <v>163</v>
      </c>
    </row>
    <row r="40">
      <c r="A40" s="4" t="s">
        <v>21</v>
      </c>
      <c r="B40" s="3" t="s">
        <v>1</v>
      </c>
      <c r="C40" s="11" t="str">
        <f>IFERROR(__xludf.DUMMYFUNCTION("GOOGLETRANSLATE(A40,""EN"",""ES"")"),"niñera")</f>
        <v>niñera</v>
      </c>
      <c r="D40" s="3" t="s">
        <v>165</v>
      </c>
    </row>
    <row r="41">
      <c r="A41" s="4" t="s">
        <v>25</v>
      </c>
      <c r="B41" s="3" t="s">
        <v>1</v>
      </c>
      <c r="C41" s="11" t="str">
        <f>IFERROR(__xludf.DUMMYFUNCTION("GOOGLETRANSLATE(A41,""EN"",""ES"")"),"jefe")</f>
        <v>jefe</v>
      </c>
      <c r="D41" s="3" t="s">
        <v>163</v>
      </c>
    </row>
    <row r="42">
      <c r="A42" s="4" t="s">
        <v>29</v>
      </c>
      <c r="B42" s="3" t="s">
        <v>1</v>
      </c>
      <c r="C42" s="11" t="str">
        <f>IFERROR(__xludf.DUMMYFUNCTION("GOOGLETRANSLATE(A42,""EN"",""ES"")"),"empresario")</f>
        <v>empresario</v>
      </c>
      <c r="D42" s="3" t="s">
        <v>163</v>
      </c>
    </row>
    <row r="43">
      <c r="A43" s="4" t="s">
        <v>33</v>
      </c>
      <c r="B43" s="3" t="s">
        <v>1</v>
      </c>
      <c r="C43" s="3" t="s">
        <v>891</v>
      </c>
      <c r="D43" s="3" t="s">
        <v>165</v>
      </c>
    </row>
    <row r="44">
      <c r="A44" s="4" t="s">
        <v>37</v>
      </c>
      <c r="B44" s="3" t="s">
        <v>1</v>
      </c>
      <c r="C44" s="11" t="str">
        <f>IFERROR(__xludf.DUMMYFUNCTION("GOOGLETRANSLATE(A44,""EN"",""ES"")"),"carpintero")</f>
        <v>carpintero</v>
      </c>
      <c r="D44" s="3" t="s">
        <v>163</v>
      </c>
    </row>
    <row r="45">
      <c r="A45" s="4" t="s">
        <v>41</v>
      </c>
      <c r="B45" s="3" t="s">
        <v>1</v>
      </c>
      <c r="C45" s="11" t="str">
        <f>IFERROR(__xludf.DUMMYFUNCTION("GOOGLETRANSLATE(A45,""EN"",""ES"")"),"cocinero")</f>
        <v>cocinero</v>
      </c>
      <c r="D45" s="3" t="s">
        <v>163</v>
      </c>
    </row>
    <row r="46">
      <c r="A46" s="4" t="s">
        <v>45</v>
      </c>
      <c r="B46" s="3" t="s">
        <v>1</v>
      </c>
      <c r="C46" s="11" t="str">
        <f>IFERROR(__xludf.DUMMYFUNCTION("GOOGLETRANSLATE(A46,""EN"",""ES"")"),"entrenador")</f>
        <v>entrenador</v>
      </c>
      <c r="D46" s="3" t="s">
        <v>163</v>
      </c>
    </row>
    <row r="47">
      <c r="A47" s="4" t="s">
        <v>49</v>
      </c>
      <c r="B47" s="3" t="s">
        <v>1</v>
      </c>
      <c r="C47" s="11" t="str">
        <f>IFERROR(__xludf.DUMMYFUNCTION("GOOGLETRANSLATE(A47,""EN"",""ES"")"),"policía")</f>
        <v>policía</v>
      </c>
      <c r="D47" s="3" t="s">
        <v>890</v>
      </c>
    </row>
    <row r="48">
      <c r="A48" s="4" t="s">
        <v>53</v>
      </c>
      <c r="B48" s="3" t="s">
        <v>1</v>
      </c>
      <c r="C48" s="11" t="str">
        <f>IFERROR(__xludf.DUMMYFUNCTION("GOOGLETRANSLATE(A48,""EN"",""ES"")"),"bailarín")</f>
        <v>bailarín</v>
      </c>
      <c r="D48" s="3" t="s">
        <v>163</v>
      </c>
    </row>
    <row r="49">
      <c r="A49" s="4" t="s">
        <v>57</v>
      </c>
      <c r="B49" s="3" t="s">
        <v>1</v>
      </c>
      <c r="C49" s="11" t="str">
        <f>IFERROR(__xludf.DUMMYFUNCTION("GOOGLETRANSLATE(A49,""EN"",""ES"")"),"detective")</f>
        <v>detective</v>
      </c>
      <c r="D49" s="3" t="s">
        <v>890</v>
      </c>
    </row>
    <row r="50">
      <c r="A50" s="4" t="s">
        <v>61</v>
      </c>
      <c r="B50" s="3" t="s">
        <v>1</v>
      </c>
      <c r="C50" s="11" t="str">
        <f>IFERROR(__xludf.DUMMYFUNCTION("GOOGLETRANSLATE(A50,""EN"",""ES"")"),"doctor")</f>
        <v>doctor</v>
      </c>
      <c r="D50" s="3" t="s">
        <v>163</v>
      </c>
    </row>
    <row r="51">
      <c r="A51" s="4" t="s">
        <v>65</v>
      </c>
      <c r="B51" s="3" t="s">
        <v>1</v>
      </c>
      <c r="C51" s="11" t="str">
        <f>IFERROR(__xludf.DUMMYFUNCTION("GOOGLETRANSLATE(A51,""EN"",""ES"")"),"conductor")</f>
        <v>conductor</v>
      </c>
      <c r="D51" s="3" t="s">
        <v>163</v>
      </c>
    </row>
    <row r="52">
      <c r="A52" s="4" t="s">
        <v>69</v>
      </c>
      <c r="B52" s="3" t="s">
        <v>1</v>
      </c>
      <c r="C52" s="11" t="str">
        <f>IFERROR(__xludf.DUMMYFUNCTION("GOOGLETRANSLATE(A52,""EN"",""ES"")"),"bombero")</f>
        <v>bombero</v>
      </c>
      <c r="D52" s="3" t="s">
        <v>890</v>
      </c>
    </row>
    <row r="53">
      <c r="A53" s="4" t="s">
        <v>73</v>
      </c>
      <c r="B53" s="3" t="s">
        <v>1</v>
      </c>
      <c r="C53" s="3" t="s">
        <v>892</v>
      </c>
      <c r="D53" s="3" t="s">
        <v>163</v>
      </c>
    </row>
    <row r="54">
      <c r="A54" s="4" t="s">
        <v>77</v>
      </c>
      <c r="B54" s="3" t="s">
        <v>1</v>
      </c>
      <c r="C54" s="11" t="str">
        <f>IFERROR(__xludf.DUMMYFUNCTION("GOOGLETRANSLATE(A54,""EN"",""ES"")"),"jardinero")</f>
        <v>jardinero</v>
      </c>
      <c r="D54" s="3" t="s">
        <v>163</v>
      </c>
    </row>
    <row r="55">
      <c r="A55" s="4" t="s">
        <v>81</v>
      </c>
      <c r="B55" s="3" t="s">
        <v>1</v>
      </c>
      <c r="C55" s="11" t="str">
        <f>IFERROR(__xludf.DUMMYFUNCTION("GOOGLETRANSLATE(A55,""EN"",""ES"")"),"guardia")</f>
        <v>guardia</v>
      </c>
      <c r="D55" s="3" t="s">
        <v>890</v>
      </c>
    </row>
    <row r="56">
      <c r="A56" s="4" t="s">
        <v>85</v>
      </c>
      <c r="B56" s="3" t="s">
        <v>1</v>
      </c>
      <c r="C56" s="11" t="str">
        <f>IFERROR(__xludf.DUMMYFUNCTION("GOOGLETRANSLATE(A56,""EN"",""ES"")"),"ama de casa")</f>
        <v>ama de casa</v>
      </c>
      <c r="D56" s="3" t="s">
        <v>165</v>
      </c>
    </row>
    <row r="57">
      <c r="A57" s="4" t="s">
        <v>89</v>
      </c>
      <c r="B57" s="3" t="s">
        <v>1</v>
      </c>
      <c r="C57" s="11" t="str">
        <f>IFERROR(__xludf.DUMMYFUNCTION("GOOGLETRANSLATE(A57,""EN"",""ES"")"),"conserje")</f>
        <v>conserje</v>
      </c>
      <c r="D57" s="3" t="s">
        <v>890</v>
      </c>
    </row>
    <row r="58">
      <c r="A58" s="4" t="s">
        <v>93</v>
      </c>
      <c r="B58" s="3" t="s">
        <v>1</v>
      </c>
      <c r="C58" s="11" t="str">
        <f>IFERROR(__xludf.DUMMYFUNCTION("GOOGLETRANSLATE(A58,""EN"",""ES"")"),"juez")</f>
        <v>juez</v>
      </c>
      <c r="D58" s="3" t="s">
        <v>163</v>
      </c>
    </row>
    <row r="59">
      <c r="A59" s="4" t="s">
        <v>97</v>
      </c>
      <c r="B59" s="3" t="s">
        <v>1</v>
      </c>
      <c r="C59" s="11" t="str">
        <f>IFERROR(__xludf.DUMMYFUNCTION("GOOGLETRANSLATE(A59,""EN"",""ES"")"),"rey")</f>
        <v>rey</v>
      </c>
      <c r="D59" s="3" t="s">
        <v>163</v>
      </c>
    </row>
    <row r="60">
      <c r="A60" s="4" t="s">
        <v>101</v>
      </c>
      <c r="B60" s="3" t="s">
        <v>1</v>
      </c>
      <c r="C60" s="11" t="str">
        <f>IFERROR(__xludf.DUMMYFUNCTION("GOOGLETRANSLATE(A60,""EN"",""ES"")"),"abogado")</f>
        <v>abogado</v>
      </c>
      <c r="D60" s="3" t="s">
        <v>163</v>
      </c>
    </row>
    <row r="61">
      <c r="A61" s="4" t="s">
        <v>105</v>
      </c>
      <c r="B61" s="3" t="s">
        <v>1</v>
      </c>
      <c r="C61" s="11" t="str">
        <f>IFERROR(__xludf.DUMMYFUNCTION("GOOGLETRANSLATE(A61,""EN"",""ES"")"),"bibliotecario")</f>
        <v>bibliotecario</v>
      </c>
      <c r="D61" s="3" t="s">
        <v>163</v>
      </c>
    </row>
    <row r="62">
      <c r="A62" s="4" t="s">
        <v>109</v>
      </c>
      <c r="B62" s="3" t="s">
        <v>1</v>
      </c>
      <c r="C62" s="11" t="str">
        <f>IFERROR(__xludf.DUMMYFUNCTION("GOOGLETRANSLATE(A62,""EN"",""ES"")"),"teniente")</f>
        <v>teniente</v>
      </c>
      <c r="D62" s="3" t="s">
        <v>163</v>
      </c>
    </row>
    <row r="63">
      <c r="A63" s="4" t="s">
        <v>113</v>
      </c>
      <c r="B63" s="3" t="s">
        <v>1</v>
      </c>
      <c r="C63" s="11" t="str">
        <f>IFERROR(__xludf.DUMMYFUNCTION("GOOGLETRANSLATE(A63,""EN"",""ES"")"),"mucama")</f>
        <v>mucama</v>
      </c>
      <c r="D63" s="3" t="s">
        <v>165</v>
      </c>
    </row>
    <row r="64">
      <c r="A64" s="4" t="s">
        <v>117</v>
      </c>
      <c r="B64" s="3" t="s">
        <v>1</v>
      </c>
      <c r="C64" s="11" t="str">
        <f>IFERROR(__xludf.DUMMYFUNCTION("GOOGLETRANSLATE(A64,""EN"",""ES"")"),"cartero")</f>
        <v>cartero</v>
      </c>
      <c r="D64" s="3" t="s">
        <v>163</v>
      </c>
    </row>
    <row r="65">
      <c r="A65" s="4" t="s">
        <v>121</v>
      </c>
      <c r="B65" s="3" t="s">
        <v>1</v>
      </c>
      <c r="C65" s="11" t="str">
        <f>IFERROR(__xludf.DUMMYFUNCTION("GOOGLETRANSLATE(A65,""EN"",""ES"")"),"gerente")</f>
        <v>gerente</v>
      </c>
      <c r="D65" s="3" t="s">
        <v>163</v>
      </c>
    </row>
    <row r="66">
      <c r="A66" s="4" t="s">
        <v>125</v>
      </c>
      <c r="B66" s="3" t="s">
        <v>1</v>
      </c>
      <c r="C66" s="11" t="str">
        <f>IFERROR(__xludf.DUMMYFUNCTION("GOOGLETRANSLATE(A66,""EN"",""ES"")"),"mecánico")</f>
        <v>mecánico</v>
      </c>
      <c r="D66" s="3" t="s">
        <v>163</v>
      </c>
    </row>
    <row r="67">
      <c r="A67" s="4" t="s">
        <v>129</v>
      </c>
      <c r="B67" s="3" t="s">
        <v>1</v>
      </c>
      <c r="C67" s="11" t="str">
        <f>IFERROR(__xludf.DUMMYFUNCTION("GOOGLETRANSLATE(A67,""EN"",""ES"")"),"enfermero")</f>
        <v>enfermero</v>
      </c>
      <c r="D67" s="3" t="s">
        <v>163</v>
      </c>
    </row>
    <row r="68">
      <c r="A68" s="4" t="s">
        <v>133</v>
      </c>
      <c r="B68" s="3" t="s">
        <v>1</v>
      </c>
      <c r="C68" s="11" t="str">
        <f>IFERROR(__xludf.DUMMYFUNCTION("GOOGLETRANSLATE(A68,""EN"",""ES"")"),"piloto")</f>
        <v>piloto</v>
      </c>
      <c r="D68" s="3" t="s">
        <v>890</v>
      </c>
    </row>
    <row r="69">
      <c r="A69" s="4" t="s">
        <v>137</v>
      </c>
      <c r="B69" s="3" t="s">
        <v>1</v>
      </c>
      <c r="C69" s="11" t="str">
        <f>IFERROR(__xludf.DUMMYFUNCTION("GOOGLETRANSLATE(A69,""EN"",""ES"")"),"presidente")</f>
        <v>presidente</v>
      </c>
      <c r="D69" s="3" t="s">
        <v>163</v>
      </c>
    </row>
    <row r="70">
      <c r="A70" s="4" t="s">
        <v>140</v>
      </c>
      <c r="B70" s="3" t="s">
        <v>1</v>
      </c>
      <c r="C70" s="11" t="str">
        <f>IFERROR(__xludf.DUMMYFUNCTION("GOOGLETRANSLATE(A70,""EN"",""ES"")"),"Príncipe")</f>
        <v>Príncipe</v>
      </c>
      <c r="D70" s="3" t="s">
        <v>163</v>
      </c>
    </row>
    <row r="71">
      <c r="A71" s="4" t="s">
        <v>142</v>
      </c>
      <c r="B71" s="3" t="s">
        <v>1</v>
      </c>
      <c r="C71" s="11" t="str">
        <f>IFERROR(__xludf.DUMMYFUNCTION("GOOGLETRANSLATE(A71,""EN"",""ES"")"),"princesa")</f>
        <v>princesa</v>
      </c>
      <c r="D71" s="3" t="s">
        <v>165</v>
      </c>
    </row>
    <row r="72">
      <c r="A72" s="4" t="s">
        <v>144</v>
      </c>
      <c r="B72" s="3" t="s">
        <v>1</v>
      </c>
      <c r="C72" s="11" t="str">
        <f>IFERROR(__xludf.DUMMYFUNCTION("GOOGLETRANSLATE(A72,""EN"",""ES"")"),"prisionero")</f>
        <v>prisionero</v>
      </c>
      <c r="D72" s="3" t="s">
        <v>163</v>
      </c>
    </row>
    <row r="73">
      <c r="A73" s="4" t="s">
        <v>146</v>
      </c>
      <c r="B73" s="3" t="s">
        <v>1</v>
      </c>
      <c r="C73" s="3" t="s">
        <v>893</v>
      </c>
      <c r="D73" s="3" t="s">
        <v>163</v>
      </c>
    </row>
    <row r="74">
      <c r="A74" s="4" t="s">
        <v>147</v>
      </c>
      <c r="B74" s="3" t="s">
        <v>1</v>
      </c>
      <c r="C74" s="11" t="str">
        <f>IFERROR(__xludf.DUMMYFUNCTION("GOOGLETRANSLATE(A74,""EN"",""ES"")"),"psiquiatra")</f>
        <v>psiquiatra</v>
      </c>
      <c r="D74" s="3" t="s">
        <v>890</v>
      </c>
    </row>
    <row r="75">
      <c r="A75" s="4" t="s">
        <v>148</v>
      </c>
      <c r="B75" s="3" t="s">
        <v>1</v>
      </c>
      <c r="C75" s="11" t="str">
        <f>IFERROR(__xludf.DUMMYFUNCTION("GOOGLETRANSLATE(A75,""EN"",""ES"")"),"reina")</f>
        <v>reina</v>
      </c>
      <c r="D75" s="3" t="s">
        <v>165</v>
      </c>
    </row>
    <row r="76">
      <c r="A76" s="4" t="s">
        <v>149</v>
      </c>
      <c r="B76" s="3" t="s">
        <v>1</v>
      </c>
      <c r="C76" s="11" t="str">
        <f>IFERROR(__xludf.DUMMYFUNCTION("GOOGLETRANSLATE(A76,""EN"",""ES"")"),"secretario")</f>
        <v>secretario</v>
      </c>
      <c r="D76" s="3" t="s">
        <v>163</v>
      </c>
    </row>
    <row r="77">
      <c r="A77" s="4" t="s">
        <v>150</v>
      </c>
      <c r="B77" s="3" t="s">
        <v>1</v>
      </c>
      <c r="C77" s="11" t="str">
        <f>IFERROR(__xludf.DUMMYFUNCTION("GOOGLETRANSLATE(A77,""EN"",""ES"")"),"alguacil")</f>
        <v>alguacil</v>
      </c>
      <c r="D77" s="3" t="s">
        <v>163</v>
      </c>
    </row>
    <row r="78">
      <c r="A78" s="4" t="s">
        <v>151</v>
      </c>
      <c r="B78" s="3" t="s">
        <v>1</v>
      </c>
      <c r="C78" s="11" t="str">
        <f>IFERROR(__xludf.DUMMYFUNCTION("GOOGLETRANSLATE(A78,""EN"",""ES"")"),"soldado")</f>
        <v>soldado</v>
      </c>
      <c r="D78" s="3" t="s">
        <v>163</v>
      </c>
    </row>
    <row r="79">
      <c r="A79" s="4" t="s">
        <v>152</v>
      </c>
      <c r="B79" s="3" t="s">
        <v>1</v>
      </c>
      <c r="C79" s="11" t="str">
        <f>IFERROR(__xludf.DUMMYFUNCTION("GOOGLETRANSLATE(A79,""EN"",""ES"")"),"alumno")</f>
        <v>alumno</v>
      </c>
      <c r="D79" s="3" t="s">
        <v>163</v>
      </c>
    </row>
    <row r="80">
      <c r="A80" s="4" t="s">
        <v>153</v>
      </c>
      <c r="B80" s="3" t="s">
        <v>1</v>
      </c>
      <c r="C80" s="11" t="str">
        <f>IFERROR(__xludf.DUMMYFUNCTION("GOOGLETRANSLATE(A80,""EN"",""ES"")"),"maestro")</f>
        <v>maestro</v>
      </c>
      <c r="D80" s="3" t="s">
        <v>163</v>
      </c>
    </row>
    <row r="81">
      <c r="A81" s="4" t="s">
        <v>154</v>
      </c>
      <c r="B81" s="3" t="s">
        <v>1</v>
      </c>
      <c r="C81" s="11" t="str">
        <f>IFERROR(__xludf.DUMMYFUNCTION("GOOGLETRANSLATE(A81,""EN"",""ES"")"),"ladrón")</f>
        <v>ladrón</v>
      </c>
      <c r="D81" s="3" t="s">
        <v>163</v>
      </c>
    </row>
    <row r="82">
      <c r="A82" s="4" t="s">
        <v>155</v>
      </c>
      <c r="B82" s="3" t="s">
        <v>1</v>
      </c>
      <c r="C82" s="11" t="str">
        <f>IFERROR(__xludf.DUMMYFUNCTION("GOOGLETRANSLATE(A82,""EN"",""ES"")"),"mesero")</f>
        <v>mesero</v>
      </c>
      <c r="D82" s="3" t="s">
        <v>163</v>
      </c>
    </row>
    <row r="83">
      <c r="A83" s="4" t="s">
        <v>156</v>
      </c>
      <c r="B83" s="3" t="s">
        <v>1</v>
      </c>
      <c r="C83" s="3" t="s">
        <v>894</v>
      </c>
      <c r="D83" s="3" t="s">
        <v>165</v>
      </c>
    </row>
    <row r="84">
      <c r="A84" s="4" t="s">
        <v>157</v>
      </c>
      <c r="B84" s="3" t="s">
        <v>1</v>
      </c>
      <c r="C84" s="11" t="str">
        <f>IFERROR(__xludf.DUMMYFUNCTION("GOOGLETRANSLATE(A84,""EN"",""ES"")"),"escritor")</f>
        <v>escritor</v>
      </c>
      <c r="D84" s="3" t="s">
        <v>163</v>
      </c>
    </row>
    <row r="85">
      <c r="A85" s="4" t="s">
        <v>6</v>
      </c>
      <c r="B85" s="3" t="s">
        <v>2</v>
      </c>
      <c r="C85" s="11" t="str">
        <f>IFERROR(__xludf.DUMMYFUNCTION("GOOGLETRANSLATE(A85,""EN"",""ES"")"),"tormenta de nieve")</f>
        <v>tormenta de nieve</v>
      </c>
    </row>
    <row r="86">
      <c r="A86" s="4" t="s">
        <v>10</v>
      </c>
      <c r="B86" s="3" t="s">
        <v>2</v>
      </c>
      <c r="C86" s="11" t="str">
        <f>IFERROR(__xludf.DUMMYFUNCTION("GOOGLETRANSLATE(A86,""EN"",""ES"")"),"brisa")</f>
        <v>brisa</v>
      </c>
    </row>
    <row r="87">
      <c r="A87" s="4" t="s">
        <v>14</v>
      </c>
      <c r="B87" s="3" t="s">
        <v>2</v>
      </c>
      <c r="C87" s="11" t="str">
        <f>IFERROR(__xludf.DUMMYFUNCTION("GOOGLETRANSLATE(A87,""EN"",""ES"")"),"nube")</f>
        <v>nube</v>
      </c>
    </row>
    <row r="88">
      <c r="A88" s="4" t="s">
        <v>18</v>
      </c>
      <c r="B88" s="3" t="s">
        <v>2</v>
      </c>
      <c r="C88" s="11" t="str">
        <f>IFERROR(__xludf.DUMMYFUNCTION("GOOGLETRANSLATE(A88,""EN"",""ES"")"),"ciclón")</f>
        <v>ciclón</v>
      </c>
    </row>
    <row r="89">
      <c r="A89" s="4" t="s">
        <v>22</v>
      </c>
      <c r="B89" s="3" t="s">
        <v>2</v>
      </c>
      <c r="C89" s="11" t="str">
        <f>IFERROR(__xludf.DUMMYFUNCTION("GOOGLETRANSLATE(A89,""EN"",""ES"")"),"Rocío")</f>
        <v>Rocío</v>
      </c>
    </row>
    <row r="90">
      <c r="A90" s="4" t="s">
        <v>26</v>
      </c>
      <c r="B90" s="3" t="s">
        <v>2</v>
      </c>
      <c r="C90" s="11" t="str">
        <f>IFERROR(__xludf.DUMMYFUNCTION("GOOGLETRANSLATE(A90,""EN"",""ES"")"),"llovizna")</f>
        <v>llovizna</v>
      </c>
    </row>
    <row r="91">
      <c r="A91" s="4" t="s">
        <v>30</v>
      </c>
      <c r="B91" s="3" t="s">
        <v>2</v>
      </c>
      <c r="C91" s="11" t="str">
        <f>IFERROR(__xludf.DUMMYFUNCTION("GOOGLETRANSLATE(A91,""EN"",""ES"")"),"sequía")</f>
        <v>sequía</v>
      </c>
    </row>
    <row r="92">
      <c r="A92" s="4" t="s">
        <v>34</v>
      </c>
      <c r="B92" s="3" t="s">
        <v>2</v>
      </c>
      <c r="C92" s="11" t="str">
        <f>IFERROR(__xludf.DUMMYFUNCTION("GOOGLETRANSLATE(A92,""EN"",""ES"")"),"terremoto")</f>
        <v>terremoto</v>
      </c>
    </row>
    <row r="93">
      <c r="A93" s="4" t="s">
        <v>38</v>
      </c>
      <c r="B93" s="3" t="s">
        <v>2</v>
      </c>
      <c r="C93" s="11" t="str">
        <f>IFERROR(__xludf.DUMMYFUNCTION("GOOGLETRANSLATE(A93,""EN"",""ES"")"),"inundación")</f>
        <v>inundación</v>
      </c>
    </row>
    <row r="94">
      <c r="A94" s="4" t="s">
        <v>42</v>
      </c>
      <c r="B94" s="3" t="s">
        <v>2</v>
      </c>
      <c r="C94" s="11" t="str">
        <f>IFERROR(__xludf.DUMMYFUNCTION("GOOGLETRANSLATE(A94,""EN"",""ES"")"),"ráfaga")</f>
        <v>ráfaga</v>
      </c>
    </row>
    <row r="95">
      <c r="A95" s="4" t="s">
        <v>46</v>
      </c>
      <c r="B95" s="3" t="s">
        <v>2</v>
      </c>
      <c r="C95" s="11" t="str">
        <f>IFERROR(__xludf.DUMMYFUNCTION("GOOGLETRANSLATE(A95,""EN"",""ES"")"),"niebla")</f>
        <v>niebla</v>
      </c>
    </row>
    <row r="96">
      <c r="A96" s="4" t="s">
        <v>50</v>
      </c>
      <c r="B96" s="3" t="s">
        <v>2</v>
      </c>
      <c r="C96" s="11" t="str">
        <f>IFERROR(__xludf.DUMMYFUNCTION("GOOGLETRANSLATE(A96,""EN"",""ES"")"),"escarcha")</f>
        <v>escarcha</v>
      </c>
    </row>
    <row r="97">
      <c r="A97" s="4" t="s">
        <v>54</v>
      </c>
      <c r="B97" s="3" t="s">
        <v>2</v>
      </c>
      <c r="C97" s="11" t="str">
        <f>IFERROR(__xludf.DUMMYFUNCTION("GOOGLETRANSLATE(A97,""EN"",""ES"")"),"granizo")</f>
        <v>granizo</v>
      </c>
    </row>
    <row r="98">
      <c r="A98" s="4" t="s">
        <v>58</v>
      </c>
      <c r="B98" s="3" t="s">
        <v>2</v>
      </c>
      <c r="C98" s="11" t="str">
        <f>IFERROR(__xludf.DUMMYFUNCTION("GOOGLETRANSLATE(A98,""EN"",""ES"")"),"ola de calor")</f>
        <v>ola de calor</v>
      </c>
    </row>
    <row r="99">
      <c r="A99" s="4" t="s">
        <v>62</v>
      </c>
      <c r="B99" s="3" t="s">
        <v>2</v>
      </c>
      <c r="C99" s="11" t="str">
        <f>IFERROR(__xludf.DUMMYFUNCTION("GOOGLETRANSLATE(A99,""EN"",""ES"")"),"humedad")</f>
        <v>humedad</v>
      </c>
    </row>
    <row r="100">
      <c r="A100" s="4" t="s">
        <v>66</v>
      </c>
      <c r="B100" s="3" t="s">
        <v>2</v>
      </c>
      <c r="C100" s="11" t="str">
        <f>IFERROR(__xludf.DUMMYFUNCTION("GOOGLETRANSLATE(A100,""EN"",""ES"")"),"huracán")</f>
        <v>huracán</v>
      </c>
    </row>
    <row r="101">
      <c r="A101" s="4" t="s">
        <v>70</v>
      </c>
      <c r="B101" s="3" t="s">
        <v>2</v>
      </c>
      <c r="C101" s="3" t="s">
        <v>895</v>
      </c>
    </row>
    <row r="102">
      <c r="A102" s="4" t="s">
        <v>74</v>
      </c>
      <c r="B102" s="3" t="s">
        <v>2</v>
      </c>
      <c r="C102" s="11" t="str">
        <f>IFERROR(__xludf.DUMMYFUNCTION("GOOGLETRANSLATE(A102,""EN"",""ES"")"),"neblina")</f>
        <v>neblina</v>
      </c>
    </row>
    <row r="103">
      <c r="A103" s="4" t="s">
        <v>78</v>
      </c>
      <c r="B103" s="3" t="s">
        <v>2</v>
      </c>
      <c r="C103" s="11" t="str">
        <f>IFERROR(__xludf.DUMMYFUNCTION("GOOGLETRANSLATE(A103,""EN"",""ES"")"),"monzón")</f>
        <v>monzón</v>
      </c>
    </row>
    <row r="104">
      <c r="A104" s="4" t="s">
        <v>82</v>
      </c>
      <c r="B104" s="3" t="s">
        <v>2</v>
      </c>
      <c r="C104" s="11" t="str">
        <f>IFERROR(__xludf.DUMMYFUNCTION("GOOGLETRANSLATE(A104,""EN"",""ES"")"),"lluvia")</f>
        <v>lluvia</v>
      </c>
    </row>
    <row r="105">
      <c r="A105" s="4" t="s">
        <v>86</v>
      </c>
      <c r="B105" s="3" t="s">
        <v>2</v>
      </c>
      <c r="C105" s="11" t="str">
        <f>IFERROR(__xludf.DUMMYFUNCTION("GOOGLETRANSLATE(A105,""EN"",""ES"")"),"arcoíris")</f>
        <v>arcoíris</v>
      </c>
    </row>
    <row r="106">
      <c r="A106" s="4" t="s">
        <v>90</v>
      </c>
      <c r="B106" s="3" t="s">
        <v>2</v>
      </c>
      <c r="C106" s="11" t="str">
        <f>IFERROR(__xludf.DUMMYFUNCTION("GOOGLETRANSLATE(A106,""EN"",""ES"")"),"tormenta de arena")</f>
        <v>tormenta de arena</v>
      </c>
    </row>
    <row r="107">
      <c r="A107" s="4" t="s">
        <v>94</v>
      </c>
      <c r="B107" s="3" t="s">
        <v>2</v>
      </c>
      <c r="C107" s="11" t="str">
        <f>IFERROR(__xludf.DUMMYFUNCTION("GOOGLETRANSLATE(A107,""EN"",""ES"")"),"aguanieve")</f>
        <v>aguanieve</v>
      </c>
    </row>
    <row r="108">
      <c r="A108" s="4" t="s">
        <v>98</v>
      </c>
      <c r="B108" s="3" t="s">
        <v>2</v>
      </c>
    </row>
    <row r="109">
      <c r="A109" s="4" t="s">
        <v>102</v>
      </c>
      <c r="B109" s="3" t="s">
        <v>2</v>
      </c>
      <c r="C109" s="11" t="str">
        <f>IFERROR(__xludf.DUMMYFUNCTION("GOOGLETRANSLATE(A109,""EN"",""ES"")"),"nieve")</f>
        <v>nieve</v>
      </c>
    </row>
    <row r="110">
      <c r="A110" s="4" t="s">
        <v>106</v>
      </c>
      <c r="B110" s="3" t="s">
        <v>2</v>
      </c>
      <c r="C110" s="11" t="str">
        <f>IFERROR(__xludf.DUMMYFUNCTION("GOOGLETRANSLATE(A110,""EN"",""ES"")"),"chubascos")</f>
        <v>chubascos</v>
      </c>
    </row>
    <row r="111">
      <c r="A111" s="4" t="s">
        <v>110</v>
      </c>
      <c r="B111" s="3" t="s">
        <v>2</v>
      </c>
      <c r="C111" s="11" t="str">
        <f>IFERROR(__xludf.DUMMYFUNCTION("GOOGLETRANSLATE(A111,""EN"",""ES"")"),"tormenta")</f>
        <v>tormenta</v>
      </c>
    </row>
    <row r="112">
      <c r="A112" s="4" t="s">
        <v>114</v>
      </c>
      <c r="B112" s="3" t="s">
        <v>2</v>
      </c>
      <c r="C112" s="11" t="str">
        <f>IFERROR(__xludf.DUMMYFUNCTION("GOOGLETRANSLATE(A112,""EN"",""ES"")"),"luz solar")</f>
        <v>luz solar</v>
      </c>
    </row>
    <row r="113">
      <c r="A113" s="4" t="s">
        <v>118</v>
      </c>
      <c r="B113" s="3" t="s">
        <v>2</v>
      </c>
      <c r="C113" s="11" t="str">
        <f>IFERROR(__xludf.DUMMYFUNCTION("GOOGLETRANSLATE(A113,""EN"",""ES"")"),"trueno")</f>
        <v>trueno</v>
      </c>
    </row>
    <row r="114">
      <c r="A114" s="4" t="s">
        <v>122</v>
      </c>
      <c r="B114" s="3" t="s">
        <v>2</v>
      </c>
      <c r="C114" s="11" t="str">
        <f>IFERROR(__xludf.DUMMYFUNCTION("GOOGLETRANSLATE(A114,""EN"",""ES"")"),"tormenta")</f>
        <v>tormenta</v>
      </c>
    </row>
    <row r="115">
      <c r="A115" s="4" t="s">
        <v>126</v>
      </c>
      <c r="B115" s="3" t="s">
        <v>2</v>
      </c>
      <c r="C115" s="11" t="str">
        <f>IFERROR(__xludf.DUMMYFUNCTION("GOOGLETRANSLATE(A115,""EN"",""ES"")"),"mareas")</f>
        <v>mareas</v>
      </c>
    </row>
    <row r="116">
      <c r="A116" s="4" t="s">
        <v>130</v>
      </c>
      <c r="B116" s="3" t="s">
        <v>2</v>
      </c>
      <c r="C116" s="11" t="str">
        <f>IFERROR(__xludf.DUMMYFUNCTION("GOOGLETRANSLATE(A116,""EN"",""ES"")"),"tornado")</f>
        <v>tornado</v>
      </c>
    </row>
    <row r="117">
      <c r="A117" s="4" t="s">
        <v>134</v>
      </c>
      <c r="B117" s="3" t="s">
        <v>2</v>
      </c>
      <c r="C117" s="11" t="str">
        <f>IFERROR(__xludf.DUMMYFUNCTION("GOOGLETRANSLATE(A117,""EN"",""ES"")"),"tsunami")</f>
        <v>tsunami</v>
      </c>
    </row>
    <row r="118">
      <c r="A118" s="4" t="s">
        <v>138</v>
      </c>
      <c r="B118" s="3" t="s">
        <v>2</v>
      </c>
      <c r="C118" s="11" t="str">
        <f>IFERROR(__xludf.DUMMYFUNCTION("GOOGLETRANSLATE(A118,""EN"",""ES"")"),"tornado")</f>
        <v>tornado</v>
      </c>
    </row>
    <row r="119">
      <c r="A119" s="4" t="s">
        <v>141</v>
      </c>
      <c r="B119" s="3" t="s">
        <v>2</v>
      </c>
      <c r="C119" s="11" t="str">
        <f>IFERROR(__xludf.DUMMYFUNCTION("GOOGLETRANSLATE(A119,""EN"",""ES"")"),"tifón")</f>
        <v>tifón</v>
      </c>
    </row>
    <row r="120">
      <c r="A120" s="4" t="s">
        <v>143</v>
      </c>
      <c r="B120" s="3" t="s">
        <v>2</v>
      </c>
      <c r="C120" s="11" t="str">
        <f>IFERROR(__xludf.DUMMYFUNCTION("GOOGLETRANSLATE(A120,""EN"",""ES"")"),"torbellino")</f>
        <v>torbellino</v>
      </c>
    </row>
    <row r="121">
      <c r="A121" s="4" t="s">
        <v>145</v>
      </c>
      <c r="B121" s="3" t="s">
        <v>2</v>
      </c>
      <c r="C121" s="11" t="str">
        <f>IFERROR(__xludf.DUMMYFUNCTION("GOOGLETRANSLATE(A121,""EN"",""ES"")"),"viento")</f>
        <v>viento</v>
      </c>
    </row>
    <row r="122">
      <c r="A122" s="3" t="s">
        <v>7</v>
      </c>
      <c r="B122" s="3" t="s">
        <v>429</v>
      </c>
      <c r="C122" s="11" t="str">
        <f>IFERROR(__xludf.DUMMYFUNCTION("GOOGLETRANSLATE(A122,""EN"",""ES"")"),"manzana")</f>
        <v>manzana</v>
      </c>
    </row>
    <row r="123">
      <c r="A123" s="3" t="s">
        <v>11</v>
      </c>
      <c r="B123" s="3" t="s">
        <v>429</v>
      </c>
      <c r="C123" s="11" t="str">
        <f>IFERROR(__xludf.DUMMYFUNCTION("GOOGLETRANSLATE(A123,""EN"",""ES"")"),"pera")</f>
        <v>pera</v>
      </c>
    </row>
    <row r="124">
      <c r="A124" s="3" t="s">
        <v>15</v>
      </c>
      <c r="B124" s="3" t="s">
        <v>429</v>
      </c>
      <c r="C124" s="11" t="str">
        <f>IFERROR(__xludf.DUMMYFUNCTION("GOOGLETRANSLATE(A124,""EN"",""ES"")"),"mango")</f>
        <v>mango</v>
      </c>
    </row>
    <row r="125">
      <c r="A125" s="3" t="s">
        <v>19</v>
      </c>
      <c r="B125" s="3" t="s">
        <v>429</v>
      </c>
      <c r="C125" s="11" t="str">
        <f>IFERROR(__xludf.DUMMYFUNCTION("GOOGLETRANSLATE(A125,""EN"",""ES"")"),"guayaba")</f>
        <v>guayaba</v>
      </c>
    </row>
    <row r="126">
      <c r="A126" s="3" t="s">
        <v>23</v>
      </c>
      <c r="B126" s="3" t="s">
        <v>429</v>
      </c>
      <c r="C126" s="11" t="str">
        <f>IFERROR(__xludf.DUMMYFUNCTION("GOOGLETRANSLATE(A126,""EN"",""ES"")"),"fresa")</f>
        <v>fresa</v>
      </c>
    </row>
    <row r="127">
      <c r="A127" s="3" t="s">
        <v>27</v>
      </c>
      <c r="B127" s="3" t="s">
        <v>429</v>
      </c>
      <c r="C127" s="11" t="str">
        <f>IFERROR(__xludf.DUMMYFUNCTION("GOOGLETRANSLATE(A127,""EN"",""ES"")"),"Mora")</f>
        <v>Mora</v>
      </c>
    </row>
    <row r="128">
      <c r="A128" s="3" t="s">
        <v>31</v>
      </c>
      <c r="B128" s="3" t="s">
        <v>429</v>
      </c>
      <c r="C128" s="11" t="str">
        <f>IFERROR(__xludf.DUMMYFUNCTION("GOOGLETRANSLATE(A128,""EN"",""ES"")"),"naranja")</f>
        <v>naranja</v>
      </c>
    </row>
    <row r="129">
      <c r="A129" s="3" t="s">
        <v>35</v>
      </c>
      <c r="B129" s="3" t="s">
        <v>429</v>
      </c>
      <c r="C129" s="3" t="s">
        <v>896</v>
      </c>
    </row>
    <row r="130">
      <c r="A130" s="3" t="s">
        <v>39</v>
      </c>
      <c r="B130" s="3" t="s">
        <v>429</v>
      </c>
      <c r="C130" s="3" t="s">
        <v>897</v>
      </c>
    </row>
    <row r="131">
      <c r="A131" s="3" t="s">
        <v>43</v>
      </c>
      <c r="B131" s="3" t="s">
        <v>429</v>
      </c>
      <c r="C131" s="11" t="str">
        <f>IFERROR(__xludf.DUMMYFUNCTION("GOOGLETRANSLATE(A131,""EN"",""ES"")"),"uva")</f>
        <v>uva</v>
      </c>
    </row>
    <row r="132">
      <c r="A132" s="3" t="s">
        <v>47</v>
      </c>
      <c r="B132" s="3" t="s">
        <v>429</v>
      </c>
      <c r="C132" s="11" t="str">
        <f>IFERROR(__xludf.DUMMYFUNCTION("GOOGLETRANSLATE(A132,""EN"",""ES"")"),"ciruela")</f>
        <v>ciruela</v>
      </c>
    </row>
    <row r="133">
      <c r="A133" s="3" t="s">
        <v>51</v>
      </c>
      <c r="B133" s="3" t="s">
        <v>429</v>
      </c>
      <c r="C133" s="11" t="str">
        <f>IFERROR(__xludf.DUMMYFUNCTION("GOOGLETRANSLATE(A133,""EN"",""ES"")"),"durazno")</f>
        <v>durazno</v>
      </c>
    </row>
    <row r="134">
      <c r="A134" s="3" t="s">
        <v>55</v>
      </c>
      <c r="B134" s="3" t="s">
        <v>429</v>
      </c>
      <c r="C134" s="11" t="str">
        <f>IFERROR(__xludf.DUMMYFUNCTION("GOOGLETRANSLATE(A134,""EN"",""ES"")"),"piña")</f>
        <v>piña</v>
      </c>
    </row>
    <row r="135">
      <c r="A135" s="3" t="s">
        <v>59</v>
      </c>
      <c r="B135" s="3" t="s">
        <v>429</v>
      </c>
      <c r="C135" s="11" t="str">
        <f>IFERROR(__xludf.DUMMYFUNCTION("GOOGLETRANSLATE(A135,""EN"",""ES"")"),"pomelo")</f>
        <v>pomelo</v>
      </c>
    </row>
    <row r="136">
      <c r="A136" s="3" t="s">
        <v>63</v>
      </c>
      <c r="B136" s="3" t="s">
        <v>429</v>
      </c>
      <c r="C136" s="11" t="str">
        <f>IFERROR(__xludf.DUMMYFUNCTION("GOOGLETRANSLATE(A136,""EN"",""ES"")"),"arándano")</f>
        <v>arándano</v>
      </c>
    </row>
    <row r="137">
      <c r="A137" s="3" t="s">
        <v>67</v>
      </c>
      <c r="B137" s="3" t="s">
        <v>429</v>
      </c>
      <c r="C137" s="11" t="str">
        <f>IFERROR(__xludf.DUMMYFUNCTION("GOOGLETRANSLATE(A137,""EN"",""ES"")"),"pimienta")</f>
        <v>pimienta</v>
      </c>
    </row>
    <row r="138">
      <c r="A138" s="3" t="s">
        <v>71</v>
      </c>
      <c r="B138" s="3" t="s">
        <v>429</v>
      </c>
      <c r="C138" s="11" t="str">
        <f>IFERROR(__xludf.DUMMYFUNCTION("GOOGLETRANSLATE(A138,""EN"",""ES"")"),"tomate")</f>
        <v>tomate</v>
      </c>
    </row>
    <row r="139">
      <c r="A139" s="3" t="s">
        <v>75</v>
      </c>
      <c r="B139" s="3" t="s">
        <v>429</v>
      </c>
      <c r="C139" s="11" t="str">
        <f>IFERROR(__xludf.DUMMYFUNCTION("GOOGLETRANSLATE(A139,""EN"",""ES"")"),"sandía")</f>
        <v>sandía</v>
      </c>
    </row>
    <row r="140">
      <c r="A140" s="3" t="s">
        <v>79</v>
      </c>
      <c r="B140" s="3" t="s">
        <v>429</v>
      </c>
      <c r="C140" s="11" t="str">
        <f>IFERROR(__xludf.DUMMYFUNCTION("GOOGLETRANSLATE(A140,""EN"",""ES"")"),"higo")</f>
        <v>higo</v>
      </c>
    </row>
    <row r="141">
      <c r="A141" s="3" t="s">
        <v>83</v>
      </c>
      <c r="B141" s="3" t="s">
        <v>429</v>
      </c>
      <c r="C141" s="11" t="str">
        <f>IFERROR(__xludf.DUMMYFUNCTION("GOOGLETRANSLATE(A141,""EN"",""ES"")"),"grosella")</f>
        <v>grosella</v>
      </c>
    </row>
    <row r="142">
      <c r="A142" s="3" t="s">
        <v>87</v>
      </c>
      <c r="B142" s="3" t="s">
        <v>429</v>
      </c>
    </row>
    <row r="143">
      <c r="A143" s="3" t="s">
        <v>91</v>
      </c>
      <c r="B143" s="3" t="s">
        <v>429</v>
      </c>
      <c r="C143" s="11" t="str">
        <f>IFERROR(__xludf.DUMMYFUNCTION("GOOGLETRANSLATE(A143,""EN"",""ES"")"),"banana")</f>
        <v>banana</v>
      </c>
    </row>
    <row r="144">
      <c r="A144" s="3" t="s">
        <v>95</v>
      </c>
      <c r="B144" s="3" t="s">
        <v>429</v>
      </c>
      <c r="C144" s="11" t="str">
        <f>IFERROR(__xludf.DUMMYFUNCTION("GOOGLETRANSLATE(A144,""EN"",""ES"")"),"plátano")</f>
        <v>plátano</v>
      </c>
    </row>
    <row r="145">
      <c r="A145" s="3" t="s">
        <v>99</v>
      </c>
      <c r="B145" s="3" t="s">
        <v>429</v>
      </c>
      <c r="C145" s="11" t="str">
        <f>IFERROR(__xludf.DUMMYFUNCTION("GOOGLETRANSLATE(A145,""EN"",""ES"")"),"maracuyá")</f>
        <v>maracuyá</v>
      </c>
    </row>
    <row r="146">
      <c r="A146" s="3" t="s">
        <v>103</v>
      </c>
      <c r="B146" s="3" t="s">
        <v>429</v>
      </c>
      <c r="C146" s="3" t="s">
        <v>898</v>
      </c>
    </row>
    <row r="147">
      <c r="A147" s="3" t="s">
        <v>107</v>
      </c>
      <c r="B147" s="3" t="s">
        <v>429</v>
      </c>
      <c r="C147" s="11" t="str">
        <f>IFERROR(__xludf.DUMMYFUNCTION("GOOGLETRANSLATE(A147,""EN"",""ES"")"),"frambuesa")</f>
        <v>frambuesa</v>
      </c>
    </row>
    <row r="148">
      <c r="A148" s="3" t="s">
        <v>111</v>
      </c>
      <c r="B148" s="3" t="s">
        <v>429</v>
      </c>
    </row>
    <row r="149">
      <c r="A149" s="3" t="s">
        <v>115</v>
      </c>
      <c r="B149" s="3" t="s">
        <v>429</v>
      </c>
      <c r="C149" s="11" t="str">
        <f>IFERROR(__xludf.DUMMYFUNCTION("GOOGLETRANSLATE(A149,""EN"",""ES"")"),"chirimoya")</f>
        <v>chirimoya</v>
      </c>
    </row>
    <row r="150">
      <c r="A150" s="3" t="s">
        <v>119</v>
      </c>
      <c r="B150" s="3" t="s">
        <v>429</v>
      </c>
      <c r="C150" s="11" t="str">
        <f>IFERROR(__xludf.DUMMYFUNCTION("GOOGLETRANSLATE(A150,""EN"",""ES"")"),"guisante")</f>
        <v>guisante</v>
      </c>
    </row>
    <row r="151">
      <c r="A151" s="3" t="s">
        <v>123</v>
      </c>
      <c r="B151" s="3" t="s">
        <v>429</v>
      </c>
      <c r="C151" s="11" t="str">
        <f>IFERROR(__xludf.DUMMYFUNCTION("GOOGLETRANSLATE(A151,""EN"",""ES"")"),"chile")</f>
        <v>chile</v>
      </c>
    </row>
    <row r="152">
      <c r="A152" s="3" t="s">
        <v>127</v>
      </c>
      <c r="B152" s="3" t="s">
        <v>429</v>
      </c>
      <c r="C152" s="11" t="str">
        <f>IFERROR(__xludf.DUMMYFUNCTION("GOOGLETRANSLATE(A152,""EN"",""ES"")"),"granada")</f>
        <v>granada</v>
      </c>
    </row>
    <row r="153">
      <c r="A153" s="3" t="s">
        <v>131</v>
      </c>
      <c r="B153" s="3" t="s">
        <v>429</v>
      </c>
      <c r="C153" s="11" t="str">
        <f>IFERROR(__xludf.DUMMYFUNCTION("GOOGLETRANSLATE(A153,""EN"",""ES"")"),"cereza")</f>
        <v>cereza</v>
      </c>
    </row>
    <row r="154">
      <c r="A154" s="3" t="s">
        <v>135</v>
      </c>
      <c r="B154" s="3" t="s">
        <v>429</v>
      </c>
      <c r="C154" s="11" t="str">
        <f>IFERROR(__xludf.DUMMYFUNCTION("GOOGLETRANSLATE(A154,""EN"",""ES"")"),"aceituna")</f>
        <v>aceituna</v>
      </c>
    </row>
    <row r="155">
      <c r="A155" s="3" t="s">
        <v>139</v>
      </c>
      <c r="B155" s="3" t="s">
        <v>429</v>
      </c>
      <c r="C155" s="11" t="str">
        <f>IFERROR(__xludf.DUMMYFUNCTION("GOOGLETRANSLATE(A155,""EN"",""ES"")"),"albaricoque")</f>
        <v>albaricoque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158</v>
      </c>
      <c r="B1" s="1" t="s">
        <v>159</v>
      </c>
      <c r="C1" s="17" t="s">
        <v>160</v>
      </c>
    </row>
    <row r="2">
      <c r="A2" s="9" t="s">
        <v>4</v>
      </c>
      <c r="B2" s="3" t="s">
        <v>0</v>
      </c>
      <c r="C2" s="2" t="s">
        <v>899</v>
      </c>
    </row>
    <row r="3">
      <c r="A3" s="9" t="s">
        <v>8</v>
      </c>
      <c r="B3" s="3" t="s">
        <v>0</v>
      </c>
      <c r="C3" s="2" t="s">
        <v>900</v>
      </c>
    </row>
    <row r="4">
      <c r="A4" s="9" t="s">
        <v>12</v>
      </c>
      <c r="B4" s="3" t="s">
        <v>0</v>
      </c>
      <c r="C4" s="2" t="s">
        <v>901</v>
      </c>
    </row>
    <row r="5">
      <c r="A5" s="9" t="s">
        <v>16</v>
      </c>
      <c r="B5" s="3" t="s">
        <v>0</v>
      </c>
      <c r="C5" s="4" t="s">
        <v>902</v>
      </c>
    </row>
    <row r="6">
      <c r="A6" s="9" t="s">
        <v>20</v>
      </c>
      <c r="B6" s="3" t="s">
        <v>0</v>
      </c>
      <c r="C6" s="4" t="s">
        <v>903</v>
      </c>
    </row>
    <row r="7">
      <c r="A7" s="10" t="s">
        <v>904</v>
      </c>
      <c r="B7" s="3" t="s">
        <v>0</v>
      </c>
      <c r="C7" s="4" t="s">
        <v>905</v>
      </c>
    </row>
    <row r="8">
      <c r="A8" s="9" t="s">
        <v>32</v>
      </c>
      <c r="B8" s="3" t="s">
        <v>0</v>
      </c>
      <c r="C8" s="4" t="s">
        <v>906</v>
      </c>
    </row>
    <row r="9">
      <c r="A9" s="9" t="s">
        <v>44</v>
      </c>
      <c r="B9" s="3" t="s">
        <v>0</v>
      </c>
      <c r="C9" s="4" t="s">
        <v>907</v>
      </c>
    </row>
    <row r="10">
      <c r="A10" s="9" t="s">
        <v>48</v>
      </c>
      <c r="B10" s="3" t="s">
        <v>0</v>
      </c>
      <c r="C10" s="4" t="s">
        <v>908</v>
      </c>
    </row>
    <row r="11">
      <c r="A11" s="9" t="s">
        <v>52</v>
      </c>
      <c r="B11" s="3" t="s">
        <v>0</v>
      </c>
      <c r="C11" s="4" t="s">
        <v>909</v>
      </c>
    </row>
    <row r="12">
      <c r="A12" s="9" t="s">
        <v>80</v>
      </c>
      <c r="B12" s="3" t="s">
        <v>0</v>
      </c>
      <c r="C12" s="4" t="s">
        <v>910</v>
      </c>
      <c r="D12" s="3" t="s">
        <v>911</v>
      </c>
    </row>
    <row r="13">
      <c r="A13" s="9" t="s">
        <v>88</v>
      </c>
      <c r="B13" s="3" t="s">
        <v>0</v>
      </c>
      <c r="C13" s="4" t="s">
        <v>88</v>
      </c>
    </row>
    <row r="14">
      <c r="A14" s="9" t="s">
        <v>92</v>
      </c>
      <c r="B14" s="3" t="s">
        <v>0</v>
      </c>
      <c r="C14" s="4" t="s">
        <v>912</v>
      </c>
    </row>
    <row r="15">
      <c r="A15" s="10" t="s">
        <v>913</v>
      </c>
      <c r="B15" s="3" t="s">
        <v>0</v>
      </c>
      <c r="C15" s="4" t="s">
        <v>914</v>
      </c>
    </row>
    <row r="16">
      <c r="A16" s="10" t="s">
        <v>915</v>
      </c>
      <c r="B16" s="3" t="s">
        <v>0</v>
      </c>
      <c r="C16" s="4" t="s">
        <v>916</v>
      </c>
    </row>
    <row r="17">
      <c r="A17" s="9" t="s">
        <v>104</v>
      </c>
      <c r="B17" s="3" t="s">
        <v>0</v>
      </c>
      <c r="C17" s="4" t="s">
        <v>917</v>
      </c>
    </row>
    <row r="18">
      <c r="A18" s="9" t="s">
        <v>120</v>
      </c>
      <c r="B18" s="3" t="s">
        <v>0</v>
      </c>
      <c r="C18" s="4" t="s">
        <v>918</v>
      </c>
    </row>
    <row r="19">
      <c r="A19" s="9" t="s">
        <v>128</v>
      </c>
      <c r="B19" s="3" t="s">
        <v>0</v>
      </c>
      <c r="C19" s="4" t="s">
        <v>905</v>
      </c>
    </row>
    <row r="20">
      <c r="A20" s="9" t="s">
        <v>132</v>
      </c>
      <c r="B20" s="3" t="s">
        <v>0</v>
      </c>
      <c r="C20" s="4" t="s">
        <v>919</v>
      </c>
    </row>
    <row r="21">
      <c r="A21" s="9" t="s">
        <v>5</v>
      </c>
      <c r="B21" s="3" t="s">
        <v>1</v>
      </c>
      <c r="C21" s="9"/>
    </row>
    <row r="22">
      <c r="A22" s="9" t="s">
        <v>9</v>
      </c>
      <c r="B22" s="3" t="s">
        <v>1</v>
      </c>
      <c r="C22" s="9"/>
    </row>
    <row r="23">
      <c r="A23" s="9" t="s">
        <v>13</v>
      </c>
      <c r="B23" s="3" t="s">
        <v>1</v>
      </c>
      <c r="C23" s="9"/>
    </row>
    <row r="24">
      <c r="A24" s="9" t="s">
        <v>17</v>
      </c>
      <c r="B24" s="3" t="s">
        <v>1</v>
      </c>
      <c r="C24" s="9"/>
    </row>
    <row r="25">
      <c r="A25" s="9" t="s">
        <v>21</v>
      </c>
      <c r="B25" s="3" t="s">
        <v>1</v>
      </c>
      <c r="C25" s="9"/>
    </row>
    <row r="26">
      <c r="A26" s="9" t="s">
        <v>25</v>
      </c>
      <c r="B26" s="3" t="s">
        <v>1</v>
      </c>
      <c r="C26" s="9"/>
    </row>
    <row r="27">
      <c r="A27" s="9" t="s">
        <v>29</v>
      </c>
      <c r="B27" s="3" t="s">
        <v>1</v>
      </c>
      <c r="C27" s="9"/>
    </row>
    <row r="28">
      <c r="A28" s="9" t="s">
        <v>33</v>
      </c>
      <c r="B28" s="3" t="s">
        <v>1</v>
      </c>
      <c r="C28" s="9"/>
    </row>
    <row r="29">
      <c r="A29" s="9" t="s">
        <v>37</v>
      </c>
      <c r="B29" s="3" t="s">
        <v>1</v>
      </c>
      <c r="C29" s="9"/>
    </row>
    <row r="30">
      <c r="A30" s="9" t="s">
        <v>41</v>
      </c>
      <c r="B30" s="3" t="s">
        <v>1</v>
      </c>
      <c r="C30" s="9"/>
    </row>
    <row r="31">
      <c r="A31" s="9" t="s">
        <v>45</v>
      </c>
      <c r="B31" s="3" t="s">
        <v>1</v>
      </c>
      <c r="C31" s="9"/>
    </row>
    <row r="32">
      <c r="A32" s="9" t="s">
        <v>49</v>
      </c>
      <c r="B32" s="3" t="s">
        <v>1</v>
      </c>
      <c r="C32" s="10" t="s">
        <v>920</v>
      </c>
    </row>
    <row r="33">
      <c r="A33" s="9" t="s">
        <v>53</v>
      </c>
      <c r="B33" s="3" t="s">
        <v>1</v>
      </c>
      <c r="C33" s="9"/>
    </row>
    <row r="34">
      <c r="A34" s="9" t="s">
        <v>57</v>
      </c>
      <c r="B34" s="3" t="s">
        <v>1</v>
      </c>
      <c r="C34" s="9"/>
    </row>
    <row r="35">
      <c r="A35" s="9" t="s">
        <v>61</v>
      </c>
      <c r="B35" s="3" t="s">
        <v>1</v>
      </c>
      <c r="C35" s="10" t="s">
        <v>921</v>
      </c>
    </row>
    <row r="36">
      <c r="A36" s="9" t="s">
        <v>65</v>
      </c>
      <c r="B36" s="3" t="s">
        <v>1</v>
      </c>
      <c r="C36" s="9"/>
    </row>
    <row r="37">
      <c r="A37" s="9" t="s">
        <v>69</v>
      </c>
      <c r="B37" s="3" t="s">
        <v>1</v>
      </c>
      <c r="C37" s="9"/>
    </row>
    <row r="38">
      <c r="A38" s="9" t="s">
        <v>73</v>
      </c>
      <c r="B38" s="3" t="s">
        <v>1</v>
      </c>
      <c r="C38" s="9"/>
    </row>
    <row r="39">
      <c r="A39" s="9" t="s">
        <v>77</v>
      </c>
      <c r="B39" s="3" t="s">
        <v>1</v>
      </c>
      <c r="C39" s="9"/>
    </row>
    <row r="40">
      <c r="A40" s="9" t="s">
        <v>81</v>
      </c>
      <c r="B40" s="3" t="s">
        <v>1</v>
      </c>
      <c r="C40" s="9"/>
    </row>
    <row r="41">
      <c r="A41" s="9" t="s">
        <v>85</v>
      </c>
      <c r="B41" s="3" t="s">
        <v>1</v>
      </c>
      <c r="C41" s="9"/>
    </row>
    <row r="42">
      <c r="A42" s="9" t="s">
        <v>89</v>
      </c>
      <c r="B42" s="3" t="s">
        <v>1</v>
      </c>
      <c r="C42" s="9"/>
    </row>
    <row r="43">
      <c r="A43" s="9" t="s">
        <v>93</v>
      </c>
      <c r="B43" s="3" t="s">
        <v>1</v>
      </c>
      <c r="C43" s="9"/>
    </row>
    <row r="44">
      <c r="A44" s="9" t="s">
        <v>97</v>
      </c>
      <c r="B44" s="3" t="s">
        <v>1</v>
      </c>
      <c r="C44" s="9"/>
    </row>
    <row r="45">
      <c r="A45" s="9" t="s">
        <v>101</v>
      </c>
      <c r="B45" s="3" t="s">
        <v>1</v>
      </c>
      <c r="C45" s="9"/>
    </row>
    <row r="46">
      <c r="A46" s="9" t="s">
        <v>105</v>
      </c>
      <c r="B46" s="3" t="s">
        <v>1</v>
      </c>
      <c r="C46" s="9"/>
    </row>
    <row r="47">
      <c r="A47" s="9" t="s">
        <v>109</v>
      </c>
      <c r="B47" s="3" t="s">
        <v>1</v>
      </c>
      <c r="C47" s="9"/>
    </row>
    <row r="48">
      <c r="A48" s="9" t="s">
        <v>113</v>
      </c>
      <c r="B48" s="3" t="s">
        <v>1</v>
      </c>
      <c r="C48" s="9"/>
    </row>
    <row r="49">
      <c r="A49" s="9" t="s">
        <v>117</v>
      </c>
      <c r="B49" s="3" t="s">
        <v>1</v>
      </c>
      <c r="C49" s="9"/>
    </row>
    <row r="50">
      <c r="A50" s="9" t="s">
        <v>121</v>
      </c>
      <c r="B50" s="3" t="s">
        <v>1</v>
      </c>
      <c r="C50" s="9"/>
    </row>
    <row r="51">
      <c r="A51" s="9" t="s">
        <v>125</v>
      </c>
      <c r="B51" s="3" t="s">
        <v>1</v>
      </c>
      <c r="C51" s="9"/>
    </row>
    <row r="52">
      <c r="A52" s="9" t="s">
        <v>129</v>
      </c>
      <c r="B52" s="3" t="s">
        <v>1</v>
      </c>
      <c r="C52" s="10" t="s">
        <v>922</v>
      </c>
    </row>
    <row r="53">
      <c r="A53" s="9" t="s">
        <v>133</v>
      </c>
      <c r="B53" s="3" t="s">
        <v>1</v>
      </c>
      <c r="C53" s="9"/>
    </row>
    <row r="54">
      <c r="A54" s="9" t="s">
        <v>137</v>
      </c>
      <c r="B54" s="3" t="s">
        <v>1</v>
      </c>
      <c r="C54" s="10" t="s">
        <v>923</v>
      </c>
    </row>
    <row r="55">
      <c r="A55" s="9" t="s">
        <v>140</v>
      </c>
      <c r="B55" s="3" t="s">
        <v>1</v>
      </c>
      <c r="C55" s="9"/>
    </row>
    <row r="56">
      <c r="A56" s="9" t="s">
        <v>142</v>
      </c>
      <c r="B56" s="3" t="s">
        <v>1</v>
      </c>
      <c r="C56" s="9"/>
    </row>
    <row r="57">
      <c r="A57" s="9" t="s">
        <v>144</v>
      </c>
      <c r="B57" s="3" t="s">
        <v>1</v>
      </c>
      <c r="C57" s="9"/>
    </row>
    <row r="58">
      <c r="A58" s="9" t="s">
        <v>146</v>
      </c>
      <c r="B58" s="3" t="s">
        <v>1</v>
      </c>
      <c r="C58" s="10" t="s">
        <v>924</v>
      </c>
    </row>
    <row r="59">
      <c r="A59" s="9" t="s">
        <v>147</v>
      </c>
      <c r="B59" s="3" t="s">
        <v>1</v>
      </c>
      <c r="C59" s="9"/>
    </row>
    <row r="60">
      <c r="A60" s="9" t="s">
        <v>148</v>
      </c>
      <c r="B60" s="3" t="s">
        <v>1</v>
      </c>
      <c r="C60" s="9"/>
    </row>
    <row r="61">
      <c r="A61" s="9" t="s">
        <v>149</v>
      </c>
      <c r="B61" s="3" t="s">
        <v>1</v>
      </c>
      <c r="C61" s="9"/>
    </row>
    <row r="62">
      <c r="A62" s="9" t="s">
        <v>150</v>
      </c>
      <c r="B62" s="3" t="s">
        <v>1</v>
      </c>
      <c r="C62" s="9"/>
    </row>
    <row r="63">
      <c r="A63" s="9" t="s">
        <v>151</v>
      </c>
      <c r="B63" s="3" t="s">
        <v>1</v>
      </c>
      <c r="C63" s="9"/>
    </row>
    <row r="64">
      <c r="A64" s="9" t="s">
        <v>152</v>
      </c>
      <c r="B64" s="3" t="s">
        <v>1</v>
      </c>
      <c r="C64" s="9"/>
    </row>
    <row r="65">
      <c r="A65" s="9" t="s">
        <v>153</v>
      </c>
      <c r="B65" s="3" t="s">
        <v>1</v>
      </c>
      <c r="C65" s="9"/>
    </row>
    <row r="66">
      <c r="A66" s="9" t="s">
        <v>154</v>
      </c>
      <c r="B66" s="3" t="s">
        <v>1</v>
      </c>
      <c r="C66" s="9"/>
    </row>
    <row r="67">
      <c r="A67" s="9" t="s">
        <v>155</v>
      </c>
      <c r="B67" s="3" t="s">
        <v>1</v>
      </c>
      <c r="C67" s="9"/>
    </row>
    <row r="68">
      <c r="A68" s="9" t="s">
        <v>156</v>
      </c>
      <c r="B68" s="3" t="s">
        <v>1</v>
      </c>
      <c r="C68" s="9"/>
    </row>
    <row r="69">
      <c r="A69" s="9" t="s">
        <v>157</v>
      </c>
      <c r="B69" s="3" t="s">
        <v>1</v>
      </c>
      <c r="C69" s="9"/>
    </row>
    <row r="70">
      <c r="A70" s="9" t="s">
        <v>6</v>
      </c>
      <c r="B70" s="3" t="s">
        <v>2</v>
      </c>
      <c r="C70" s="18"/>
    </row>
    <row r="71">
      <c r="A71" s="9" t="s">
        <v>10</v>
      </c>
      <c r="B71" s="3" t="s">
        <v>2</v>
      </c>
      <c r="C71" s="9"/>
    </row>
    <row r="72">
      <c r="A72" s="9" t="s">
        <v>14</v>
      </c>
      <c r="B72" s="3" t="s">
        <v>2</v>
      </c>
      <c r="C72" s="9"/>
    </row>
    <row r="73">
      <c r="A73" s="9" t="s">
        <v>18</v>
      </c>
      <c r="B73" s="3" t="s">
        <v>2</v>
      </c>
      <c r="C73" s="9"/>
    </row>
    <row r="74">
      <c r="A74" s="9" t="s">
        <v>22</v>
      </c>
      <c r="B74" s="3" t="s">
        <v>2</v>
      </c>
      <c r="C74" s="9"/>
    </row>
    <row r="75">
      <c r="A75" s="9" t="s">
        <v>26</v>
      </c>
      <c r="B75" s="3" t="s">
        <v>2</v>
      </c>
      <c r="C75" s="9"/>
    </row>
    <row r="76">
      <c r="A76" s="9" t="s">
        <v>30</v>
      </c>
      <c r="B76" s="3" t="s">
        <v>2</v>
      </c>
      <c r="C76" s="9"/>
    </row>
    <row r="77">
      <c r="A77" s="9" t="s">
        <v>34</v>
      </c>
      <c r="B77" s="3" t="s">
        <v>2</v>
      </c>
      <c r="C77" s="9"/>
    </row>
    <row r="78">
      <c r="A78" s="9" t="s">
        <v>38</v>
      </c>
      <c r="B78" s="3" t="s">
        <v>2</v>
      </c>
      <c r="C78" s="9"/>
    </row>
    <row r="79">
      <c r="A79" s="9" t="s">
        <v>42</v>
      </c>
      <c r="B79" s="3" t="s">
        <v>2</v>
      </c>
      <c r="C79" s="9"/>
    </row>
    <row r="80">
      <c r="A80" s="9" t="s">
        <v>46</v>
      </c>
      <c r="B80" s="3" t="s">
        <v>2</v>
      </c>
      <c r="C80" s="9"/>
    </row>
    <row r="81">
      <c r="A81" s="9" t="s">
        <v>50</v>
      </c>
      <c r="B81" s="3" t="s">
        <v>2</v>
      </c>
      <c r="C81" s="9"/>
    </row>
    <row r="82">
      <c r="A82" s="9" t="s">
        <v>54</v>
      </c>
      <c r="B82" s="3" t="s">
        <v>2</v>
      </c>
      <c r="C82" s="9"/>
    </row>
    <row r="83">
      <c r="A83" s="9" t="s">
        <v>58</v>
      </c>
      <c r="B83" s="3" t="s">
        <v>2</v>
      </c>
      <c r="C83" s="9"/>
    </row>
    <row r="84">
      <c r="A84" s="9" t="s">
        <v>62</v>
      </c>
      <c r="B84" s="3" t="s">
        <v>2</v>
      </c>
      <c r="C84" s="9"/>
    </row>
    <row r="85">
      <c r="A85" s="9" t="s">
        <v>66</v>
      </c>
      <c r="B85" s="3" t="s">
        <v>2</v>
      </c>
      <c r="C85" s="9"/>
    </row>
    <row r="86">
      <c r="A86" s="9" t="s">
        <v>70</v>
      </c>
      <c r="B86" s="3" t="s">
        <v>2</v>
      </c>
      <c r="C86" s="9"/>
    </row>
    <row r="87">
      <c r="A87" s="9" t="s">
        <v>74</v>
      </c>
      <c r="B87" s="3" t="s">
        <v>2</v>
      </c>
      <c r="C87" s="9"/>
    </row>
    <row r="88">
      <c r="A88" s="9" t="s">
        <v>78</v>
      </c>
      <c r="B88" s="3" t="s">
        <v>2</v>
      </c>
      <c r="C88" s="9"/>
    </row>
    <row r="89">
      <c r="A89" s="9" t="s">
        <v>82</v>
      </c>
      <c r="B89" s="3" t="s">
        <v>2</v>
      </c>
      <c r="C89" s="9"/>
    </row>
    <row r="90">
      <c r="A90" s="9" t="s">
        <v>86</v>
      </c>
      <c r="B90" s="3" t="s">
        <v>2</v>
      </c>
      <c r="C90" s="9"/>
    </row>
    <row r="91">
      <c r="A91" s="9" t="s">
        <v>90</v>
      </c>
      <c r="B91" s="3" t="s">
        <v>2</v>
      </c>
      <c r="C91" s="18"/>
    </row>
    <row r="92">
      <c r="A92" s="9" t="s">
        <v>94</v>
      </c>
      <c r="B92" s="3" t="s">
        <v>2</v>
      </c>
      <c r="C92" s="9"/>
    </row>
    <row r="93">
      <c r="A93" s="9" t="s">
        <v>98</v>
      </c>
      <c r="B93" s="3" t="s">
        <v>2</v>
      </c>
      <c r="C93" s="9"/>
    </row>
    <row r="94">
      <c r="A94" s="9" t="s">
        <v>102</v>
      </c>
      <c r="B94" s="3" t="s">
        <v>2</v>
      </c>
      <c r="C94" s="9"/>
    </row>
    <row r="95">
      <c r="A95" s="9" t="s">
        <v>106</v>
      </c>
      <c r="B95" s="3" t="s">
        <v>2</v>
      </c>
      <c r="C95" s="9"/>
    </row>
    <row r="96">
      <c r="A96" s="9" t="s">
        <v>110</v>
      </c>
      <c r="B96" s="3" t="s">
        <v>2</v>
      </c>
      <c r="C96" s="9"/>
    </row>
    <row r="97">
      <c r="A97" s="9" t="s">
        <v>114</v>
      </c>
      <c r="B97" s="3" t="s">
        <v>2</v>
      </c>
      <c r="C97" s="9"/>
    </row>
    <row r="98">
      <c r="A98" s="9" t="s">
        <v>118</v>
      </c>
      <c r="B98" s="3" t="s">
        <v>2</v>
      </c>
      <c r="C98" s="9"/>
    </row>
    <row r="99">
      <c r="A99" s="9" t="s">
        <v>122</v>
      </c>
      <c r="B99" s="3" t="s">
        <v>2</v>
      </c>
      <c r="C99" s="9"/>
    </row>
    <row r="100">
      <c r="A100" s="9" t="s">
        <v>126</v>
      </c>
      <c r="B100" s="3" t="s">
        <v>2</v>
      </c>
      <c r="C100" s="9"/>
    </row>
    <row r="101">
      <c r="A101" s="9" t="s">
        <v>130</v>
      </c>
      <c r="B101" s="3" t="s">
        <v>2</v>
      </c>
      <c r="C101" s="9"/>
    </row>
    <row r="102">
      <c r="A102" s="9" t="s">
        <v>134</v>
      </c>
      <c r="B102" s="3" t="s">
        <v>2</v>
      </c>
      <c r="C102" s="9"/>
    </row>
    <row r="103">
      <c r="A103" s="9" t="s">
        <v>138</v>
      </c>
      <c r="B103" s="3" t="s">
        <v>2</v>
      </c>
      <c r="C103" s="9"/>
    </row>
    <row r="104">
      <c r="A104" s="9" t="s">
        <v>141</v>
      </c>
      <c r="B104" s="3" t="s">
        <v>2</v>
      </c>
      <c r="C104" s="9"/>
    </row>
    <row r="105">
      <c r="A105" s="9" t="s">
        <v>143</v>
      </c>
      <c r="B105" s="3" t="s">
        <v>2</v>
      </c>
      <c r="C105" s="9"/>
    </row>
    <row r="106">
      <c r="A106" s="9" t="s">
        <v>145</v>
      </c>
      <c r="B106" s="3" t="s">
        <v>2</v>
      </c>
      <c r="C106" s="9"/>
    </row>
    <row r="107">
      <c r="A107" s="9" t="s">
        <v>7</v>
      </c>
      <c r="B107" s="3" t="s">
        <v>429</v>
      </c>
      <c r="C107" s="9"/>
    </row>
    <row r="108">
      <c r="A108" s="9" t="s">
        <v>11</v>
      </c>
      <c r="B108" s="3" t="s">
        <v>429</v>
      </c>
      <c r="C108" s="9"/>
    </row>
    <row r="109">
      <c r="A109" s="9" t="s">
        <v>15</v>
      </c>
      <c r="B109" s="3" t="s">
        <v>429</v>
      </c>
      <c r="C109" s="10" t="s">
        <v>925</v>
      </c>
    </row>
    <row r="110">
      <c r="A110" s="9" t="s">
        <v>19</v>
      </c>
      <c r="B110" s="3" t="s">
        <v>429</v>
      </c>
      <c r="C110" s="9"/>
    </row>
    <row r="111">
      <c r="A111" s="9" t="s">
        <v>23</v>
      </c>
      <c r="B111" s="3" t="s">
        <v>429</v>
      </c>
      <c r="C111" s="9"/>
    </row>
    <row r="112">
      <c r="A112" s="9" t="s">
        <v>27</v>
      </c>
      <c r="B112" s="3" t="s">
        <v>429</v>
      </c>
      <c r="C112" s="9"/>
    </row>
    <row r="113">
      <c r="A113" s="9" t="s">
        <v>31</v>
      </c>
      <c r="B113" s="3" t="s">
        <v>429</v>
      </c>
      <c r="C113" s="10" t="s">
        <v>926</v>
      </c>
    </row>
    <row r="114">
      <c r="A114" s="9" t="s">
        <v>35</v>
      </c>
      <c r="B114" s="3" t="s">
        <v>429</v>
      </c>
      <c r="C114" s="10" t="s">
        <v>927</v>
      </c>
    </row>
    <row r="115">
      <c r="A115" s="9" t="s">
        <v>39</v>
      </c>
      <c r="B115" s="3" t="s">
        <v>429</v>
      </c>
      <c r="C115" s="10" t="s">
        <v>927</v>
      </c>
    </row>
    <row r="116">
      <c r="A116" s="9" t="s">
        <v>43</v>
      </c>
      <c r="B116" s="3" t="s">
        <v>429</v>
      </c>
      <c r="C116" s="10" t="s">
        <v>928</v>
      </c>
    </row>
    <row r="117">
      <c r="A117" s="9" t="s">
        <v>47</v>
      </c>
      <c r="B117" s="3" t="s">
        <v>429</v>
      </c>
      <c r="C117" s="9"/>
    </row>
    <row r="118">
      <c r="A118" s="9" t="s">
        <v>51</v>
      </c>
      <c r="B118" s="3" t="s">
        <v>429</v>
      </c>
      <c r="C118" s="9"/>
    </row>
    <row r="119">
      <c r="A119" s="9" t="s">
        <v>55</v>
      </c>
      <c r="B119" s="3" t="s">
        <v>429</v>
      </c>
      <c r="C119" s="10" t="s">
        <v>929</v>
      </c>
    </row>
    <row r="120">
      <c r="A120" s="9" t="s">
        <v>59</v>
      </c>
      <c r="B120" s="3" t="s">
        <v>429</v>
      </c>
      <c r="C120" s="9"/>
    </row>
    <row r="121">
      <c r="A121" s="9" t="s">
        <v>63</v>
      </c>
      <c r="B121" s="3" t="s">
        <v>429</v>
      </c>
      <c r="C121" s="9"/>
    </row>
    <row r="122">
      <c r="A122" s="9" t="s">
        <v>67</v>
      </c>
      <c r="B122" s="3" t="s">
        <v>429</v>
      </c>
      <c r="C122" s="9"/>
    </row>
    <row r="123">
      <c r="A123" s="9" t="s">
        <v>71</v>
      </c>
      <c r="B123" s="3" t="s">
        <v>429</v>
      </c>
      <c r="C123" s="9"/>
    </row>
    <row r="124">
      <c r="A124" s="9" t="s">
        <v>75</v>
      </c>
      <c r="B124" s="3" t="s">
        <v>429</v>
      </c>
      <c r="C124" s="10" t="s">
        <v>930</v>
      </c>
    </row>
    <row r="125">
      <c r="A125" s="9" t="s">
        <v>79</v>
      </c>
      <c r="B125" s="3" t="s">
        <v>429</v>
      </c>
      <c r="C125" s="10" t="s">
        <v>931</v>
      </c>
    </row>
    <row r="126">
      <c r="A126" s="9" t="s">
        <v>83</v>
      </c>
      <c r="B126" s="3" t="s">
        <v>429</v>
      </c>
      <c r="C126" s="9"/>
    </row>
    <row r="127">
      <c r="A127" s="9" t="s">
        <v>87</v>
      </c>
      <c r="B127" s="3" t="s">
        <v>429</v>
      </c>
      <c r="C127" s="9"/>
    </row>
    <row r="128">
      <c r="A128" s="9" t="s">
        <v>91</v>
      </c>
      <c r="B128" s="3" t="s">
        <v>429</v>
      </c>
      <c r="C128" s="9"/>
    </row>
    <row r="129">
      <c r="A129" s="9" t="s">
        <v>95</v>
      </c>
      <c r="B129" s="3" t="s">
        <v>429</v>
      </c>
      <c r="C129" s="10" t="s">
        <v>932</v>
      </c>
    </row>
    <row r="130">
      <c r="A130" s="9" t="s">
        <v>99</v>
      </c>
      <c r="B130" s="3" t="s">
        <v>429</v>
      </c>
      <c r="C130" s="9"/>
    </row>
    <row r="131">
      <c r="A131" s="9" t="s">
        <v>103</v>
      </c>
      <c r="B131" s="3" t="s">
        <v>429</v>
      </c>
      <c r="C131" s="9"/>
    </row>
    <row r="132">
      <c r="A132" s="9" t="s">
        <v>107</v>
      </c>
      <c r="B132" s="3" t="s">
        <v>429</v>
      </c>
      <c r="C132" s="9"/>
    </row>
    <row r="133">
      <c r="A133" s="9" t="s">
        <v>111</v>
      </c>
      <c r="B133" s="3" t="s">
        <v>429</v>
      </c>
      <c r="C133" s="9"/>
    </row>
    <row r="134">
      <c r="A134" s="9" t="s">
        <v>115</v>
      </c>
      <c r="B134" s="3" t="s">
        <v>429</v>
      </c>
      <c r="C134" s="9"/>
    </row>
    <row r="135">
      <c r="A135" s="9" t="s">
        <v>119</v>
      </c>
      <c r="B135" s="3" t="s">
        <v>429</v>
      </c>
      <c r="C135" s="9"/>
    </row>
    <row r="136">
      <c r="A136" s="9" t="s">
        <v>123</v>
      </c>
      <c r="B136" s="3" t="s">
        <v>429</v>
      </c>
      <c r="C136" s="10" t="s">
        <v>933</v>
      </c>
    </row>
    <row r="137">
      <c r="A137" s="9" t="s">
        <v>127</v>
      </c>
      <c r="B137" s="3" t="s">
        <v>429</v>
      </c>
      <c r="C137" s="9"/>
    </row>
    <row r="138">
      <c r="A138" s="9" t="s">
        <v>131</v>
      </c>
      <c r="B138" s="3" t="s">
        <v>429</v>
      </c>
      <c r="C138" s="9"/>
    </row>
    <row r="139">
      <c r="A139" s="9" t="s">
        <v>135</v>
      </c>
      <c r="B139" s="3" t="s">
        <v>429</v>
      </c>
      <c r="C139" s="10" t="s">
        <v>934</v>
      </c>
    </row>
    <row r="140">
      <c r="A140" s="9" t="s">
        <v>139</v>
      </c>
      <c r="B140" s="3" t="s">
        <v>429</v>
      </c>
      <c r="C140" s="9"/>
    </row>
    <row r="141">
      <c r="A141" s="9"/>
      <c r="C141" s="9"/>
    </row>
    <row r="142">
      <c r="A142" s="9"/>
      <c r="C142" s="9"/>
    </row>
    <row r="143">
      <c r="A143" s="9"/>
      <c r="C143" s="9"/>
    </row>
    <row r="144">
      <c r="A144" s="9"/>
      <c r="C144" s="9"/>
    </row>
    <row r="145">
      <c r="A145" s="9"/>
      <c r="C145" s="9"/>
    </row>
    <row r="146">
      <c r="A146" s="9"/>
      <c r="C146" s="9"/>
    </row>
    <row r="147">
      <c r="A147" s="9"/>
      <c r="C147" s="9"/>
    </row>
    <row r="148">
      <c r="A148" s="9"/>
      <c r="C148" s="9"/>
    </row>
    <row r="149">
      <c r="A149" s="9"/>
      <c r="C149" s="9"/>
    </row>
    <row r="150">
      <c r="A150" s="9"/>
      <c r="C150" s="9"/>
    </row>
    <row r="151">
      <c r="A151" s="9"/>
      <c r="C151" s="9"/>
    </row>
    <row r="152">
      <c r="A152" s="9"/>
      <c r="C152" s="9"/>
    </row>
    <row r="153">
      <c r="A153" s="9"/>
      <c r="C153" s="9"/>
    </row>
    <row r="154">
      <c r="A154" s="9"/>
      <c r="C154" s="9"/>
    </row>
    <row r="155">
      <c r="A155" s="9"/>
      <c r="C155" s="9"/>
    </row>
    <row r="156">
      <c r="A156" s="9"/>
      <c r="C156" s="9"/>
    </row>
    <row r="157">
      <c r="A157" s="9"/>
      <c r="C157" s="9"/>
    </row>
    <row r="158">
      <c r="A158" s="9"/>
      <c r="C158" s="9"/>
    </row>
    <row r="159">
      <c r="A159" s="9"/>
      <c r="C159" s="9"/>
    </row>
    <row r="160">
      <c r="A160" s="9"/>
      <c r="C160" s="9"/>
    </row>
    <row r="161">
      <c r="A161" s="9"/>
      <c r="C161" s="9"/>
    </row>
    <row r="162">
      <c r="A162" s="9"/>
      <c r="C162" s="9"/>
    </row>
    <row r="163">
      <c r="A163" s="9"/>
      <c r="C163" s="9"/>
    </row>
    <row r="164">
      <c r="A164" s="9"/>
      <c r="C164" s="9"/>
    </row>
    <row r="165">
      <c r="A165" s="9"/>
      <c r="C165" s="9"/>
    </row>
    <row r="166">
      <c r="A166" s="9"/>
      <c r="C166" s="9"/>
    </row>
    <row r="167">
      <c r="A167" s="9"/>
      <c r="C167" s="9"/>
    </row>
    <row r="168">
      <c r="A168" s="9"/>
      <c r="C168" s="9"/>
    </row>
    <row r="169">
      <c r="A169" s="9"/>
      <c r="C169" s="9"/>
    </row>
    <row r="170">
      <c r="A170" s="9"/>
      <c r="C170" s="9"/>
    </row>
    <row r="171">
      <c r="A171" s="9"/>
      <c r="C171" s="9"/>
    </row>
    <row r="172">
      <c r="A172" s="9"/>
      <c r="C172" s="9"/>
    </row>
    <row r="173">
      <c r="A173" s="9"/>
      <c r="C173" s="9"/>
    </row>
    <row r="174">
      <c r="A174" s="9"/>
      <c r="C174" s="9"/>
    </row>
    <row r="175">
      <c r="A175" s="9"/>
      <c r="C175" s="9"/>
    </row>
    <row r="176">
      <c r="A176" s="9"/>
      <c r="C176" s="9"/>
    </row>
    <row r="177">
      <c r="A177" s="9"/>
      <c r="C177" s="9"/>
    </row>
    <row r="178">
      <c r="A178" s="9"/>
      <c r="C178" s="9"/>
    </row>
    <row r="179">
      <c r="A179" s="9"/>
      <c r="C179" s="9"/>
    </row>
    <row r="180">
      <c r="A180" s="9"/>
      <c r="C180" s="9"/>
    </row>
    <row r="181">
      <c r="A181" s="9"/>
      <c r="C181" s="9"/>
    </row>
    <row r="182">
      <c r="A182" s="9"/>
      <c r="C182" s="9"/>
    </row>
    <row r="183">
      <c r="A183" s="9"/>
      <c r="C183" s="9"/>
    </row>
    <row r="184">
      <c r="A184" s="9"/>
      <c r="C184" s="9"/>
    </row>
    <row r="185">
      <c r="A185" s="9"/>
      <c r="C185" s="9"/>
    </row>
    <row r="186">
      <c r="A186" s="9"/>
      <c r="C186" s="9"/>
    </row>
    <row r="187">
      <c r="A187" s="9"/>
      <c r="C187" s="9"/>
    </row>
    <row r="188">
      <c r="A188" s="9"/>
      <c r="C188" s="9"/>
    </row>
    <row r="189">
      <c r="A189" s="9"/>
      <c r="C189" s="9"/>
    </row>
    <row r="190">
      <c r="A190" s="9"/>
      <c r="C190" s="9"/>
    </row>
    <row r="191">
      <c r="A191" s="9"/>
      <c r="C191" s="9"/>
    </row>
    <row r="192">
      <c r="A192" s="9"/>
      <c r="C192" s="9"/>
    </row>
    <row r="193">
      <c r="A193" s="9"/>
      <c r="C193" s="9"/>
    </row>
    <row r="194">
      <c r="A194" s="9"/>
      <c r="C194" s="9"/>
    </row>
    <row r="195">
      <c r="A195" s="9"/>
      <c r="C195" s="9"/>
    </row>
    <row r="196">
      <c r="A196" s="9"/>
      <c r="C196" s="9"/>
    </row>
    <row r="197">
      <c r="A197" s="9"/>
      <c r="C197" s="9"/>
    </row>
    <row r="198">
      <c r="A198" s="9"/>
      <c r="C198" s="9"/>
    </row>
    <row r="199">
      <c r="A199" s="9"/>
      <c r="C199" s="9"/>
    </row>
    <row r="200">
      <c r="A200" s="9"/>
      <c r="C200" s="9"/>
    </row>
    <row r="201">
      <c r="A201" s="9"/>
      <c r="C201" s="9"/>
    </row>
    <row r="202">
      <c r="A202" s="9"/>
      <c r="C202" s="9"/>
    </row>
    <row r="203">
      <c r="A203" s="9"/>
      <c r="C203" s="9"/>
    </row>
    <row r="204">
      <c r="A204" s="9"/>
      <c r="C204" s="9"/>
    </row>
    <row r="205">
      <c r="A205" s="9"/>
      <c r="C205" s="9"/>
    </row>
    <row r="206">
      <c r="A206" s="9"/>
      <c r="C206" s="9"/>
    </row>
    <row r="207">
      <c r="A207" s="9"/>
      <c r="C207" s="9"/>
    </row>
    <row r="208">
      <c r="A208" s="9"/>
      <c r="C208" s="9"/>
    </row>
    <row r="209">
      <c r="A209" s="9"/>
      <c r="C209" s="9"/>
    </row>
    <row r="210">
      <c r="A210" s="9"/>
      <c r="C210" s="9"/>
    </row>
    <row r="211">
      <c r="A211" s="9"/>
      <c r="C211" s="9"/>
    </row>
    <row r="212">
      <c r="A212" s="9"/>
      <c r="C212" s="9"/>
    </row>
    <row r="213">
      <c r="A213" s="9"/>
      <c r="C213" s="9"/>
    </row>
    <row r="214">
      <c r="A214" s="9"/>
      <c r="C214" s="9"/>
    </row>
    <row r="215">
      <c r="A215" s="9"/>
      <c r="C215" s="9"/>
    </row>
    <row r="216">
      <c r="A216" s="9"/>
      <c r="C216" s="9"/>
    </row>
    <row r="217">
      <c r="A217" s="9"/>
      <c r="C217" s="9"/>
    </row>
    <row r="218">
      <c r="A218" s="9"/>
      <c r="C218" s="9"/>
    </row>
    <row r="219">
      <c r="A219" s="9"/>
      <c r="C219" s="9"/>
    </row>
    <row r="220">
      <c r="A220" s="9"/>
      <c r="C220" s="9"/>
    </row>
    <row r="221">
      <c r="A221" s="9"/>
      <c r="C221" s="9"/>
    </row>
    <row r="222">
      <c r="A222" s="9"/>
      <c r="C222" s="9"/>
    </row>
    <row r="223">
      <c r="A223" s="9"/>
      <c r="C223" s="9"/>
    </row>
    <row r="224">
      <c r="A224" s="9"/>
      <c r="C224" s="9"/>
    </row>
    <row r="225">
      <c r="A225" s="9"/>
      <c r="C225" s="9"/>
    </row>
    <row r="226">
      <c r="A226" s="9"/>
      <c r="C226" s="9"/>
    </row>
    <row r="227">
      <c r="A227" s="9"/>
      <c r="C227" s="9"/>
    </row>
    <row r="228">
      <c r="A228" s="9"/>
      <c r="C228" s="9"/>
    </row>
    <row r="229">
      <c r="A229" s="9"/>
      <c r="C229" s="9"/>
    </row>
    <row r="230">
      <c r="A230" s="9"/>
      <c r="C230" s="9"/>
    </row>
    <row r="231">
      <c r="A231" s="9"/>
      <c r="C231" s="9"/>
    </row>
    <row r="232">
      <c r="A232" s="9"/>
      <c r="C232" s="9"/>
    </row>
    <row r="233">
      <c r="A233" s="9"/>
      <c r="C233" s="9"/>
    </row>
    <row r="234">
      <c r="A234" s="9"/>
      <c r="C234" s="9"/>
    </row>
    <row r="235">
      <c r="A235" s="9"/>
      <c r="C235" s="9"/>
    </row>
    <row r="236">
      <c r="A236" s="9"/>
      <c r="C236" s="9"/>
    </row>
    <row r="237">
      <c r="A237" s="9"/>
      <c r="C237" s="9"/>
    </row>
    <row r="238">
      <c r="A238" s="9"/>
      <c r="C238" s="9"/>
    </row>
    <row r="239">
      <c r="A239" s="9"/>
      <c r="C239" s="9"/>
    </row>
    <row r="240">
      <c r="A240" s="9"/>
      <c r="C240" s="9"/>
    </row>
    <row r="241">
      <c r="A241" s="9"/>
      <c r="C241" s="9"/>
    </row>
    <row r="242">
      <c r="A242" s="9"/>
      <c r="C242" s="9"/>
    </row>
    <row r="243">
      <c r="A243" s="9"/>
      <c r="C243" s="9"/>
    </row>
    <row r="244">
      <c r="A244" s="9"/>
      <c r="C244" s="9"/>
    </row>
    <row r="245">
      <c r="A245" s="9"/>
      <c r="C245" s="9"/>
    </row>
    <row r="246">
      <c r="A246" s="9"/>
      <c r="C246" s="9"/>
    </row>
    <row r="247">
      <c r="A247" s="9"/>
      <c r="C247" s="9"/>
    </row>
    <row r="248">
      <c r="A248" s="9"/>
      <c r="C248" s="9"/>
    </row>
    <row r="249">
      <c r="A249" s="9"/>
      <c r="C249" s="9"/>
    </row>
    <row r="250">
      <c r="A250" s="9"/>
      <c r="C250" s="9"/>
    </row>
    <row r="251">
      <c r="A251" s="9"/>
      <c r="C251" s="9"/>
    </row>
    <row r="252">
      <c r="A252" s="9"/>
      <c r="C252" s="9"/>
    </row>
    <row r="253">
      <c r="A253" s="9"/>
      <c r="C253" s="9"/>
    </row>
    <row r="254">
      <c r="A254" s="9"/>
      <c r="C254" s="9"/>
    </row>
    <row r="255">
      <c r="A255" s="9"/>
      <c r="C255" s="9"/>
    </row>
    <row r="256">
      <c r="A256" s="9"/>
      <c r="C256" s="9"/>
    </row>
    <row r="257">
      <c r="A257" s="9"/>
      <c r="C257" s="9"/>
    </row>
    <row r="258">
      <c r="A258" s="9"/>
      <c r="C258" s="9"/>
    </row>
    <row r="259">
      <c r="A259" s="9"/>
      <c r="C259" s="9"/>
    </row>
    <row r="260">
      <c r="A260" s="9"/>
      <c r="C260" s="9"/>
    </row>
    <row r="261">
      <c r="A261" s="9"/>
      <c r="C261" s="9"/>
    </row>
    <row r="262">
      <c r="A262" s="9"/>
      <c r="C262" s="9"/>
    </row>
    <row r="263">
      <c r="A263" s="9"/>
      <c r="C263" s="9"/>
    </row>
    <row r="264">
      <c r="A264" s="9"/>
      <c r="C264" s="9"/>
    </row>
    <row r="265">
      <c r="A265" s="9"/>
      <c r="C265" s="9"/>
    </row>
    <row r="266">
      <c r="A266" s="9"/>
      <c r="C266" s="9"/>
    </row>
    <row r="267">
      <c r="A267" s="9"/>
      <c r="C267" s="9"/>
    </row>
    <row r="268">
      <c r="A268" s="9"/>
      <c r="C268" s="9"/>
    </row>
    <row r="269">
      <c r="A269" s="9"/>
      <c r="C269" s="9"/>
    </row>
    <row r="270">
      <c r="A270" s="9"/>
      <c r="C270" s="9"/>
    </row>
    <row r="271">
      <c r="A271" s="9"/>
      <c r="C271" s="9"/>
    </row>
    <row r="272">
      <c r="A272" s="9"/>
      <c r="C272" s="9"/>
    </row>
    <row r="273">
      <c r="A273" s="9"/>
      <c r="C273" s="9"/>
    </row>
    <row r="274">
      <c r="A274" s="9"/>
      <c r="C274" s="9"/>
    </row>
    <row r="275">
      <c r="A275" s="9"/>
      <c r="C275" s="9"/>
    </row>
    <row r="276">
      <c r="A276" s="9"/>
      <c r="C276" s="9"/>
    </row>
    <row r="277">
      <c r="A277" s="9"/>
      <c r="C277" s="9"/>
    </row>
    <row r="278">
      <c r="A278" s="9"/>
      <c r="C278" s="9"/>
    </row>
    <row r="279">
      <c r="A279" s="9"/>
      <c r="C279" s="9"/>
    </row>
    <row r="280">
      <c r="A280" s="9"/>
      <c r="C280" s="9"/>
    </row>
    <row r="281">
      <c r="A281" s="9"/>
      <c r="C281" s="9"/>
    </row>
    <row r="282">
      <c r="A282" s="9"/>
      <c r="C282" s="9"/>
    </row>
    <row r="283">
      <c r="A283" s="9"/>
      <c r="C283" s="9"/>
    </row>
    <row r="284">
      <c r="A284" s="9"/>
      <c r="C284" s="9"/>
    </row>
    <row r="285">
      <c r="A285" s="9"/>
      <c r="C285" s="9"/>
    </row>
    <row r="286">
      <c r="A286" s="9"/>
      <c r="C286" s="9"/>
    </row>
    <row r="287">
      <c r="A287" s="9"/>
      <c r="C287" s="9"/>
    </row>
    <row r="288">
      <c r="A288" s="9"/>
      <c r="C288" s="9"/>
    </row>
    <row r="289">
      <c r="A289" s="9"/>
      <c r="C289" s="9"/>
    </row>
    <row r="290">
      <c r="A290" s="9"/>
      <c r="C290" s="9"/>
    </row>
    <row r="291">
      <c r="A291" s="9"/>
      <c r="C291" s="9"/>
    </row>
    <row r="292">
      <c r="A292" s="9"/>
      <c r="C292" s="9"/>
    </row>
    <row r="293">
      <c r="A293" s="9"/>
      <c r="C293" s="9"/>
    </row>
    <row r="294">
      <c r="A294" s="9"/>
      <c r="C294" s="9"/>
    </row>
    <row r="295">
      <c r="A295" s="9"/>
      <c r="C295" s="9"/>
    </row>
    <row r="296">
      <c r="A296" s="9"/>
      <c r="C296" s="9"/>
    </row>
    <row r="297">
      <c r="A297" s="9"/>
      <c r="C297" s="9"/>
    </row>
    <row r="298">
      <c r="A298" s="9"/>
      <c r="C298" s="9"/>
    </row>
    <row r="299">
      <c r="A299" s="9"/>
      <c r="C299" s="9"/>
    </row>
    <row r="300">
      <c r="A300" s="9"/>
      <c r="C300" s="9"/>
    </row>
    <row r="301">
      <c r="A301" s="9"/>
      <c r="C301" s="9"/>
    </row>
    <row r="302">
      <c r="A302" s="9"/>
      <c r="C302" s="9"/>
    </row>
    <row r="303">
      <c r="A303" s="9"/>
      <c r="C303" s="9"/>
    </row>
    <row r="304">
      <c r="A304" s="9"/>
      <c r="C304" s="9"/>
    </row>
    <row r="305">
      <c r="A305" s="9"/>
      <c r="C305" s="9"/>
    </row>
    <row r="306">
      <c r="A306" s="9"/>
      <c r="C306" s="9"/>
    </row>
    <row r="307">
      <c r="A307" s="9"/>
      <c r="C307" s="9"/>
    </row>
    <row r="308">
      <c r="A308" s="9"/>
      <c r="C308" s="9"/>
    </row>
    <row r="309">
      <c r="A309" s="9"/>
      <c r="C309" s="9"/>
    </row>
    <row r="310">
      <c r="A310" s="9"/>
      <c r="C310" s="9"/>
    </row>
    <row r="311">
      <c r="A311" s="9"/>
      <c r="C311" s="9"/>
    </row>
    <row r="312">
      <c r="A312" s="9"/>
      <c r="C312" s="9"/>
    </row>
    <row r="313">
      <c r="A313" s="9"/>
      <c r="C313" s="9"/>
    </row>
    <row r="314">
      <c r="A314" s="9"/>
      <c r="C314" s="9"/>
    </row>
    <row r="315">
      <c r="A315" s="9"/>
      <c r="C315" s="9"/>
    </row>
    <row r="316">
      <c r="A316" s="9"/>
      <c r="C316" s="9"/>
    </row>
    <row r="317">
      <c r="A317" s="9"/>
      <c r="C317" s="9"/>
    </row>
    <row r="318">
      <c r="A318" s="9"/>
      <c r="C318" s="9"/>
    </row>
    <row r="319">
      <c r="A319" s="9"/>
      <c r="C319" s="9"/>
    </row>
    <row r="320">
      <c r="A320" s="9"/>
      <c r="C320" s="9"/>
    </row>
    <row r="321">
      <c r="A321" s="9"/>
      <c r="C321" s="9"/>
    </row>
    <row r="322">
      <c r="A322" s="9"/>
      <c r="C322" s="9"/>
    </row>
    <row r="323">
      <c r="A323" s="9"/>
      <c r="C323" s="9"/>
    </row>
    <row r="324">
      <c r="A324" s="9"/>
      <c r="C324" s="9"/>
    </row>
    <row r="325">
      <c r="A325" s="9"/>
      <c r="C325" s="9"/>
    </row>
    <row r="326">
      <c r="A326" s="9"/>
      <c r="C326" s="9"/>
    </row>
    <row r="327">
      <c r="A327" s="9"/>
      <c r="C327" s="9"/>
    </row>
    <row r="328">
      <c r="A328" s="9"/>
      <c r="C328" s="9"/>
    </row>
    <row r="329">
      <c r="A329" s="9"/>
      <c r="C329" s="9"/>
    </row>
    <row r="330">
      <c r="A330" s="9"/>
      <c r="C330" s="9"/>
    </row>
    <row r="331">
      <c r="A331" s="9"/>
      <c r="C331" s="9"/>
    </row>
    <row r="332">
      <c r="A332" s="9"/>
      <c r="C332" s="9"/>
    </row>
    <row r="333">
      <c r="A333" s="9"/>
      <c r="C333" s="9"/>
    </row>
    <row r="334">
      <c r="A334" s="9"/>
      <c r="C334" s="9"/>
    </row>
    <row r="335">
      <c r="A335" s="9"/>
      <c r="C335" s="9"/>
    </row>
    <row r="336">
      <c r="A336" s="9"/>
      <c r="C336" s="9"/>
    </row>
    <row r="337">
      <c r="A337" s="9"/>
      <c r="C337" s="9"/>
    </row>
    <row r="338">
      <c r="A338" s="9"/>
      <c r="C338" s="9"/>
    </row>
    <row r="339">
      <c r="A339" s="9"/>
      <c r="C339" s="9"/>
    </row>
    <row r="340">
      <c r="A340" s="9"/>
      <c r="C340" s="9"/>
    </row>
    <row r="341">
      <c r="A341" s="9"/>
      <c r="C341" s="9"/>
    </row>
    <row r="342">
      <c r="A342" s="9"/>
      <c r="C342" s="9"/>
    </row>
    <row r="343">
      <c r="A343" s="9"/>
      <c r="C343" s="9"/>
    </row>
    <row r="344">
      <c r="A344" s="9"/>
      <c r="C344" s="9"/>
    </row>
    <row r="345">
      <c r="A345" s="9"/>
      <c r="C345" s="9"/>
    </row>
    <row r="346">
      <c r="A346" s="9"/>
      <c r="C346" s="9"/>
    </row>
    <row r="347">
      <c r="A347" s="9"/>
      <c r="C347" s="9"/>
    </row>
    <row r="348">
      <c r="A348" s="9"/>
      <c r="C348" s="9"/>
    </row>
    <row r="349">
      <c r="A349" s="9"/>
      <c r="C349" s="9"/>
    </row>
    <row r="350">
      <c r="A350" s="9"/>
      <c r="C350" s="9"/>
    </row>
    <row r="351">
      <c r="A351" s="9"/>
      <c r="C351" s="9"/>
    </row>
    <row r="352">
      <c r="A352" s="9"/>
      <c r="C352" s="9"/>
    </row>
    <row r="353">
      <c r="A353" s="9"/>
      <c r="C353" s="9"/>
    </row>
    <row r="354">
      <c r="A354" s="9"/>
      <c r="C354" s="9"/>
    </row>
    <row r="355">
      <c r="A355" s="9"/>
      <c r="C355" s="9"/>
    </row>
    <row r="356">
      <c r="A356" s="9"/>
      <c r="C356" s="9"/>
    </row>
    <row r="357">
      <c r="A357" s="9"/>
      <c r="C357" s="9"/>
    </row>
    <row r="358">
      <c r="A358" s="9"/>
      <c r="C358" s="9"/>
    </row>
    <row r="359">
      <c r="A359" s="9"/>
      <c r="C359" s="9"/>
    </row>
    <row r="360">
      <c r="A360" s="9"/>
      <c r="C360" s="9"/>
    </row>
    <row r="361">
      <c r="A361" s="9"/>
      <c r="C361" s="9"/>
    </row>
    <row r="362">
      <c r="A362" s="9"/>
      <c r="C362" s="9"/>
    </row>
    <row r="363">
      <c r="A363" s="9"/>
      <c r="C363" s="9"/>
    </row>
    <row r="364">
      <c r="A364" s="9"/>
      <c r="C364" s="9"/>
    </row>
    <row r="365">
      <c r="A365" s="9"/>
      <c r="C365" s="9"/>
    </row>
    <row r="366">
      <c r="A366" s="9"/>
      <c r="C366" s="9"/>
    </row>
    <row r="367">
      <c r="A367" s="9"/>
      <c r="C367" s="9"/>
    </row>
    <row r="368">
      <c r="A368" s="9"/>
      <c r="C368" s="9"/>
    </row>
    <row r="369">
      <c r="A369" s="9"/>
      <c r="C369" s="9"/>
    </row>
    <row r="370">
      <c r="A370" s="9"/>
      <c r="C370" s="9"/>
    </row>
    <row r="371">
      <c r="A371" s="9"/>
      <c r="C371" s="9"/>
    </row>
    <row r="372">
      <c r="A372" s="9"/>
      <c r="C372" s="9"/>
    </row>
    <row r="373">
      <c r="A373" s="9"/>
      <c r="C373" s="9"/>
    </row>
    <row r="374">
      <c r="A374" s="9"/>
      <c r="C374" s="9"/>
    </row>
    <row r="375">
      <c r="A375" s="9"/>
      <c r="C375" s="9"/>
    </row>
    <row r="376">
      <c r="A376" s="9"/>
      <c r="C376" s="9"/>
    </row>
    <row r="377">
      <c r="A377" s="9"/>
      <c r="C377" s="9"/>
    </row>
    <row r="378">
      <c r="A378" s="9"/>
      <c r="C378" s="9"/>
    </row>
    <row r="379">
      <c r="A379" s="9"/>
      <c r="C379" s="9"/>
    </row>
    <row r="380">
      <c r="A380" s="9"/>
      <c r="C380" s="9"/>
    </row>
    <row r="381">
      <c r="A381" s="9"/>
      <c r="C381" s="9"/>
    </row>
    <row r="382">
      <c r="A382" s="9"/>
      <c r="C382" s="9"/>
    </row>
    <row r="383">
      <c r="A383" s="9"/>
      <c r="C383" s="9"/>
    </row>
    <row r="384">
      <c r="A384" s="9"/>
      <c r="C384" s="9"/>
    </row>
    <row r="385">
      <c r="A385" s="9"/>
      <c r="C385" s="9"/>
    </row>
    <row r="386">
      <c r="A386" s="9"/>
      <c r="C386" s="9"/>
    </row>
    <row r="387">
      <c r="A387" s="9"/>
      <c r="C387" s="9"/>
    </row>
    <row r="388">
      <c r="A388" s="9"/>
      <c r="C388" s="9"/>
    </row>
    <row r="389">
      <c r="A389" s="9"/>
      <c r="C389" s="9"/>
    </row>
    <row r="390">
      <c r="A390" s="9"/>
      <c r="C390" s="9"/>
    </row>
    <row r="391">
      <c r="A391" s="9"/>
      <c r="C391" s="9"/>
    </row>
    <row r="392">
      <c r="A392" s="9"/>
      <c r="C392" s="9"/>
    </row>
    <row r="393">
      <c r="A393" s="9"/>
      <c r="C393" s="9"/>
    </row>
    <row r="394">
      <c r="A394" s="9"/>
      <c r="C394" s="9"/>
    </row>
    <row r="395">
      <c r="A395" s="9"/>
      <c r="C395" s="9"/>
    </row>
    <row r="396">
      <c r="A396" s="9"/>
      <c r="C396" s="9"/>
    </row>
    <row r="397">
      <c r="A397" s="9"/>
      <c r="C397" s="9"/>
    </row>
    <row r="398">
      <c r="A398" s="9"/>
      <c r="C398" s="9"/>
    </row>
    <row r="399">
      <c r="A399" s="9"/>
      <c r="C399" s="9"/>
    </row>
    <row r="400">
      <c r="A400" s="9"/>
      <c r="C400" s="9"/>
    </row>
    <row r="401">
      <c r="A401" s="9"/>
      <c r="C401" s="9"/>
    </row>
    <row r="402">
      <c r="A402" s="9"/>
      <c r="C402" s="9"/>
    </row>
    <row r="403">
      <c r="A403" s="9"/>
      <c r="C403" s="9"/>
    </row>
    <row r="404">
      <c r="A404" s="9"/>
      <c r="C404" s="9"/>
    </row>
    <row r="405">
      <c r="A405" s="9"/>
      <c r="C405" s="9"/>
    </row>
    <row r="406">
      <c r="A406" s="9"/>
      <c r="C406" s="9"/>
    </row>
    <row r="407">
      <c r="A407" s="9"/>
      <c r="C407" s="9"/>
    </row>
    <row r="408">
      <c r="A408" s="9"/>
      <c r="C408" s="9"/>
    </row>
    <row r="409">
      <c r="A409" s="9"/>
      <c r="C409" s="9"/>
    </row>
    <row r="410">
      <c r="A410" s="9"/>
      <c r="C410" s="9"/>
    </row>
    <row r="411">
      <c r="A411" s="9"/>
      <c r="C411" s="9"/>
    </row>
    <row r="412">
      <c r="A412" s="9"/>
      <c r="C412" s="9"/>
    </row>
    <row r="413">
      <c r="A413" s="9"/>
      <c r="C413" s="9"/>
    </row>
    <row r="414">
      <c r="A414" s="9"/>
      <c r="C414" s="9"/>
    </row>
    <row r="415">
      <c r="A415" s="9"/>
      <c r="C415" s="9"/>
    </row>
    <row r="416">
      <c r="A416" s="9"/>
      <c r="C416" s="9"/>
    </row>
    <row r="417">
      <c r="A417" s="9"/>
      <c r="C417" s="9"/>
    </row>
    <row r="418">
      <c r="A418" s="9"/>
      <c r="C418" s="9"/>
    </row>
    <row r="419">
      <c r="A419" s="9"/>
      <c r="C419" s="9"/>
    </row>
    <row r="420">
      <c r="A420" s="9"/>
      <c r="C420" s="9"/>
    </row>
    <row r="421">
      <c r="A421" s="9"/>
      <c r="C421" s="9"/>
    </row>
    <row r="422">
      <c r="A422" s="9"/>
      <c r="C422" s="9"/>
    </row>
    <row r="423">
      <c r="A423" s="9"/>
      <c r="C423" s="9"/>
    </row>
    <row r="424">
      <c r="A424" s="9"/>
      <c r="C424" s="9"/>
    </row>
    <row r="425">
      <c r="A425" s="9"/>
      <c r="C425" s="9"/>
    </row>
    <row r="426">
      <c r="A426" s="9"/>
      <c r="C426" s="9"/>
    </row>
    <row r="427">
      <c r="A427" s="9"/>
      <c r="C427" s="9"/>
    </row>
    <row r="428">
      <c r="A428" s="9"/>
      <c r="C428" s="9"/>
    </row>
    <row r="429">
      <c r="A429" s="9"/>
      <c r="C429" s="9"/>
    </row>
    <row r="430">
      <c r="A430" s="9"/>
      <c r="C430" s="9"/>
    </row>
    <row r="431">
      <c r="A431" s="9"/>
      <c r="C431" s="9"/>
    </row>
    <row r="432">
      <c r="A432" s="9"/>
      <c r="C432" s="9"/>
    </row>
    <row r="433">
      <c r="A433" s="9"/>
      <c r="C433" s="9"/>
    </row>
    <row r="434">
      <c r="A434" s="9"/>
      <c r="C434" s="9"/>
    </row>
    <row r="435">
      <c r="A435" s="9"/>
      <c r="C435" s="9"/>
    </row>
    <row r="436">
      <c r="A436" s="9"/>
      <c r="C436" s="9"/>
    </row>
    <row r="437">
      <c r="A437" s="9"/>
      <c r="C437" s="9"/>
    </row>
    <row r="438">
      <c r="A438" s="9"/>
      <c r="C438" s="9"/>
    </row>
    <row r="439">
      <c r="A439" s="9"/>
      <c r="C439" s="9"/>
    </row>
    <row r="440">
      <c r="A440" s="9"/>
      <c r="C440" s="9"/>
    </row>
    <row r="441">
      <c r="A441" s="9"/>
      <c r="C441" s="9"/>
    </row>
    <row r="442">
      <c r="A442" s="9"/>
      <c r="C442" s="9"/>
    </row>
    <row r="443">
      <c r="A443" s="9"/>
      <c r="C443" s="9"/>
    </row>
    <row r="444">
      <c r="A444" s="9"/>
      <c r="C444" s="9"/>
    </row>
    <row r="445">
      <c r="A445" s="9"/>
      <c r="C445" s="9"/>
    </row>
    <row r="446">
      <c r="A446" s="9"/>
      <c r="C446" s="9"/>
    </row>
    <row r="447">
      <c r="A447" s="9"/>
      <c r="C447" s="9"/>
    </row>
    <row r="448">
      <c r="A448" s="9"/>
      <c r="C448" s="9"/>
    </row>
    <row r="449">
      <c r="A449" s="9"/>
      <c r="C449" s="9"/>
    </row>
    <row r="450">
      <c r="A450" s="9"/>
      <c r="C450" s="9"/>
    </row>
    <row r="451">
      <c r="A451" s="9"/>
      <c r="C451" s="9"/>
    </row>
    <row r="452">
      <c r="A452" s="9"/>
      <c r="C452" s="9"/>
    </row>
    <row r="453">
      <c r="A453" s="9"/>
      <c r="C453" s="9"/>
    </row>
    <row r="454">
      <c r="A454" s="9"/>
      <c r="C454" s="9"/>
    </row>
    <row r="455">
      <c r="A455" s="9"/>
      <c r="C455" s="9"/>
    </row>
    <row r="456">
      <c r="A456" s="9"/>
      <c r="C456" s="9"/>
    </row>
    <row r="457">
      <c r="A457" s="9"/>
      <c r="C457" s="9"/>
    </row>
    <row r="458">
      <c r="A458" s="9"/>
      <c r="C458" s="9"/>
    </row>
    <row r="459">
      <c r="A459" s="9"/>
      <c r="C459" s="9"/>
    </row>
    <row r="460">
      <c r="A460" s="9"/>
      <c r="C460" s="9"/>
    </row>
    <row r="461">
      <c r="A461" s="9"/>
      <c r="C461" s="9"/>
    </row>
    <row r="462">
      <c r="A462" s="9"/>
      <c r="C462" s="9"/>
    </row>
    <row r="463">
      <c r="A463" s="9"/>
      <c r="C463" s="9"/>
    </row>
    <row r="464">
      <c r="A464" s="9"/>
      <c r="C464" s="9"/>
    </row>
    <row r="465">
      <c r="A465" s="9"/>
      <c r="C465" s="9"/>
    </row>
    <row r="466">
      <c r="A466" s="9"/>
      <c r="C466" s="9"/>
    </row>
    <row r="467">
      <c r="A467" s="9"/>
      <c r="C467" s="9"/>
    </row>
    <row r="468">
      <c r="A468" s="9"/>
      <c r="C468" s="9"/>
    </row>
    <row r="469">
      <c r="A469" s="9"/>
      <c r="C469" s="9"/>
    </row>
    <row r="470">
      <c r="A470" s="9"/>
      <c r="C470" s="9"/>
    </row>
    <row r="471">
      <c r="A471" s="9"/>
      <c r="C471" s="9"/>
    </row>
    <row r="472">
      <c r="A472" s="9"/>
      <c r="C472" s="9"/>
    </row>
    <row r="473">
      <c r="A473" s="9"/>
      <c r="C473" s="9"/>
    </row>
    <row r="474">
      <c r="A474" s="9"/>
      <c r="C474" s="9"/>
    </row>
    <row r="475">
      <c r="A475" s="9"/>
      <c r="C475" s="9"/>
    </row>
    <row r="476">
      <c r="A476" s="9"/>
      <c r="C476" s="9"/>
    </row>
    <row r="477">
      <c r="A477" s="9"/>
      <c r="C477" s="9"/>
    </row>
    <row r="478">
      <c r="A478" s="9"/>
      <c r="C478" s="9"/>
    </row>
    <row r="479">
      <c r="A479" s="9"/>
      <c r="C479" s="9"/>
    </row>
    <row r="480">
      <c r="A480" s="9"/>
      <c r="C480" s="9"/>
    </row>
    <row r="481">
      <c r="A481" s="9"/>
      <c r="C481" s="9"/>
    </row>
    <row r="482">
      <c r="A482" s="9"/>
      <c r="C482" s="9"/>
    </row>
    <row r="483">
      <c r="A483" s="9"/>
      <c r="C483" s="9"/>
    </row>
    <row r="484">
      <c r="A484" s="9"/>
      <c r="C484" s="9"/>
    </row>
    <row r="485">
      <c r="A485" s="9"/>
      <c r="C485" s="9"/>
    </row>
    <row r="486">
      <c r="A486" s="9"/>
      <c r="C486" s="9"/>
    </row>
    <row r="487">
      <c r="A487" s="9"/>
      <c r="C487" s="9"/>
    </row>
    <row r="488">
      <c r="A488" s="9"/>
      <c r="C488" s="9"/>
    </row>
    <row r="489">
      <c r="A489" s="9"/>
      <c r="C489" s="9"/>
    </row>
    <row r="490">
      <c r="A490" s="9"/>
      <c r="C490" s="9"/>
    </row>
    <row r="491">
      <c r="A491" s="9"/>
      <c r="C491" s="9"/>
    </row>
    <row r="492">
      <c r="A492" s="9"/>
      <c r="C492" s="9"/>
    </row>
    <row r="493">
      <c r="A493" s="9"/>
      <c r="C493" s="9"/>
    </row>
    <row r="494">
      <c r="A494" s="9"/>
      <c r="C494" s="9"/>
    </row>
    <row r="495">
      <c r="A495" s="9"/>
      <c r="C495" s="9"/>
    </row>
    <row r="496">
      <c r="A496" s="9"/>
      <c r="C496" s="9"/>
    </row>
    <row r="497">
      <c r="A497" s="9"/>
      <c r="C497" s="9"/>
    </row>
    <row r="498">
      <c r="A498" s="9"/>
      <c r="C498" s="9"/>
    </row>
    <row r="499">
      <c r="A499" s="9"/>
      <c r="C499" s="9"/>
    </row>
    <row r="500">
      <c r="A500" s="9"/>
      <c r="C500" s="9"/>
    </row>
    <row r="501">
      <c r="A501" s="9"/>
      <c r="C501" s="9"/>
    </row>
    <row r="502">
      <c r="A502" s="9"/>
      <c r="C502" s="9"/>
    </row>
    <row r="503">
      <c r="A503" s="9"/>
      <c r="C503" s="9"/>
    </row>
    <row r="504">
      <c r="A504" s="9"/>
      <c r="C504" s="9"/>
    </row>
    <row r="505">
      <c r="A505" s="9"/>
      <c r="C505" s="9"/>
    </row>
    <row r="506">
      <c r="A506" s="9"/>
      <c r="C506" s="9"/>
    </row>
    <row r="507">
      <c r="A507" s="9"/>
      <c r="C507" s="9"/>
    </row>
    <row r="508">
      <c r="A508" s="9"/>
      <c r="C508" s="9"/>
    </row>
    <row r="509">
      <c r="A509" s="9"/>
      <c r="C509" s="9"/>
    </row>
    <row r="510">
      <c r="A510" s="9"/>
      <c r="C510" s="9"/>
    </row>
    <row r="511">
      <c r="A511" s="9"/>
      <c r="C511" s="9"/>
    </row>
    <row r="512">
      <c r="A512" s="9"/>
      <c r="C512" s="9"/>
    </row>
    <row r="513">
      <c r="A513" s="9"/>
      <c r="C513" s="9"/>
    </row>
    <row r="514">
      <c r="A514" s="9"/>
      <c r="C514" s="9"/>
    </row>
    <row r="515">
      <c r="A515" s="9"/>
      <c r="C515" s="9"/>
    </row>
    <row r="516">
      <c r="A516" s="9"/>
      <c r="C516" s="9"/>
    </row>
    <row r="517">
      <c r="A517" s="9"/>
      <c r="C517" s="9"/>
    </row>
    <row r="518">
      <c r="A518" s="9"/>
      <c r="C518" s="9"/>
    </row>
    <row r="519">
      <c r="A519" s="9"/>
      <c r="C519" s="9"/>
    </row>
    <row r="520">
      <c r="A520" s="9"/>
      <c r="C520" s="9"/>
    </row>
    <row r="521">
      <c r="A521" s="9"/>
      <c r="C521" s="9"/>
    </row>
    <row r="522">
      <c r="A522" s="9"/>
      <c r="C522" s="9"/>
    </row>
    <row r="523">
      <c r="A523" s="9"/>
      <c r="C523" s="9"/>
    </row>
    <row r="524">
      <c r="A524" s="9"/>
      <c r="C524" s="9"/>
    </row>
    <row r="525">
      <c r="A525" s="9"/>
      <c r="C525" s="9"/>
    </row>
    <row r="526">
      <c r="A526" s="9"/>
      <c r="C526" s="9"/>
    </row>
    <row r="527">
      <c r="A527" s="9"/>
      <c r="C527" s="9"/>
    </row>
    <row r="528">
      <c r="A528" s="9"/>
      <c r="C528" s="9"/>
    </row>
    <row r="529">
      <c r="A529" s="9"/>
      <c r="C529" s="9"/>
    </row>
    <row r="530">
      <c r="A530" s="9"/>
      <c r="C530" s="9"/>
    </row>
    <row r="531">
      <c r="A531" s="9"/>
      <c r="C531" s="9"/>
    </row>
    <row r="532">
      <c r="A532" s="9"/>
      <c r="C532" s="9"/>
    </row>
    <row r="533">
      <c r="A533" s="9"/>
      <c r="C533" s="9"/>
    </row>
    <row r="534">
      <c r="A534" s="9"/>
      <c r="C534" s="9"/>
    </row>
    <row r="535">
      <c r="A535" s="9"/>
      <c r="C535" s="9"/>
    </row>
    <row r="536">
      <c r="A536" s="9"/>
      <c r="C536" s="9"/>
    </row>
    <row r="537">
      <c r="A537" s="9"/>
      <c r="C537" s="9"/>
    </row>
    <row r="538">
      <c r="A538" s="9"/>
      <c r="C538" s="9"/>
    </row>
    <row r="539">
      <c r="A539" s="9"/>
      <c r="C539" s="9"/>
    </row>
    <row r="540">
      <c r="A540" s="9"/>
      <c r="C540" s="9"/>
    </row>
    <row r="541">
      <c r="A541" s="9"/>
      <c r="C541" s="9"/>
    </row>
    <row r="542">
      <c r="A542" s="9"/>
      <c r="C542" s="9"/>
    </row>
    <row r="543">
      <c r="A543" s="9"/>
      <c r="C543" s="9"/>
    </row>
    <row r="544">
      <c r="A544" s="9"/>
      <c r="C544" s="9"/>
    </row>
    <row r="545">
      <c r="A545" s="9"/>
      <c r="C545" s="9"/>
    </row>
    <row r="546">
      <c r="A546" s="9"/>
      <c r="C546" s="9"/>
    </row>
    <row r="547">
      <c r="A547" s="9"/>
      <c r="C547" s="9"/>
    </row>
    <row r="548">
      <c r="A548" s="9"/>
      <c r="C548" s="9"/>
    </row>
    <row r="549">
      <c r="A549" s="9"/>
      <c r="C549" s="9"/>
    </row>
    <row r="550">
      <c r="A550" s="9"/>
      <c r="C550" s="9"/>
    </row>
    <row r="551">
      <c r="A551" s="9"/>
      <c r="C551" s="9"/>
    </row>
    <row r="552">
      <c r="A552" s="9"/>
      <c r="C552" s="9"/>
    </row>
    <row r="553">
      <c r="A553" s="9"/>
      <c r="C553" s="9"/>
    </row>
    <row r="554">
      <c r="A554" s="9"/>
      <c r="C554" s="9"/>
    </row>
    <row r="555">
      <c r="A555" s="9"/>
      <c r="C555" s="9"/>
    </row>
    <row r="556">
      <c r="A556" s="9"/>
      <c r="C556" s="9"/>
    </row>
    <row r="557">
      <c r="A557" s="9"/>
      <c r="C557" s="9"/>
    </row>
    <row r="558">
      <c r="A558" s="9"/>
      <c r="C558" s="9"/>
    </row>
    <row r="559">
      <c r="A559" s="9"/>
      <c r="C559" s="9"/>
    </row>
    <row r="560">
      <c r="A560" s="9"/>
      <c r="C560" s="9"/>
    </row>
    <row r="561">
      <c r="A561" s="9"/>
      <c r="C561" s="9"/>
    </row>
    <row r="562">
      <c r="A562" s="9"/>
      <c r="C562" s="9"/>
    </row>
    <row r="563">
      <c r="A563" s="9"/>
      <c r="C563" s="9"/>
    </row>
    <row r="564">
      <c r="A564" s="9"/>
      <c r="C564" s="9"/>
    </row>
    <row r="565">
      <c r="A565" s="9"/>
      <c r="C565" s="9"/>
    </row>
    <row r="566">
      <c r="A566" s="9"/>
      <c r="C566" s="9"/>
    </row>
    <row r="567">
      <c r="A567" s="9"/>
      <c r="C567" s="9"/>
    </row>
    <row r="568">
      <c r="A568" s="9"/>
      <c r="C568" s="9"/>
    </row>
    <row r="569">
      <c r="A569" s="9"/>
      <c r="C569" s="9"/>
    </row>
    <row r="570">
      <c r="A570" s="9"/>
      <c r="C570" s="9"/>
    </row>
    <row r="571">
      <c r="A571" s="9"/>
      <c r="C571" s="9"/>
    </row>
    <row r="572">
      <c r="A572" s="9"/>
      <c r="C572" s="9"/>
    </row>
    <row r="573">
      <c r="A573" s="9"/>
      <c r="C573" s="9"/>
    </row>
    <row r="574">
      <c r="A574" s="9"/>
      <c r="C574" s="9"/>
    </row>
    <row r="575">
      <c r="A575" s="9"/>
      <c r="C575" s="9"/>
    </row>
    <row r="576">
      <c r="A576" s="9"/>
      <c r="C576" s="9"/>
    </row>
    <row r="577">
      <c r="A577" s="9"/>
      <c r="C577" s="9"/>
    </row>
    <row r="578">
      <c r="A578" s="9"/>
      <c r="C578" s="9"/>
    </row>
    <row r="579">
      <c r="A579" s="9"/>
      <c r="C579" s="9"/>
    </row>
    <row r="580">
      <c r="A580" s="9"/>
      <c r="C580" s="9"/>
    </row>
    <row r="581">
      <c r="A581" s="9"/>
      <c r="C581" s="9"/>
    </row>
    <row r="582">
      <c r="A582" s="9"/>
      <c r="C582" s="9"/>
    </row>
    <row r="583">
      <c r="A583" s="9"/>
      <c r="C583" s="9"/>
    </row>
    <row r="584">
      <c r="A584" s="9"/>
      <c r="C584" s="9"/>
    </row>
    <row r="585">
      <c r="A585" s="9"/>
      <c r="C585" s="9"/>
    </row>
    <row r="586">
      <c r="A586" s="9"/>
      <c r="C586" s="9"/>
    </row>
    <row r="587">
      <c r="A587" s="9"/>
      <c r="C587" s="9"/>
    </row>
    <row r="588">
      <c r="A588" s="9"/>
      <c r="C588" s="9"/>
    </row>
    <row r="589">
      <c r="A589" s="9"/>
      <c r="C589" s="9"/>
    </row>
    <row r="590">
      <c r="A590" s="9"/>
      <c r="C590" s="9"/>
    </row>
    <row r="591">
      <c r="A591" s="9"/>
      <c r="C591" s="9"/>
    </row>
    <row r="592">
      <c r="A592" s="9"/>
      <c r="C592" s="9"/>
    </row>
    <row r="593">
      <c r="A593" s="9"/>
      <c r="C593" s="9"/>
    </row>
    <row r="594">
      <c r="A594" s="9"/>
      <c r="C594" s="9"/>
    </row>
    <row r="595">
      <c r="A595" s="9"/>
      <c r="C595" s="9"/>
    </row>
    <row r="596">
      <c r="A596" s="9"/>
      <c r="C596" s="9"/>
    </row>
    <row r="597">
      <c r="A597" s="9"/>
      <c r="C597" s="9"/>
    </row>
    <row r="598">
      <c r="A598" s="9"/>
      <c r="C598" s="9"/>
    </row>
    <row r="599">
      <c r="A599" s="9"/>
      <c r="C599" s="9"/>
    </row>
    <row r="600">
      <c r="A600" s="9"/>
      <c r="C600" s="9"/>
    </row>
    <row r="601">
      <c r="A601" s="9"/>
      <c r="C601" s="9"/>
    </row>
    <row r="602">
      <c r="A602" s="9"/>
      <c r="C602" s="9"/>
    </row>
    <row r="603">
      <c r="A603" s="9"/>
      <c r="C603" s="9"/>
    </row>
    <row r="604">
      <c r="A604" s="9"/>
      <c r="C604" s="9"/>
    </row>
    <row r="605">
      <c r="A605" s="9"/>
      <c r="C605" s="9"/>
    </row>
    <row r="606">
      <c r="A606" s="9"/>
      <c r="C606" s="9"/>
    </row>
    <row r="607">
      <c r="A607" s="9"/>
      <c r="C607" s="9"/>
    </row>
    <row r="608">
      <c r="A608" s="9"/>
      <c r="C608" s="9"/>
    </row>
    <row r="609">
      <c r="A609" s="9"/>
      <c r="C609" s="9"/>
    </row>
    <row r="610">
      <c r="A610" s="9"/>
      <c r="C610" s="9"/>
    </row>
    <row r="611">
      <c r="A611" s="9"/>
      <c r="C611" s="9"/>
    </row>
    <row r="612">
      <c r="A612" s="9"/>
      <c r="C612" s="9"/>
    </row>
    <row r="613">
      <c r="A613" s="9"/>
      <c r="C613" s="9"/>
    </row>
    <row r="614">
      <c r="A614" s="9"/>
      <c r="C614" s="9"/>
    </row>
    <row r="615">
      <c r="A615" s="9"/>
      <c r="C615" s="9"/>
    </row>
    <row r="616">
      <c r="A616" s="9"/>
      <c r="C616" s="9"/>
    </row>
    <row r="617">
      <c r="A617" s="9"/>
      <c r="C617" s="9"/>
    </row>
    <row r="618">
      <c r="A618" s="9"/>
      <c r="C618" s="9"/>
    </row>
    <row r="619">
      <c r="A619" s="9"/>
      <c r="C619" s="9"/>
    </row>
    <row r="620">
      <c r="A620" s="9"/>
      <c r="C620" s="9"/>
    </row>
    <row r="621">
      <c r="A621" s="9"/>
      <c r="C621" s="9"/>
    </row>
    <row r="622">
      <c r="A622" s="9"/>
      <c r="C622" s="9"/>
    </row>
    <row r="623">
      <c r="A623" s="9"/>
      <c r="C623" s="9"/>
    </row>
    <row r="624">
      <c r="A624" s="9"/>
      <c r="C624" s="9"/>
    </row>
    <row r="625">
      <c r="A625" s="9"/>
      <c r="C625" s="9"/>
    </row>
    <row r="626">
      <c r="A626" s="9"/>
      <c r="C626" s="9"/>
    </row>
    <row r="627">
      <c r="A627" s="9"/>
      <c r="C627" s="9"/>
    </row>
    <row r="628">
      <c r="A628" s="9"/>
      <c r="C628" s="9"/>
    </row>
    <row r="629">
      <c r="A629" s="9"/>
      <c r="C629" s="9"/>
    </row>
    <row r="630">
      <c r="A630" s="9"/>
      <c r="C630" s="9"/>
    </row>
    <row r="631">
      <c r="A631" s="9"/>
      <c r="C631" s="9"/>
    </row>
    <row r="632">
      <c r="A632" s="9"/>
      <c r="C632" s="9"/>
    </row>
    <row r="633">
      <c r="A633" s="9"/>
      <c r="C633" s="9"/>
    </row>
    <row r="634">
      <c r="A634" s="9"/>
      <c r="C634" s="9"/>
    </row>
    <row r="635">
      <c r="A635" s="9"/>
      <c r="C635" s="9"/>
    </row>
    <row r="636">
      <c r="A636" s="9"/>
      <c r="C636" s="9"/>
    </row>
    <row r="637">
      <c r="A637" s="9"/>
      <c r="C637" s="9"/>
    </row>
    <row r="638">
      <c r="A638" s="9"/>
      <c r="C638" s="9"/>
    </row>
    <row r="639">
      <c r="A639" s="9"/>
      <c r="C639" s="9"/>
    </row>
    <row r="640">
      <c r="A640" s="9"/>
      <c r="C640" s="9"/>
    </row>
    <row r="641">
      <c r="A641" s="9"/>
      <c r="C641" s="9"/>
    </row>
    <row r="642">
      <c r="A642" s="9"/>
      <c r="C642" s="9"/>
    </row>
    <row r="643">
      <c r="A643" s="9"/>
      <c r="C643" s="9"/>
    </row>
    <row r="644">
      <c r="A644" s="9"/>
      <c r="C644" s="9"/>
    </row>
    <row r="645">
      <c r="A645" s="9"/>
      <c r="C645" s="9"/>
    </row>
    <row r="646">
      <c r="A646" s="9"/>
      <c r="C646" s="9"/>
    </row>
    <row r="647">
      <c r="A647" s="9"/>
      <c r="C647" s="9"/>
    </row>
    <row r="648">
      <c r="A648" s="9"/>
      <c r="C648" s="9"/>
    </row>
    <row r="649">
      <c r="A649" s="9"/>
      <c r="C649" s="9"/>
    </row>
    <row r="650">
      <c r="A650" s="9"/>
      <c r="C650" s="9"/>
    </row>
    <row r="651">
      <c r="A651" s="9"/>
      <c r="C651" s="9"/>
    </row>
    <row r="652">
      <c r="A652" s="9"/>
      <c r="C652" s="9"/>
    </row>
    <row r="653">
      <c r="A653" s="9"/>
      <c r="C653" s="9"/>
    </row>
    <row r="654">
      <c r="A654" s="9"/>
      <c r="C654" s="9"/>
    </row>
    <row r="655">
      <c r="A655" s="9"/>
      <c r="C655" s="9"/>
    </row>
    <row r="656">
      <c r="A656" s="9"/>
      <c r="C656" s="9"/>
    </row>
    <row r="657">
      <c r="A657" s="9"/>
      <c r="C657" s="9"/>
    </row>
    <row r="658">
      <c r="A658" s="9"/>
      <c r="C658" s="9"/>
    </row>
    <row r="659">
      <c r="A659" s="9"/>
      <c r="C659" s="9"/>
    </row>
    <row r="660">
      <c r="A660" s="9"/>
      <c r="C660" s="9"/>
    </row>
    <row r="661">
      <c r="A661" s="9"/>
      <c r="C661" s="9"/>
    </row>
    <row r="662">
      <c r="A662" s="9"/>
      <c r="C662" s="9"/>
    </row>
    <row r="663">
      <c r="A663" s="9"/>
      <c r="C663" s="9"/>
    </row>
    <row r="664">
      <c r="A664" s="9"/>
      <c r="C664" s="9"/>
    </row>
    <row r="665">
      <c r="A665" s="9"/>
      <c r="C665" s="9"/>
    </row>
    <row r="666">
      <c r="A666" s="9"/>
      <c r="C666" s="9"/>
    </row>
    <row r="667">
      <c r="A667" s="9"/>
      <c r="C667" s="9"/>
    </row>
    <row r="668">
      <c r="A668" s="9"/>
      <c r="C668" s="9"/>
    </row>
    <row r="669">
      <c r="A669" s="9"/>
      <c r="C669" s="9"/>
    </row>
    <row r="670">
      <c r="A670" s="9"/>
      <c r="C670" s="9"/>
    </row>
    <row r="671">
      <c r="A671" s="9"/>
      <c r="C671" s="9"/>
    </row>
    <row r="672">
      <c r="A672" s="9"/>
      <c r="C672" s="9"/>
    </row>
    <row r="673">
      <c r="A673" s="9"/>
      <c r="C673" s="9"/>
    </row>
    <row r="674">
      <c r="A674" s="9"/>
      <c r="C674" s="9"/>
    </row>
    <row r="675">
      <c r="A675" s="9"/>
      <c r="C675" s="9"/>
    </row>
    <row r="676">
      <c r="A676" s="9"/>
      <c r="C676" s="9"/>
    </row>
    <row r="677">
      <c r="A677" s="9"/>
      <c r="C677" s="9"/>
    </row>
    <row r="678">
      <c r="A678" s="9"/>
      <c r="C678" s="9"/>
    </row>
    <row r="679">
      <c r="A679" s="9"/>
      <c r="C679" s="9"/>
    </row>
    <row r="680">
      <c r="A680" s="9"/>
      <c r="C680" s="9"/>
    </row>
    <row r="681">
      <c r="A681" s="9"/>
      <c r="C681" s="9"/>
    </row>
    <row r="682">
      <c r="A682" s="9"/>
      <c r="C682" s="9"/>
    </row>
    <row r="683">
      <c r="A683" s="9"/>
      <c r="C683" s="9"/>
    </row>
    <row r="684">
      <c r="A684" s="9"/>
      <c r="C684" s="9"/>
    </row>
    <row r="685">
      <c r="A685" s="9"/>
      <c r="C685" s="9"/>
    </row>
    <row r="686">
      <c r="A686" s="9"/>
      <c r="C686" s="9"/>
    </row>
    <row r="687">
      <c r="A687" s="9"/>
      <c r="C687" s="9"/>
    </row>
    <row r="688">
      <c r="A688" s="9"/>
      <c r="C688" s="9"/>
    </row>
    <row r="689">
      <c r="A689" s="9"/>
      <c r="C689" s="9"/>
    </row>
    <row r="690">
      <c r="A690" s="9"/>
      <c r="C690" s="9"/>
    </row>
    <row r="691">
      <c r="A691" s="9"/>
      <c r="C691" s="9"/>
    </row>
    <row r="692">
      <c r="A692" s="9"/>
      <c r="C692" s="9"/>
    </row>
    <row r="693">
      <c r="A693" s="9"/>
      <c r="C693" s="9"/>
    </row>
    <row r="694">
      <c r="A694" s="9"/>
      <c r="C694" s="9"/>
    </row>
    <row r="695">
      <c r="A695" s="9"/>
      <c r="C695" s="9"/>
    </row>
    <row r="696">
      <c r="A696" s="9"/>
      <c r="C696" s="9"/>
    </row>
    <row r="697">
      <c r="A697" s="9"/>
      <c r="C697" s="9"/>
    </row>
    <row r="698">
      <c r="A698" s="9"/>
      <c r="C698" s="9"/>
    </row>
    <row r="699">
      <c r="A699" s="9"/>
      <c r="C699" s="9"/>
    </row>
    <row r="700">
      <c r="A700" s="9"/>
      <c r="C700" s="9"/>
    </row>
    <row r="701">
      <c r="A701" s="9"/>
      <c r="C701" s="9"/>
    </row>
    <row r="702">
      <c r="A702" s="9"/>
      <c r="C702" s="9"/>
    </row>
    <row r="703">
      <c r="A703" s="9"/>
      <c r="C703" s="9"/>
    </row>
    <row r="704">
      <c r="A704" s="9"/>
      <c r="C704" s="9"/>
    </row>
    <row r="705">
      <c r="A705" s="9"/>
      <c r="C705" s="9"/>
    </row>
    <row r="706">
      <c r="A706" s="9"/>
      <c r="C706" s="9"/>
    </row>
    <row r="707">
      <c r="A707" s="9"/>
      <c r="C707" s="9"/>
    </row>
    <row r="708">
      <c r="A708" s="9"/>
      <c r="C708" s="9"/>
    </row>
    <row r="709">
      <c r="A709" s="9"/>
      <c r="C709" s="9"/>
    </row>
    <row r="710">
      <c r="A710" s="9"/>
      <c r="C710" s="9"/>
    </row>
    <row r="711">
      <c r="A711" s="9"/>
      <c r="C711" s="9"/>
    </row>
    <row r="712">
      <c r="A712" s="9"/>
      <c r="C712" s="9"/>
    </row>
    <row r="713">
      <c r="A713" s="9"/>
      <c r="C713" s="9"/>
    </row>
    <row r="714">
      <c r="A714" s="9"/>
      <c r="C714" s="9"/>
    </row>
    <row r="715">
      <c r="A715" s="9"/>
      <c r="C715" s="9"/>
    </row>
    <row r="716">
      <c r="A716" s="9"/>
      <c r="C716" s="9"/>
    </row>
    <row r="717">
      <c r="A717" s="9"/>
      <c r="C717" s="9"/>
    </row>
    <row r="718">
      <c r="A718" s="9"/>
      <c r="C718" s="9"/>
    </row>
    <row r="719">
      <c r="A719" s="9"/>
      <c r="C719" s="9"/>
    </row>
    <row r="720">
      <c r="A720" s="9"/>
      <c r="C720" s="9"/>
    </row>
    <row r="721">
      <c r="A721" s="9"/>
      <c r="C721" s="9"/>
    </row>
    <row r="722">
      <c r="A722" s="9"/>
      <c r="C722" s="9"/>
    </row>
    <row r="723">
      <c r="A723" s="9"/>
      <c r="C723" s="9"/>
    </row>
    <row r="724">
      <c r="A724" s="9"/>
      <c r="C724" s="9"/>
    </row>
    <row r="725">
      <c r="A725" s="9"/>
      <c r="C725" s="9"/>
    </row>
    <row r="726">
      <c r="A726" s="9"/>
      <c r="C726" s="9"/>
    </row>
    <row r="727">
      <c r="A727" s="9"/>
      <c r="C727" s="9"/>
    </row>
    <row r="728">
      <c r="A728" s="9"/>
      <c r="C728" s="9"/>
    </row>
    <row r="729">
      <c r="A729" s="9"/>
      <c r="C729" s="9"/>
    </row>
    <row r="730">
      <c r="A730" s="9"/>
      <c r="C730" s="9"/>
    </row>
    <row r="731">
      <c r="A731" s="9"/>
      <c r="C731" s="9"/>
    </row>
    <row r="732">
      <c r="A732" s="9"/>
      <c r="C732" s="9"/>
    </row>
    <row r="733">
      <c r="A733" s="9"/>
      <c r="C733" s="9"/>
    </row>
    <row r="734">
      <c r="A734" s="9"/>
      <c r="C734" s="9"/>
    </row>
    <row r="735">
      <c r="A735" s="9"/>
      <c r="C735" s="9"/>
    </row>
    <row r="736">
      <c r="A736" s="9"/>
      <c r="C736" s="9"/>
    </row>
    <row r="737">
      <c r="A737" s="9"/>
      <c r="C737" s="9"/>
    </row>
    <row r="738">
      <c r="A738" s="9"/>
      <c r="C738" s="9"/>
    </row>
    <row r="739">
      <c r="A739" s="9"/>
      <c r="C739" s="9"/>
    </row>
    <row r="740">
      <c r="A740" s="9"/>
      <c r="C740" s="9"/>
    </row>
    <row r="741">
      <c r="A741" s="9"/>
      <c r="C741" s="9"/>
    </row>
    <row r="742">
      <c r="A742" s="9"/>
      <c r="C742" s="9"/>
    </row>
    <row r="743">
      <c r="A743" s="9"/>
      <c r="C743" s="9"/>
    </row>
    <row r="744">
      <c r="A744" s="9"/>
      <c r="C744" s="9"/>
    </row>
    <row r="745">
      <c r="A745" s="9"/>
      <c r="C745" s="9"/>
    </row>
    <row r="746">
      <c r="A746" s="9"/>
      <c r="C746" s="9"/>
    </row>
    <row r="747">
      <c r="A747" s="9"/>
      <c r="C747" s="9"/>
    </row>
    <row r="748">
      <c r="A748" s="9"/>
      <c r="C748" s="9"/>
    </row>
    <row r="749">
      <c r="A749" s="9"/>
      <c r="C749" s="9"/>
    </row>
    <row r="750">
      <c r="A750" s="9"/>
      <c r="C750" s="9"/>
    </row>
    <row r="751">
      <c r="A751" s="9"/>
      <c r="C751" s="9"/>
    </row>
    <row r="752">
      <c r="A752" s="9"/>
      <c r="C752" s="9"/>
    </row>
    <row r="753">
      <c r="A753" s="9"/>
      <c r="C753" s="9"/>
    </row>
    <row r="754">
      <c r="A754" s="9"/>
      <c r="C754" s="9"/>
    </row>
    <row r="755">
      <c r="A755" s="9"/>
      <c r="C755" s="9"/>
    </row>
    <row r="756">
      <c r="A756" s="9"/>
      <c r="C756" s="9"/>
    </row>
    <row r="757">
      <c r="A757" s="9"/>
      <c r="C757" s="9"/>
    </row>
    <row r="758">
      <c r="A758" s="9"/>
      <c r="C758" s="9"/>
    </row>
    <row r="759">
      <c r="A759" s="9"/>
      <c r="C759" s="9"/>
    </row>
    <row r="760">
      <c r="A760" s="9"/>
      <c r="C760" s="9"/>
    </row>
    <row r="761">
      <c r="A761" s="9"/>
      <c r="C761" s="9"/>
    </row>
    <row r="762">
      <c r="A762" s="9"/>
      <c r="C762" s="9"/>
    </row>
    <row r="763">
      <c r="A763" s="9"/>
      <c r="C763" s="9"/>
    </row>
    <row r="764">
      <c r="A764" s="9"/>
      <c r="C764" s="9"/>
    </row>
    <row r="765">
      <c r="A765" s="9"/>
      <c r="C765" s="9"/>
    </row>
    <row r="766">
      <c r="A766" s="9"/>
      <c r="C766" s="9"/>
    </row>
    <row r="767">
      <c r="A767" s="9"/>
      <c r="C767" s="9"/>
    </row>
    <row r="768">
      <c r="A768" s="9"/>
      <c r="C768" s="9"/>
    </row>
    <row r="769">
      <c r="A769" s="9"/>
      <c r="C769" s="9"/>
    </row>
    <row r="770">
      <c r="A770" s="9"/>
      <c r="C770" s="9"/>
    </row>
    <row r="771">
      <c r="A771" s="9"/>
      <c r="C771" s="9"/>
    </row>
    <row r="772">
      <c r="A772" s="9"/>
      <c r="C772" s="9"/>
    </row>
    <row r="773">
      <c r="A773" s="9"/>
      <c r="C773" s="9"/>
    </row>
    <row r="774">
      <c r="A774" s="9"/>
      <c r="C774" s="9"/>
    </row>
    <row r="775">
      <c r="A775" s="9"/>
      <c r="C775" s="9"/>
    </row>
    <row r="776">
      <c r="A776" s="9"/>
      <c r="C776" s="9"/>
    </row>
    <row r="777">
      <c r="A777" s="9"/>
      <c r="C777" s="9"/>
    </row>
    <row r="778">
      <c r="A778" s="9"/>
      <c r="C778" s="9"/>
    </row>
    <row r="779">
      <c r="A779" s="9"/>
      <c r="C779" s="9"/>
    </row>
    <row r="780">
      <c r="A780" s="9"/>
      <c r="C780" s="9"/>
    </row>
    <row r="781">
      <c r="A781" s="9"/>
      <c r="C781" s="9"/>
    </row>
    <row r="782">
      <c r="A782" s="9"/>
      <c r="C782" s="9"/>
    </row>
    <row r="783">
      <c r="A783" s="9"/>
      <c r="C783" s="9"/>
    </row>
    <row r="784">
      <c r="A784" s="9"/>
      <c r="C784" s="9"/>
    </row>
    <row r="785">
      <c r="A785" s="9"/>
      <c r="C785" s="9"/>
    </row>
    <row r="786">
      <c r="A786" s="9"/>
      <c r="C786" s="9"/>
    </row>
    <row r="787">
      <c r="A787" s="9"/>
      <c r="C787" s="9"/>
    </row>
    <row r="788">
      <c r="A788" s="9"/>
      <c r="C788" s="9"/>
    </row>
    <row r="789">
      <c r="A789" s="9"/>
      <c r="C789" s="9"/>
    </row>
    <row r="790">
      <c r="A790" s="9"/>
      <c r="C790" s="9"/>
    </row>
    <row r="791">
      <c r="A791" s="9"/>
      <c r="C791" s="9"/>
    </row>
    <row r="792">
      <c r="A792" s="9"/>
      <c r="C792" s="9"/>
    </row>
    <row r="793">
      <c r="A793" s="9"/>
      <c r="C793" s="9"/>
    </row>
    <row r="794">
      <c r="A794" s="9"/>
      <c r="C794" s="9"/>
    </row>
    <row r="795">
      <c r="A795" s="9"/>
      <c r="C795" s="9"/>
    </row>
    <row r="796">
      <c r="A796" s="9"/>
      <c r="C796" s="9"/>
    </row>
    <row r="797">
      <c r="A797" s="9"/>
      <c r="C797" s="9"/>
    </row>
    <row r="798">
      <c r="A798" s="9"/>
      <c r="C798" s="9"/>
    </row>
    <row r="799">
      <c r="A799" s="9"/>
      <c r="C799" s="9"/>
    </row>
    <row r="800">
      <c r="A800" s="9"/>
      <c r="C800" s="9"/>
    </row>
    <row r="801">
      <c r="A801" s="9"/>
      <c r="C801" s="9"/>
    </row>
    <row r="802">
      <c r="A802" s="9"/>
      <c r="C802" s="9"/>
    </row>
    <row r="803">
      <c r="A803" s="9"/>
      <c r="C803" s="9"/>
    </row>
    <row r="804">
      <c r="A804" s="9"/>
      <c r="C804" s="9"/>
    </row>
    <row r="805">
      <c r="A805" s="9"/>
      <c r="C805" s="9"/>
    </row>
    <row r="806">
      <c r="A806" s="9"/>
      <c r="C806" s="9"/>
    </row>
    <row r="807">
      <c r="A807" s="9"/>
      <c r="C807" s="9"/>
    </row>
    <row r="808">
      <c r="A808" s="9"/>
      <c r="C808" s="9"/>
    </row>
    <row r="809">
      <c r="A809" s="9"/>
      <c r="C809" s="9"/>
    </row>
    <row r="810">
      <c r="A810" s="9"/>
      <c r="C810" s="9"/>
    </row>
    <row r="811">
      <c r="A811" s="9"/>
      <c r="C811" s="9"/>
    </row>
    <row r="812">
      <c r="A812" s="9"/>
      <c r="C812" s="9"/>
    </row>
    <row r="813">
      <c r="A813" s="9"/>
      <c r="C813" s="9"/>
    </row>
    <row r="814">
      <c r="A814" s="9"/>
      <c r="C814" s="9"/>
    </row>
    <row r="815">
      <c r="A815" s="9"/>
      <c r="C815" s="9"/>
    </row>
    <row r="816">
      <c r="A816" s="9"/>
      <c r="C816" s="9"/>
    </row>
    <row r="817">
      <c r="A817" s="9"/>
      <c r="C817" s="9"/>
    </row>
    <row r="818">
      <c r="A818" s="9"/>
      <c r="C818" s="9"/>
    </row>
    <row r="819">
      <c r="A819" s="9"/>
      <c r="C819" s="9"/>
    </row>
    <row r="820">
      <c r="A820" s="9"/>
      <c r="C820" s="9"/>
    </row>
    <row r="821">
      <c r="A821" s="9"/>
      <c r="C821" s="9"/>
    </row>
    <row r="822">
      <c r="A822" s="9"/>
      <c r="C822" s="9"/>
    </row>
    <row r="823">
      <c r="A823" s="9"/>
      <c r="C823" s="9"/>
    </row>
    <row r="824">
      <c r="A824" s="9"/>
      <c r="C824" s="9"/>
    </row>
    <row r="825">
      <c r="A825" s="9"/>
      <c r="C825" s="9"/>
    </row>
    <row r="826">
      <c r="A826" s="9"/>
      <c r="C826" s="9"/>
    </row>
    <row r="827">
      <c r="A827" s="9"/>
      <c r="C827" s="9"/>
    </row>
    <row r="828">
      <c r="A828" s="9"/>
      <c r="C828" s="9"/>
    </row>
    <row r="829">
      <c r="A829" s="9"/>
      <c r="C829" s="9"/>
    </row>
    <row r="830">
      <c r="A830" s="9"/>
      <c r="C830" s="9"/>
    </row>
    <row r="831">
      <c r="A831" s="9"/>
      <c r="C831" s="9"/>
    </row>
    <row r="832">
      <c r="A832" s="9"/>
      <c r="C832" s="9"/>
    </row>
    <row r="833">
      <c r="A833" s="9"/>
      <c r="C833" s="9"/>
    </row>
    <row r="834">
      <c r="A834" s="9"/>
      <c r="C834" s="9"/>
    </row>
    <row r="835">
      <c r="A835" s="9"/>
      <c r="C835" s="9"/>
    </row>
    <row r="836">
      <c r="A836" s="9"/>
      <c r="C836" s="9"/>
    </row>
    <row r="837">
      <c r="A837" s="9"/>
      <c r="C837" s="9"/>
    </row>
    <row r="838">
      <c r="A838" s="9"/>
      <c r="C838" s="9"/>
    </row>
    <row r="839">
      <c r="A839" s="9"/>
      <c r="C839" s="9"/>
    </row>
    <row r="840">
      <c r="A840" s="9"/>
      <c r="C840" s="9"/>
    </row>
    <row r="841">
      <c r="A841" s="9"/>
      <c r="C841" s="9"/>
    </row>
    <row r="842">
      <c r="A842" s="9"/>
      <c r="C842" s="9"/>
    </row>
    <row r="843">
      <c r="A843" s="9"/>
      <c r="C843" s="9"/>
    </row>
    <row r="844">
      <c r="A844" s="9"/>
      <c r="C844" s="9"/>
    </row>
    <row r="845">
      <c r="A845" s="9"/>
      <c r="C845" s="9"/>
    </row>
    <row r="846">
      <c r="A846" s="9"/>
      <c r="C846" s="9"/>
    </row>
    <row r="847">
      <c r="A847" s="9"/>
      <c r="C847" s="9"/>
    </row>
    <row r="848">
      <c r="A848" s="9"/>
      <c r="C848" s="9"/>
    </row>
    <row r="849">
      <c r="A849" s="9"/>
      <c r="C849" s="9"/>
    </row>
    <row r="850">
      <c r="A850" s="9"/>
      <c r="C850" s="9"/>
    </row>
    <row r="851">
      <c r="A851" s="9"/>
      <c r="C851" s="9"/>
    </row>
    <row r="852">
      <c r="A852" s="9"/>
      <c r="C852" s="9"/>
    </row>
    <row r="853">
      <c r="A853" s="9"/>
      <c r="C853" s="9"/>
    </row>
    <row r="854">
      <c r="A854" s="9"/>
      <c r="C854" s="9"/>
    </row>
    <row r="855">
      <c r="A855" s="9"/>
      <c r="C855" s="9"/>
    </row>
    <row r="856">
      <c r="A856" s="9"/>
      <c r="C856" s="9"/>
    </row>
    <row r="857">
      <c r="A857" s="9"/>
      <c r="C857" s="9"/>
    </row>
    <row r="858">
      <c r="A858" s="9"/>
      <c r="C858" s="9"/>
    </row>
    <row r="859">
      <c r="A859" s="9"/>
      <c r="C859" s="9"/>
    </row>
    <row r="860">
      <c r="A860" s="9"/>
      <c r="C860" s="9"/>
    </row>
    <row r="861">
      <c r="A861" s="9"/>
      <c r="C861" s="9"/>
    </row>
    <row r="862">
      <c r="A862" s="9"/>
      <c r="C862" s="9"/>
    </row>
    <row r="863">
      <c r="A863" s="9"/>
      <c r="C863" s="9"/>
    </row>
    <row r="864">
      <c r="A864" s="9"/>
      <c r="C864" s="9"/>
    </row>
    <row r="865">
      <c r="A865" s="9"/>
      <c r="C865" s="9"/>
    </row>
    <row r="866">
      <c r="A866" s="9"/>
      <c r="C866" s="9"/>
    </row>
    <row r="867">
      <c r="A867" s="9"/>
      <c r="C867" s="9"/>
    </row>
    <row r="868">
      <c r="A868" s="9"/>
      <c r="C868" s="9"/>
    </row>
    <row r="869">
      <c r="A869" s="9"/>
      <c r="C869" s="9"/>
    </row>
    <row r="870">
      <c r="A870" s="9"/>
      <c r="C870" s="9"/>
    </row>
    <row r="871">
      <c r="A871" s="9"/>
      <c r="C871" s="9"/>
    </row>
    <row r="872">
      <c r="A872" s="9"/>
      <c r="C872" s="9"/>
    </row>
    <row r="873">
      <c r="A873" s="9"/>
      <c r="C873" s="9"/>
    </row>
    <row r="874">
      <c r="A874" s="9"/>
      <c r="C874" s="9"/>
    </row>
    <row r="875">
      <c r="A875" s="9"/>
      <c r="C875" s="9"/>
    </row>
    <row r="876">
      <c r="A876" s="9"/>
      <c r="C876" s="9"/>
    </row>
    <row r="877">
      <c r="A877" s="9"/>
      <c r="C877" s="9"/>
    </row>
    <row r="878">
      <c r="A878" s="9"/>
      <c r="C878" s="9"/>
    </row>
    <row r="879">
      <c r="A879" s="9"/>
      <c r="C879" s="9"/>
    </row>
    <row r="880">
      <c r="A880" s="9"/>
      <c r="C880" s="9"/>
    </row>
    <row r="881">
      <c r="A881" s="9"/>
      <c r="C881" s="9"/>
    </row>
    <row r="882">
      <c r="A882" s="9"/>
      <c r="C882" s="9"/>
    </row>
    <row r="883">
      <c r="A883" s="9"/>
      <c r="C883" s="9"/>
    </row>
    <row r="884">
      <c r="A884" s="9"/>
      <c r="C884" s="9"/>
    </row>
    <row r="885">
      <c r="A885" s="9"/>
      <c r="C885" s="9"/>
    </row>
    <row r="886">
      <c r="A886" s="9"/>
      <c r="C886" s="9"/>
    </row>
    <row r="887">
      <c r="A887" s="9"/>
      <c r="C887" s="9"/>
    </row>
    <row r="888">
      <c r="A888" s="9"/>
      <c r="C888" s="9"/>
    </row>
    <row r="889">
      <c r="A889" s="9"/>
      <c r="C889" s="9"/>
    </row>
    <row r="890">
      <c r="A890" s="9"/>
      <c r="C890" s="9"/>
    </row>
    <row r="891">
      <c r="A891" s="9"/>
      <c r="C891" s="9"/>
    </row>
    <row r="892">
      <c r="A892" s="9"/>
      <c r="C892" s="9"/>
    </row>
    <row r="893">
      <c r="A893" s="9"/>
      <c r="C893" s="9"/>
    </row>
    <row r="894">
      <c r="A894" s="9"/>
      <c r="C894" s="9"/>
    </row>
    <row r="895">
      <c r="A895" s="9"/>
      <c r="C895" s="9"/>
    </row>
    <row r="896">
      <c r="A896" s="9"/>
      <c r="C896" s="9"/>
    </row>
    <row r="897">
      <c r="A897" s="9"/>
      <c r="C897" s="9"/>
    </row>
    <row r="898">
      <c r="A898" s="9"/>
      <c r="C898" s="9"/>
    </row>
    <row r="899">
      <c r="A899" s="9"/>
      <c r="C899" s="9"/>
    </row>
    <row r="900">
      <c r="A900" s="9"/>
      <c r="C900" s="9"/>
    </row>
    <row r="901">
      <c r="A901" s="9"/>
      <c r="C901" s="9"/>
    </row>
    <row r="902">
      <c r="A902" s="9"/>
      <c r="C902" s="9"/>
    </row>
    <row r="903">
      <c r="A903" s="9"/>
      <c r="C903" s="9"/>
    </row>
    <row r="904">
      <c r="A904" s="9"/>
      <c r="C904" s="9"/>
    </row>
    <row r="905">
      <c r="A905" s="9"/>
      <c r="C905" s="9"/>
    </row>
    <row r="906">
      <c r="A906" s="9"/>
      <c r="C906" s="9"/>
    </row>
    <row r="907">
      <c r="A907" s="9"/>
      <c r="C907" s="9"/>
    </row>
    <row r="908">
      <c r="A908" s="9"/>
      <c r="C908" s="9"/>
    </row>
    <row r="909">
      <c r="A909" s="9"/>
      <c r="C909" s="9"/>
    </row>
    <row r="910">
      <c r="A910" s="9"/>
      <c r="C910" s="9"/>
    </row>
    <row r="911">
      <c r="A911" s="9"/>
      <c r="C911" s="9"/>
    </row>
    <row r="912">
      <c r="A912" s="9"/>
      <c r="C912" s="9"/>
    </row>
    <row r="913">
      <c r="A913" s="9"/>
      <c r="C913" s="9"/>
    </row>
    <row r="914">
      <c r="A914" s="9"/>
      <c r="C914" s="9"/>
    </row>
    <row r="915">
      <c r="A915" s="9"/>
      <c r="C915" s="9"/>
    </row>
    <row r="916">
      <c r="A916" s="9"/>
      <c r="C916" s="9"/>
    </row>
    <row r="917">
      <c r="A917" s="9"/>
      <c r="C917" s="9"/>
    </row>
    <row r="918">
      <c r="A918" s="9"/>
      <c r="C918" s="9"/>
    </row>
    <row r="919">
      <c r="A919" s="9"/>
      <c r="C919" s="9"/>
    </row>
    <row r="920">
      <c r="A920" s="9"/>
      <c r="C920" s="9"/>
    </row>
    <row r="921">
      <c r="A921" s="9"/>
      <c r="C921" s="9"/>
    </row>
    <row r="922">
      <c r="A922" s="9"/>
      <c r="C922" s="9"/>
    </row>
    <row r="923">
      <c r="A923" s="9"/>
      <c r="C923" s="9"/>
    </row>
    <row r="924">
      <c r="A924" s="9"/>
      <c r="C924" s="9"/>
    </row>
    <row r="925">
      <c r="A925" s="9"/>
      <c r="C925" s="9"/>
    </row>
    <row r="926">
      <c r="A926" s="9"/>
      <c r="C926" s="9"/>
    </row>
    <row r="927">
      <c r="A927" s="9"/>
      <c r="C927" s="9"/>
    </row>
    <row r="928">
      <c r="A928" s="9"/>
      <c r="C928" s="9"/>
    </row>
    <row r="929">
      <c r="A929" s="9"/>
      <c r="C929" s="9"/>
    </row>
    <row r="930">
      <c r="A930" s="9"/>
      <c r="C930" s="9"/>
    </row>
    <row r="931">
      <c r="A931" s="9"/>
      <c r="C931" s="9"/>
    </row>
    <row r="932">
      <c r="A932" s="9"/>
      <c r="C932" s="9"/>
    </row>
    <row r="933">
      <c r="A933" s="9"/>
      <c r="C933" s="9"/>
    </row>
    <row r="934">
      <c r="A934" s="9"/>
      <c r="C934" s="9"/>
    </row>
    <row r="935">
      <c r="A935" s="9"/>
      <c r="C935" s="9"/>
    </row>
    <row r="936">
      <c r="A936" s="9"/>
      <c r="C936" s="9"/>
    </row>
    <row r="937">
      <c r="A937" s="9"/>
      <c r="C937" s="9"/>
    </row>
    <row r="938">
      <c r="A938" s="9"/>
      <c r="C938" s="9"/>
    </row>
    <row r="939">
      <c r="A939" s="9"/>
      <c r="C939" s="9"/>
    </row>
    <row r="940">
      <c r="A940" s="9"/>
      <c r="C940" s="9"/>
    </row>
    <row r="941">
      <c r="A941" s="9"/>
      <c r="C941" s="9"/>
    </row>
    <row r="942">
      <c r="A942" s="9"/>
      <c r="C942" s="9"/>
    </row>
    <row r="943">
      <c r="A943" s="9"/>
      <c r="C943" s="9"/>
    </row>
    <row r="944">
      <c r="A944" s="9"/>
      <c r="C944" s="9"/>
    </row>
    <row r="945">
      <c r="A945" s="9"/>
      <c r="C945" s="9"/>
    </row>
    <row r="946">
      <c r="A946" s="9"/>
      <c r="C946" s="9"/>
    </row>
    <row r="947">
      <c r="A947" s="9"/>
      <c r="C947" s="9"/>
    </row>
    <row r="948">
      <c r="A948" s="9"/>
      <c r="C948" s="9"/>
    </row>
    <row r="949">
      <c r="A949" s="9"/>
      <c r="C949" s="9"/>
    </row>
    <row r="950">
      <c r="A950" s="9"/>
      <c r="C950" s="9"/>
    </row>
    <row r="951">
      <c r="A951" s="9"/>
      <c r="C951" s="9"/>
    </row>
    <row r="952">
      <c r="A952" s="9"/>
      <c r="C952" s="9"/>
    </row>
    <row r="953">
      <c r="A953" s="9"/>
      <c r="C953" s="9"/>
    </row>
    <row r="954">
      <c r="A954" s="9"/>
      <c r="C954" s="9"/>
    </row>
    <row r="955">
      <c r="A955" s="9"/>
      <c r="C955" s="9"/>
    </row>
    <row r="956">
      <c r="A956" s="9"/>
      <c r="C956" s="9"/>
    </row>
    <row r="957">
      <c r="A957" s="9"/>
      <c r="C957" s="9"/>
    </row>
    <row r="958">
      <c r="A958" s="9"/>
      <c r="C958" s="9"/>
    </row>
    <row r="959">
      <c r="A959" s="9"/>
      <c r="C959" s="9"/>
    </row>
    <row r="960">
      <c r="A960" s="9"/>
      <c r="C960" s="9"/>
    </row>
    <row r="961">
      <c r="A961" s="9"/>
      <c r="C961" s="9"/>
    </row>
    <row r="962">
      <c r="A962" s="9"/>
      <c r="C962" s="9"/>
    </row>
    <row r="963">
      <c r="A963" s="9"/>
      <c r="C963" s="9"/>
    </row>
    <row r="964">
      <c r="A964" s="9"/>
      <c r="C964" s="9"/>
    </row>
    <row r="965">
      <c r="A965" s="9"/>
      <c r="C965" s="9"/>
    </row>
    <row r="966">
      <c r="A966" s="9"/>
      <c r="C966" s="9"/>
    </row>
    <row r="967">
      <c r="A967" s="9"/>
      <c r="C967" s="9"/>
    </row>
    <row r="968">
      <c r="A968" s="9"/>
      <c r="C968" s="9"/>
    </row>
    <row r="969">
      <c r="A969" s="9"/>
      <c r="C969" s="9"/>
    </row>
    <row r="970">
      <c r="A970" s="9"/>
      <c r="C970" s="9"/>
    </row>
    <row r="971">
      <c r="A971" s="9"/>
      <c r="C971" s="9"/>
    </row>
    <row r="972">
      <c r="A972" s="9"/>
      <c r="C972" s="9"/>
    </row>
    <row r="973">
      <c r="A973" s="9"/>
      <c r="C973" s="9"/>
    </row>
    <row r="974">
      <c r="A974" s="9"/>
      <c r="C974" s="9"/>
    </row>
    <row r="975">
      <c r="A975" s="9"/>
      <c r="C975" s="9"/>
    </row>
    <row r="976">
      <c r="A976" s="9"/>
      <c r="C976" s="9"/>
    </row>
    <row r="977">
      <c r="A977" s="9"/>
      <c r="C977" s="9"/>
    </row>
    <row r="978">
      <c r="A978" s="9"/>
      <c r="C978" s="9"/>
    </row>
    <row r="979">
      <c r="A979" s="9"/>
      <c r="C979" s="9"/>
    </row>
    <row r="980">
      <c r="A980" s="9"/>
      <c r="C980" s="9"/>
    </row>
    <row r="981">
      <c r="A981" s="9"/>
      <c r="C981" s="9"/>
    </row>
    <row r="982">
      <c r="A982" s="9"/>
      <c r="C982" s="9"/>
    </row>
    <row r="983">
      <c r="A983" s="9"/>
      <c r="C983" s="9"/>
    </row>
    <row r="984">
      <c r="A984" s="9"/>
      <c r="C984" s="9"/>
    </row>
    <row r="985">
      <c r="A985" s="9"/>
      <c r="C985" s="9"/>
    </row>
  </sheetData>
  <drawing r:id="rId1"/>
</worksheet>
</file>