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lvispoon/Desktop/Bowtie/"/>
    </mc:Choice>
  </mc:AlternateContent>
  <xr:revisionPtr revIDLastSave="0" documentId="13_ncr:1_{30B16066-396F-974C-8F98-E85C7912AFCC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Summary" sheetId="2" r:id="rId1"/>
    <sheet name="Data from Python" sheetId="1" r:id="rId2"/>
    <sheet name="Pyth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F2" i="2"/>
  <c r="E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D2" i="2"/>
  <c r="C2" i="2"/>
  <c r="B2" i="2"/>
  <c r="B42" i="2" s="1"/>
  <c r="H78" i="1"/>
  <c r="H76" i="1"/>
  <c r="H75" i="1"/>
  <c r="G78" i="1"/>
  <c r="G77" i="1"/>
  <c r="G76" i="1"/>
  <c r="G75" i="1"/>
  <c r="C78" i="1"/>
  <c r="D78" i="1"/>
  <c r="D77" i="1"/>
  <c r="C77" i="1"/>
  <c r="D76" i="1"/>
  <c r="C76" i="1"/>
  <c r="D75" i="1"/>
  <c r="C75" i="1"/>
</calcChain>
</file>

<file path=xl/sharedStrings.xml><?xml version="1.0" encoding="utf-8"?>
<sst xmlns="http://schemas.openxmlformats.org/spreadsheetml/2006/main" count="388" uniqueCount="112">
  <si>
    <t>Ad Content</t>
  </si>
  <si>
    <t>Month</t>
  </si>
  <si>
    <t>Cost</t>
  </si>
  <si>
    <t>Clicks</t>
  </si>
  <si>
    <t>Session manual ad content</t>
  </si>
  <si>
    <t>Lead CVR</t>
  </si>
  <si>
    <t>Lead CPA</t>
  </si>
  <si>
    <t>10M-Pricelist-OnlinePurchase</t>
  </si>
  <si>
    <t>Feb</t>
  </si>
  <si>
    <t>Mar</t>
  </si>
  <si>
    <t>Apr</t>
  </si>
  <si>
    <t>inf</t>
  </si>
  <si>
    <t>15M-Pricelist-OnlinePurchase</t>
  </si>
  <si>
    <t>May</t>
  </si>
  <si>
    <t>Jun</t>
  </si>
  <si>
    <t>20M-LifeStage-TopUp</t>
  </si>
  <si>
    <t>Jan</t>
  </si>
  <si>
    <t>20M-Mature-Comparison-HighestSA</t>
  </si>
  <si>
    <t>20M-Mature-Comparison_CoverLimit</t>
  </si>
  <si>
    <t>20M-Pricelist-8M20Mmonthly</t>
  </si>
  <si>
    <t>20M-Pricelist-OnlinePurchase</t>
  </si>
  <si>
    <t>20M-Pricelist-OnlyOne</t>
  </si>
  <si>
    <t>20M-Property-AssetBurden</t>
  </si>
  <si>
    <t>20M-Property-NegativeAsset</t>
  </si>
  <si>
    <t>AllProducts-Last1Day-Offer</t>
  </si>
  <si>
    <t>AllProducts-Last2Day-Offer</t>
  </si>
  <si>
    <t>AllProducts-Last3Day-Offer</t>
  </si>
  <si>
    <t>AllProducts-Pricelist-Offer</t>
  </si>
  <si>
    <t>Blog-Flexibility-Mature</t>
  </si>
  <si>
    <t>Blog-Flexibility-Wallet</t>
  </si>
  <si>
    <t>Blog-WhyTerm-ReturnPeriod</t>
  </si>
  <si>
    <t>Blog-WhyTerm-Saving_MonkeyKing</t>
  </si>
  <si>
    <t>Blog-WhyTerm-Saving_NotAffordable</t>
  </si>
  <si>
    <t>Blog-WhyTerm-Saving_Race</t>
  </si>
  <si>
    <t>Blog-WhyTerm-Saving_WetHair</t>
  </si>
  <si>
    <t>Existing-Offer-1Coin</t>
  </si>
  <si>
    <t>Existing-Offer-70off_5coin</t>
  </si>
  <si>
    <t>Existing-Pricelist-90off_Finger</t>
  </si>
  <si>
    <t>HalfHKD100-1M-Pricelist</t>
  </si>
  <si>
    <t>HalfHKD50-500k-25yo</t>
  </si>
  <si>
    <t>Lowest-5M-30yo</t>
  </si>
  <si>
    <t>Offer-BAU25Off_Dental-Teeth</t>
  </si>
  <si>
    <t>Offer-BAU50off-HKD50</t>
  </si>
  <si>
    <t>Offer-MTB25off-30yo</t>
  </si>
  <si>
    <t>Offer-Pricelist-800M</t>
  </si>
  <si>
    <t>Offer-Pricelist-8M</t>
  </si>
  <si>
    <t>Recommendation-Calculate-SumAssured</t>
  </si>
  <si>
    <t>Recommendation-Calculate-SumAssured_primate</t>
  </si>
  <si>
    <t>Term-Last1Day-Offer</t>
  </si>
  <si>
    <t>Term-Last2Day-Offer</t>
  </si>
  <si>
    <t>Term-Last3Day-Offer</t>
  </si>
  <si>
    <t>Transparent-Pricing-TrashFee</t>
  </si>
  <si>
    <t>Trend-Fishball-90off_35yo</t>
  </si>
  <si>
    <t>Trend-Rainbow-90off_35yo_transparency</t>
  </si>
  <si>
    <t>import pandas as pd</t>
  </si>
  <si>
    <t>import re</t>
  </si>
  <si>
    <t># Load the Excel file</t>
  </si>
  <si>
    <t>file_path = 'tech-assessment-2024sep-questio4-creative.xlsx'</t>
  </si>
  <si>
    <t># Read the Tracking Raw sheet</t>
  </si>
  <si>
    <t>tracking_raw = pd.read_excel(file_path, sheet_name='Tracking Raw')</t>
  </si>
  <si>
    <t># Read the Campaign Raw sheet</t>
  </si>
  <si>
    <t>campaign_raw = pd.read_excel(file_path, sheet_name='Campaign Raw')</t>
  </si>
  <si>
    <t># Function to extract the ad content from the URL</t>
  </si>
  <si>
    <t>def extract_ad_content(url):</t>
  </si>
  <si>
    <t xml:space="preserve">    content = re.search(r'Term\|([^|{}]+)', url)</t>
  </si>
  <si>
    <t xml:space="preserve">    return content.group(1).strip() if content else ''</t>
  </si>
  <si>
    <t># Apply the function to extract ad content</t>
  </si>
  <si>
    <t>campaign_raw['Ad Content'] = campaign_raw['Landing page'].apply(extract_ad_content)</t>
  </si>
  <si>
    <t># Adjust 'Session manual ad content' to remove the 'Term|' prefix if present</t>
  </si>
  <si>
    <t>tracking_raw['Session manual ad content'] = tracking_raw['Session manual ad content'].apply(</t>
  </si>
  <si>
    <t xml:space="preserve">    lambda x: x.replace('Term|', '').strip()</t>
  </si>
  <si>
    <t>)</t>
  </si>
  <si>
    <t># Convert 'Month' in Campaign Raw from datetime to abbreviated month format</t>
  </si>
  <si>
    <t>campaign_raw['Month'] = pd.to_datetime(campaign_raw['Month']).dt.strftime('%b')</t>
  </si>
  <si>
    <t># Define the chronological order for months</t>
  </si>
  <si>
    <t>month_order = ['Jan', 'Feb', 'Mar', 'Apr', 'May', 'Jun', 'Jul', 'Aug', 'Sep', 'Oct', 'Nov', 'Dec']</t>
  </si>
  <si>
    <t># Convert 'Month' columns to categorical with the defined order</t>
  </si>
  <si>
    <t>campaign_raw['Month'] = pd.Categorical(campaign_raw['Month'], categories=month_order, ordered=True)</t>
  </si>
  <si>
    <t>tracking_raw['Month'] = pd.Categorical(tracking_raw['Month'], categories=month_order, ordered=True)</t>
  </si>
  <si>
    <t># Output the full, ungrouped data to one Excel file</t>
  </si>
  <si>
    <t>full_output_file_path = 'full_data_all_ad_content.xlsx'</t>
  </si>
  <si>
    <t>campaign_raw.to_excel(full_output_file_path, index=False)</t>
  </si>
  <si>
    <t># Group Campaign Raw data by 'Ad Content' and 'Month' to sum 'Cost' and 'Clicks'</t>
  </si>
  <si>
    <t>grouped_campaign = campaign_raw.groupby(['Ad Content', 'Month']).agg({</t>
  </si>
  <si>
    <t xml:space="preserve">    'Cost': 'sum',</t>
  </si>
  <si>
    <t xml:space="preserve">    'Clicks': 'sum'</t>
  </si>
  <si>
    <t>}).reset_index()</t>
  </si>
  <si>
    <t># Group Tracking Raw data by 'Session manual ad content' and 'Month' to sum 'Event count'</t>
  </si>
  <si>
    <t>grouped_tracking = tracking_raw.groupby(['Session manual ad content', 'Month']).agg({</t>
  </si>
  <si>
    <t xml:space="preserve">    'Event count': 'sum'</t>
  </si>
  <si>
    <t># Perform a left outer join on 'Ad Content' and 'Session manual ad content'</t>
  </si>
  <si>
    <t>merged_data = pd.merge(</t>
  </si>
  <si>
    <t xml:space="preserve">    grouped_campaign,</t>
  </si>
  <si>
    <t xml:space="preserve">    grouped_tracking,</t>
  </si>
  <si>
    <t xml:space="preserve">    left_on=['Ad Content', 'Month'],</t>
  </si>
  <si>
    <t xml:space="preserve">    right_on=['Session manual ad content', 'Month'],</t>
  </si>
  <si>
    <t xml:space="preserve">    how='left'</t>
  </si>
  <si>
    <t># Calculate Lead CVR (Event count/Clicks) and Lead CPA (Cost/Event count)</t>
  </si>
  <si>
    <t>merged_data['Lead CVR'] = merged_data['Event count'] / merged_data['Clicks']</t>
  </si>
  <si>
    <t>merged_data['Lead CPA'] = merged_data['Cost'] / merged_data['Event count']</t>
  </si>
  <si>
    <t># Filter out rows where Cost, Clicks, and Event count are all zero</t>
  </si>
  <si>
    <t>filtered_data = merged_data[~((merged_data['Cost'] == 0) &amp; (merged_data['Clicks'] == 0) &amp; (merged_data['Event count'] == 0))]</t>
  </si>
  <si>
    <t># Sort by 'Ad Content' and 'Month'</t>
  </si>
  <si>
    <t>filtered_data.sort_values(by=['Ad Content', 'Month'], inplace=True)</t>
  </si>
  <si>
    <t># Output grouped data to another Excel file</t>
  </si>
  <si>
    <t>grouped_output_file_path = 'grouped_data_all_ad_content.xlsx'</t>
  </si>
  <si>
    <t>filtered_data.to_excel(grouped_output_file_path, index=False)</t>
  </si>
  <si>
    <t>print(f"\nFull data exported to {full_output_file_path}")</t>
  </si>
  <si>
    <t>print(f"Grouped data exported to {grouped_output_file_path}")</t>
  </si>
  <si>
    <t>Lead CVR (Lead/Clicks)</t>
  </si>
  <si>
    <t>Lead CPA (Cost/Lead vol)</t>
  </si>
  <si>
    <t>Lead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</si>
</sst>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5347-5088-084C-B2CA-E26EE8F7EFF7}">
  <dimension ref="A1:F42"/>
  <sheetViews>
    <sheetView tabSelected="1" workbookViewId="0">
      <selection activeCell="D13" sqref="D13"/>
    </sheetView>
  </sheetViews>
  <sheetFormatPr baseColWidth="10" defaultRowHeight="15" x14ac:dyDescent="0.2"/>
  <cols>
    <col min="1" max="1" width="49.6640625" customWidth="1"/>
    <col min="2" max="2" width="15.5" customWidth="1"/>
    <col min="3" max="3" width="18.33203125" customWidth="1"/>
    <col min="4" max="4" width="32.6640625" customWidth="1"/>
    <col min="5" max="5" width="26.5" customWidth="1"/>
    <col min="6" max="6" width="31.1640625" customWidth="1"/>
  </cols>
  <sheetData>
    <row r="1" spans="1:6" x14ac:dyDescent="0.2">
      <c r="A1" s="1" t="s">
        <v>0</v>
      </c>
      <c r="B1" s="1" t="s">
        <v>2</v>
      </c>
      <c r="C1" s="1" t="s">
        <v>3</v>
      </c>
      <c r="D1" s="1" t="s">
        <v>111</v>
      </c>
      <c r="E1" s="2" t="s">
        <v>109</v>
      </c>
      <c r="F1" s="2" t="s">
        <v>110</v>
      </c>
    </row>
    <row r="2" spans="1:6" x14ac:dyDescent="0.2">
      <c r="A2" t="s">
        <v>7</v>
      </c>
      <c r="B2">
        <f>SUMIF('Data from Python'!A:A, Summary!A2, 'Data from Python'!C:C)</f>
        <v>2540.2200000000003</v>
      </c>
      <c r="C2">
        <f>SUMIF('Data from Python'!A:A, Summary!A2, 'Data from Python'!D:D)</f>
        <v>3315</v>
      </c>
      <c r="D2">
        <f>SUMIF('Data from Python'!A:A, Summary!A2, 'Data from Python'!F:F)</f>
        <v>33</v>
      </c>
      <c r="E2" s="3">
        <f>D2/C2</f>
        <v>9.9547511312217188E-3</v>
      </c>
      <c r="F2" s="3">
        <f>B2/D2</f>
        <v>76.976363636363644</v>
      </c>
    </row>
    <row r="3" spans="1:6" x14ac:dyDescent="0.2">
      <c r="A3" t="s">
        <v>12</v>
      </c>
      <c r="B3">
        <f>SUMIF('Data from Python'!A:A, Summary!A3, 'Data from Python'!C:C)</f>
        <v>12319.49</v>
      </c>
      <c r="C3">
        <f>SUMIF('Data from Python'!A:A, Summary!A3, 'Data from Python'!D:D)</f>
        <v>2935</v>
      </c>
      <c r="D3">
        <f>SUMIF('Data from Python'!A:A, Summary!A3, 'Data from Python'!F:F)</f>
        <v>195</v>
      </c>
      <c r="E3" s="3">
        <f t="shared" ref="E3:E41" si="0">D3/C3</f>
        <v>6.6439522998296419E-2</v>
      </c>
      <c r="F3" s="3">
        <f t="shared" ref="F3:F41" si="1">B3/D3</f>
        <v>63.176871794871793</v>
      </c>
    </row>
    <row r="4" spans="1:6" x14ac:dyDescent="0.2">
      <c r="A4" t="s">
        <v>15</v>
      </c>
      <c r="B4">
        <f>SUMIF('Data from Python'!A:A, Summary!A4, 'Data from Python'!C:C)</f>
        <v>35450.256666666668</v>
      </c>
      <c r="C4">
        <f>SUMIF('Data from Python'!A:A, Summary!A4, 'Data from Python'!D:D)</f>
        <v>15982</v>
      </c>
      <c r="D4">
        <f>SUMIF('Data from Python'!A:A, Summary!A4, 'Data from Python'!F:F)</f>
        <v>647</v>
      </c>
      <c r="E4" s="3">
        <f t="shared" si="0"/>
        <v>4.0483043423851832E-2</v>
      </c>
      <c r="F4" s="3">
        <f t="shared" si="1"/>
        <v>54.791741370427616</v>
      </c>
    </row>
    <row r="5" spans="1:6" x14ac:dyDescent="0.2">
      <c r="A5" t="s">
        <v>17</v>
      </c>
      <c r="B5">
        <f>SUMIF('Data from Python'!A:A, Summary!A5, 'Data from Python'!C:C)</f>
        <v>11573.413333333332</v>
      </c>
      <c r="C5">
        <f>SUMIF('Data from Python'!A:A, Summary!A5, 'Data from Python'!D:D)</f>
        <v>1799</v>
      </c>
      <c r="D5">
        <f>SUMIF('Data from Python'!A:A, Summary!A5, 'Data from Python'!F:F)</f>
        <v>263</v>
      </c>
      <c r="E5" s="3">
        <f t="shared" si="0"/>
        <v>0.14619232907170651</v>
      </c>
      <c r="F5" s="3">
        <f t="shared" si="1"/>
        <v>44.005373891001263</v>
      </c>
    </row>
    <row r="6" spans="1:6" x14ac:dyDescent="0.2">
      <c r="A6" t="s">
        <v>18</v>
      </c>
      <c r="B6">
        <f>SUMIF('Data from Python'!A:A, Summary!A6, 'Data from Python'!C:C)</f>
        <v>12782.483333333334</v>
      </c>
      <c r="C6">
        <f>SUMIF('Data from Python'!A:A, Summary!A6, 'Data from Python'!D:D)</f>
        <v>3682</v>
      </c>
      <c r="D6">
        <f>SUMIF('Data from Python'!A:A, Summary!A6, 'Data from Python'!F:F)</f>
        <v>211</v>
      </c>
      <c r="E6" s="3">
        <f t="shared" si="0"/>
        <v>5.7305812058663773E-2</v>
      </c>
      <c r="F6" s="3">
        <f t="shared" si="1"/>
        <v>60.580489731437602</v>
      </c>
    </row>
    <row r="7" spans="1:6" x14ac:dyDescent="0.2">
      <c r="A7" t="s">
        <v>19</v>
      </c>
      <c r="B7">
        <f>SUMIF('Data from Python'!A:A, Summary!A7, 'Data from Python'!C:C)</f>
        <v>6017.0133333333324</v>
      </c>
      <c r="C7">
        <f>SUMIF('Data from Python'!A:A, Summary!A7, 'Data from Python'!D:D)</f>
        <v>3167</v>
      </c>
      <c r="D7">
        <f>SUMIF('Data from Python'!A:A, Summary!A7, 'Data from Python'!F:F)</f>
        <v>59</v>
      </c>
      <c r="E7" s="3">
        <f t="shared" si="0"/>
        <v>1.8629617934954216E-2</v>
      </c>
      <c r="F7" s="3">
        <f t="shared" si="1"/>
        <v>101.98327683615818</v>
      </c>
    </row>
    <row r="8" spans="1:6" x14ac:dyDescent="0.2">
      <c r="A8" t="s">
        <v>20</v>
      </c>
      <c r="B8">
        <f>SUMIF('Data from Python'!A:A, Summary!A8, 'Data from Python'!C:C)</f>
        <v>2571.2099999999996</v>
      </c>
      <c r="C8">
        <f>SUMIF('Data from Python'!A:A, Summary!A8, 'Data from Python'!D:D)</f>
        <v>3356</v>
      </c>
      <c r="D8">
        <f>SUMIF('Data from Python'!A:A, Summary!A8, 'Data from Python'!F:F)</f>
        <v>30</v>
      </c>
      <c r="E8" s="3">
        <f t="shared" si="0"/>
        <v>8.9392133492252682E-3</v>
      </c>
      <c r="F8" s="3">
        <f t="shared" si="1"/>
        <v>85.706999999999979</v>
      </c>
    </row>
    <row r="9" spans="1:6" x14ac:dyDescent="0.2">
      <c r="A9" t="s">
        <v>21</v>
      </c>
      <c r="B9">
        <f>SUMIF('Data from Python'!A:A, Summary!A9, 'Data from Python'!C:C)</f>
        <v>4169.123333333333</v>
      </c>
      <c r="C9">
        <f>SUMIF('Data from Python'!A:A, Summary!A9, 'Data from Python'!D:D)</f>
        <v>3923</v>
      </c>
      <c r="D9">
        <f>SUMIF('Data from Python'!A:A, Summary!A9, 'Data from Python'!F:F)</f>
        <v>55</v>
      </c>
      <c r="E9" s="3">
        <f t="shared" si="0"/>
        <v>1.4019882742798879E-2</v>
      </c>
      <c r="F9" s="3">
        <f t="shared" si="1"/>
        <v>75.802242424242422</v>
      </c>
    </row>
    <row r="10" spans="1:6" x14ac:dyDescent="0.2">
      <c r="A10" t="s">
        <v>22</v>
      </c>
      <c r="B10">
        <f>SUMIF('Data from Python'!A:A, Summary!A10, 'Data from Python'!C:C)</f>
        <v>6926.6</v>
      </c>
      <c r="C10">
        <f>SUMIF('Data from Python'!A:A, Summary!A10, 'Data from Python'!D:D)</f>
        <v>4199</v>
      </c>
      <c r="D10">
        <f>SUMIF('Data from Python'!A:A, Summary!A10, 'Data from Python'!F:F)</f>
        <v>104</v>
      </c>
      <c r="E10" s="3">
        <f t="shared" si="0"/>
        <v>2.4767801857585141E-2</v>
      </c>
      <c r="F10" s="3">
        <f t="shared" si="1"/>
        <v>66.601923076923086</v>
      </c>
    </row>
    <row r="11" spans="1:6" x14ac:dyDescent="0.2">
      <c r="A11" t="s">
        <v>23</v>
      </c>
      <c r="B11">
        <f>SUMIF('Data from Python'!A:A, Summary!A11, 'Data from Python'!C:C)</f>
        <v>17158.583333333336</v>
      </c>
      <c r="C11">
        <f>SUMIF('Data from Python'!A:A, Summary!A11, 'Data from Python'!D:D)</f>
        <v>12852</v>
      </c>
      <c r="D11">
        <f>SUMIF('Data from Python'!A:A, Summary!A11, 'Data from Python'!F:F)</f>
        <v>250</v>
      </c>
      <c r="E11" s="3">
        <f t="shared" si="0"/>
        <v>1.9452225334578275E-2</v>
      </c>
      <c r="F11" s="3">
        <f t="shared" si="1"/>
        <v>68.634333333333345</v>
      </c>
    </row>
    <row r="12" spans="1:6" x14ac:dyDescent="0.2">
      <c r="A12" t="s">
        <v>24</v>
      </c>
      <c r="B12">
        <f>SUMIF('Data from Python'!A:A, Summary!A12, 'Data from Python'!C:C)</f>
        <v>529.81000000000006</v>
      </c>
      <c r="C12">
        <f>SUMIF('Data from Python'!A:A, Summary!A12, 'Data from Python'!D:D)</f>
        <v>184</v>
      </c>
      <c r="D12">
        <f>SUMIF('Data from Python'!A:A, Summary!A12, 'Data from Python'!F:F)</f>
        <v>22</v>
      </c>
      <c r="E12" s="3">
        <f t="shared" si="0"/>
        <v>0.11956521739130435</v>
      </c>
      <c r="F12" s="3">
        <f t="shared" si="1"/>
        <v>24.082272727272731</v>
      </c>
    </row>
    <row r="13" spans="1:6" x14ac:dyDescent="0.2">
      <c r="A13" t="s">
        <v>25</v>
      </c>
      <c r="B13">
        <f>SUMIF('Data from Python'!A:A, Summary!A13, 'Data from Python'!C:C)</f>
        <v>761.80333333333328</v>
      </c>
      <c r="C13">
        <f>SUMIF('Data from Python'!A:A, Summary!A13, 'Data from Python'!D:D)</f>
        <v>636</v>
      </c>
      <c r="D13">
        <f>SUMIF('Data from Python'!A:A, Summary!A13, 'Data from Python'!F:F)</f>
        <v>4</v>
      </c>
      <c r="E13" s="3">
        <f t="shared" si="0"/>
        <v>6.2893081761006293E-3</v>
      </c>
      <c r="F13" s="3">
        <f t="shared" si="1"/>
        <v>190.45083333333332</v>
      </c>
    </row>
    <row r="14" spans="1:6" x14ac:dyDescent="0.2">
      <c r="A14" t="s">
        <v>26</v>
      </c>
      <c r="B14">
        <f>SUMIF('Data from Python'!A:A, Summary!A14, 'Data from Python'!C:C)</f>
        <v>639.10333333333335</v>
      </c>
      <c r="C14">
        <f>SUMIF('Data from Python'!A:A, Summary!A14, 'Data from Python'!D:D)</f>
        <v>503</v>
      </c>
      <c r="D14">
        <f>SUMIF('Data from Python'!A:A, Summary!A14, 'Data from Python'!F:F)</f>
        <v>2</v>
      </c>
      <c r="E14" s="3">
        <f t="shared" si="0"/>
        <v>3.9761431411530811E-3</v>
      </c>
      <c r="F14" s="3">
        <f t="shared" si="1"/>
        <v>319.55166666666668</v>
      </c>
    </row>
    <row r="15" spans="1:6" x14ac:dyDescent="0.2">
      <c r="A15" t="s">
        <v>27</v>
      </c>
      <c r="B15">
        <f>SUMIF('Data from Python'!A:A, Summary!A15, 'Data from Python'!C:C)</f>
        <v>23148.6</v>
      </c>
      <c r="C15">
        <f>SUMIF('Data from Python'!A:A, Summary!A15, 'Data from Python'!D:D)</f>
        <v>18983</v>
      </c>
      <c r="D15">
        <f>SUMIF('Data from Python'!A:A, Summary!A15, 'Data from Python'!F:F)</f>
        <v>234</v>
      </c>
      <c r="E15" s="3">
        <f t="shared" si="0"/>
        <v>1.2326818732550177E-2</v>
      </c>
      <c r="F15" s="3">
        <f t="shared" si="1"/>
        <v>98.925641025641013</v>
      </c>
    </row>
    <row r="16" spans="1:6" x14ac:dyDescent="0.2">
      <c r="A16" t="s">
        <v>28</v>
      </c>
      <c r="B16">
        <f>SUMIF('Data from Python'!A:A, Summary!A16, 'Data from Python'!C:C)</f>
        <v>548.68666666666672</v>
      </c>
      <c r="C16">
        <f>SUMIF('Data from Python'!A:A, Summary!A16, 'Data from Python'!D:D)</f>
        <v>641</v>
      </c>
      <c r="D16">
        <f>SUMIF('Data from Python'!A:A, Summary!A16, 'Data from Python'!F:F)</f>
        <v>3</v>
      </c>
      <c r="E16" s="3">
        <f t="shared" si="0"/>
        <v>4.6801872074882997E-3</v>
      </c>
      <c r="F16" s="3">
        <f t="shared" si="1"/>
        <v>182.89555555555557</v>
      </c>
    </row>
    <row r="17" spans="1:6" x14ac:dyDescent="0.2">
      <c r="A17" t="s">
        <v>29</v>
      </c>
      <c r="B17">
        <f>SUMIF('Data from Python'!A:A, Summary!A17, 'Data from Python'!C:C)</f>
        <v>1686.5233333333333</v>
      </c>
      <c r="C17">
        <f>SUMIF('Data from Python'!A:A, Summary!A17, 'Data from Python'!D:D)</f>
        <v>1463</v>
      </c>
      <c r="D17">
        <f>SUMIF('Data from Python'!A:A, Summary!A17, 'Data from Python'!F:F)</f>
        <v>13</v>
      </c>
      <c r="E17" s="3">
        <f t="shared" si="0"/>
        <v>8.8858509911141498E-3</v>
      </c>
      <c r="F17" s="3">
        <f t="shared" si="1"/>
        <v>129.73256410256411</v>
      </c>
    </row>
    <row r="18" spans="1:6" x14ac:dyDescent="0.2">
      <c r="A18" t="s">
        <v>30</v>
      </c>
      <c r="B18">
        <f>SUMIF('Data from Python'!A:A, Summary!A18, 'Data from Python'!C:C)</f>
        <v>8506.3066666666673</v>
      </c>
      <c r="C18">
        <f>SUMIF('Data from Python'!A:A, Summary!A18, 'Data from Python'!D:D)</f>
        <v>3221</v>
      </c>
      <c r="D18">
        <f>SUMIF('Data from Python'!A:A, Summary!A18, 'Data from Python'!F:F)</f>
        <v>82</v>
      </c>
      <c r="E18" s="3">
        <f t="shared" si="0"/>
        <v>2.5457932319155541E-2</v>
      </c>
      <c r="F18" s="3">
        <f t="shared" si="1"/>
        <v>103.73544715447156</v>
      </c>
    </row>
    <row r="19" spans="1:6" x14ac:dyDescent="0.2">
      <c r="A19" t="s">
        <v>31</v>
      </c>
      <c r="B19">
        <f>SUMIF('Data from Python'!A:A, Summary!A19, 'Data from Python'!C:C)</f>
        <v>150.29333333333341</v>
      </c>
      <c r="C19">
        <f>SUMIF('Data from Python'!A:A, Summary!A19, 'Data from Python'!D:D)</f>
        <v>74</v>
      </c>
      <c r="D19">
        <f>SUMIF('Data from Python'!A:A, Summary!A19, 'Data from Python'!F:F)</f>
        <v>6</v>
      </c>
      <c r="E19" s="3">
        <f t="shared" si="0"/>
        <v>8.1081081081081086E-2</v>
      </c>
      <c r="F19" s="3">
        <f t="shared" si="1"/>
        <v>25.0488888888889</v>
      </c>
    </row>
    <row r="20" spans="1:6" x14ac:dyDescent="0.2">
      <c r="A20" t="s">
        <v>32</v>
      </c>
      <c r="B20">
        <f>SUMIF('Data from Python'!A:A, Summary!A20, 'Data from Python'!C:C)</f>
        <v>248.0633333333333</v>
      </c>
      <c r="C20">
        <f>SUMIF('Data from Python'!A:A, Summary!A20, 'Data from Python'!D:D)</f>
        <v>91</v>
      </c>
      <c r="D20">
        <f>SUMIF('Data from Python'!A:A, Summary!A20, 'Data from Python'!F:F)</f>
        <v>2</v>
      </c>
      <c r="E20" s="3">
        <f t="shared" si="0"/>
        <v>2.197802197802198E-2</v>
      </c>
      <c r="F20" s="3">
        <f t="shared" si="1"/>
        <v>124.03166666666665</v>
      </c>
    </row>
    <row r="21" spans="1:6" x14ac:dyDescent="0.2">
      <c r="A21" t="s">
        <v>33</v>
      </c>
      <c r="B21">
        <f>SUMIF('Data from Python'!A:A, Summary!A21, 'Data from Python'!C:C)</f>
        <v>427.44666666666672</v>
      </c>
      <c r="C21">
        <f>SUMIF('Data from Python'!A:A, Summary!A21, 'Data from Python'!D:D)</f>
        <v>91</v>
      </c>
      <c r="D21">
        <f>SUMIF('Data from Python'!A:A, Summary!A21, 'Data from Python'!F:F)</f>
        <v>5</v>
      </c>
      <c r="E21" s="3">
        <f t="shared" si="0"/>
        <v>5.4945054945054944E-2</v>
      </c>
      <c r="F21" s="3">
        <f t="shared" si="1"/>
        <v>85.489333333333349</v>
      </c>
    </row>
    <row r="22" spans="1:6" x14ac:dyDescent="0.2">
      <c r="A22" t="s">
        <v>34</v>
      </c>
      <c r="B22">
        <f>SUMIF('Data from Python'!A:A, Summary!A22, 'Data from Python'!C:C)</f>
        <v>554.67666666666673</v>
      </c>
      <c r="C22">
        <f>SUMIF('Data from Python'!A:A, Summary!A22, 'Data from Python'!D:D)</f>
        <v>466</v>
      </c>
      <c r="D22">
        <f>SUMIF('Data from Python'!A:A, Summary!A22, 'Data from Python'!F:F)</f>
        <v>4</v>
      </c>
      <c r="E22" s="3">
        <f t="shared" si="0"/>
        <v>8.5836909871244635E-3</v>
      </c>
      <c r="F22" s="3">
        <f t="shared" si="1"/>
        <v>138.66916666666668</v>
      </c>
    </row>
    <row r="23" spans="1:6" x14ac:dyDescent="0.2">
      <c r="A23" t="s">
        <v>35</v>
      </c>
      <c r="B23">
        <f>SUMIF('Data from Python'!A:A, Summary!A23, 'Data from Python'!C:C)</f>
        <v>1246.3433333333332</v>
      </c>
      <c r="C23">
        <f>SUMIF('Data from Python'!A:A, Summary!A23, 'Data from Python'!D:D)</f>
        <v>1479</v>
      </c>
      <c r="D23">
        <f>SUMIF('Data from Python'!A:A, Summary!A23, 'Data from Python'!F:F)</f>
        <v>6</v>
      </c>
      <c r="E23" s="3">
        <f t="shared" si="0"/>
        <v>4.0567951318458417E-3</v>
      </c>
      <c r="F23" s="3">
        <f t="shared" si="1"/>
        <v>207.72388888888887</v>
      </c>
    </row>
    <row r="24" spans="1:6" x14ac:dyDescent="0.2">
      <c r="A24" t="s">
        <v>36</v>
      </c>
      <c r="B24">
        <f>SUMIF('Data from Python'!A:A, Summary!A24, 'Data from Python'!C:C)</f>
        <v>253.87666666666669</v>
      </c>
      <c r="C24">
        <f>SUMIF('Data from Python'!A:A, Summary!A24, 'Data from Python'!D:D)</f>
        <v>201</v>
      </c>
      <c r="D24">
        <f>SUMIF('Data from Python'!A:A, Summary!A24, 'Data from Python'!F:F)</f>
        <v>1</v>
      </c>
      <c r="E24" s="3">
        <f t="shared" si="0"/>
        <v>4.9751243781094526E-3</v>
      </c>
      <c r="F24" s="3">
        <f t="shared" si="1"/>
        <v>253.87666666666669</v>
      </c>
    </row>
    <row r="25" spans="1:6" x14ac:dyDescent="0.2">
      <c r="A25" t="s">
        <v>37</v>
      </c>
      <c r="B25">
        <f>SUMIF('Data from Python'!A:A, Summary!A25, 'Data from Python'!C:C)</f>
        <v>1746.0100000000002</v>
      </c>
      <c r="C25">
        <f>SUMIF('Data from Python'!A:A, Summary!A25, 'Data from Python'!D:D)</f>
        <v>1316</v>
      </c>
      <c r="D25">
        <f>SUMIF('Data from Python'!A:A, Summary!A25, 'Data from Python'!F:F)</f>
        <v>25</v>
      </c>
      <c r="E25" s="3">
        <f t="shared" si="0"/>
        <v>1.8996960486322188E-2</v>
      </c>
      <c r="F25" s="3">
        <f t="shared" si="1"/>
        <v>69.840400000000002</v>
      </c>
    </row>
    <row r="26" spans="1:6" x14ac:dyDescent="0.2">
      <c r="A26" t="s">
        <v>38</v>
      </c>
      <c r="B26">
        <f>SUMIF('Data from Python'!A:A, Summary!A26, 'Data from Python'!C:C)</f>
        <v>395.77000000000004</v>
      </c>
      <c r="C26">
        <f>SUMIF('Data from Python'!A:A, Summary!A26, 'Data from Python'!D:D)</f>
        <v>230</v>
      </c>
      <c r="D26">
        <f>SUMIF('Data from Python'!A:A, Summary!A26, 'Data from Python'!F:F)</f>
        <v>6</v>
      </c>
      <c r="E26" s="3">
        <f t="shared" si="0"/>
        <v>2.6086956521739129E-2</v>
      </c>
      <c r="F26" s="3">
        <f t="shared" si="1"/>
        <v>65.961666666666673</v>
      </c>
    </row>
    <row r="27" spans="1:6" x14ac:dyDescent="0.2">
      <c r="A27" t="s">
        <v>39</v>
      </c>
      <c r="B27">
        <f>SUMIF('Data from Python'!A:A, Summary!A27, 'Data from Python'!C:C)</f>
        <v>842.85333333333324</v>
      </c>
      <c r="C27">
        <f>SUMIF('Data from Python'!A:A, Summary!A27, 'Data from Python'!D:D)</f>
        <v>331</v>
      </c>
      <c r="D27">
        <f>SUMIF('Data from Python'!A:A, Summary!A27, 'Data from Python'!F:F)</f>
        <v>18</v>
      </c>
      <c r="E27" s="3">
        <f t="shared" si="0"/>
        <v>5.4380664652567974E-2</v>
      </c>
      <c r="F27" s="3">
        <f t="shared" si="1"/>
        <v>46.825185185185177</v>
      </c>
    </row>
    <row r="28" spans="1:6" x14ac:dyDescent="0.2">
      <c r="A28" t="s">
        <v>40</v>
      </c>
      <c r="B28">
        <f>SUMIF('Data from Python'!A:A, Summary!A28, 'Data from Python'!C:C)</f>
        <v>186.0866666666667</v>
      </c>
      <c r="C28">
        <f>SUMIF('Data from Python'!A:A, Summary!A28, 'Data from Python'!D:D)</f>
        <v>265</v>
      </c>
      <c r="D28">
        <f>SUMIF('Data from Python'!A:A, Summary!A28, 'Data from Python'!F:F)</f>
        <v>1</v>
      </c>
      <c r="E28" s="3">
        <f t="shared" si="0"/>
        <v>3.7735849056603774E-3</v>
      </c>
      <c r="F28" s="3">
        <f t="shared" si="1"/>
        <v>186.0866666666667</v>
      </c>
    </row>
    <row r="29" spans="1:6" x14ac:dyDescent="0.2">
      <c r="A29" t="s">
        <v>41</v>
      </c>
      <c r="B29">
        <f>SUMIF('Data from Python'!A:A, Summary!A29, 'Data from Python'!C:C)</f>
        <v>269.50666666666672</v>
      </c>
      <c r="C29">
        <f>SUMIF('Data from Python'!A:A, Summary!A29, 'Data from Python'!D:D)</f>
        <v>177</v>
      </c>
      <c r="D29">
        <f>SUMIF('Data from Python'!A:A, Summary!A29, 'Data from Python'!F:F)</f>
        <v>2</v>
      </c>
      <c r="E29" s="3">
        <f t="shared" si="0"/>
        <v>1.1299435028248588E-2</v>
      </c>
      <c r="F29" s="3">
        <f t="shared" si="1"/>
        <v>134.75333333333336</v>
      </c>
    </row>
    <row r="30" spans="1:6" x14ac:dyDescent="0.2">
      <c r="A30" t="s">
        <v>42</v>
      </c>
      <c r="B30">
        <f>SUMIF('Data from Python'!A:A, Summary!A30, 'Data from Python'!C:C)</f>
        <v>3148.1166666666663</v>
      </c>
      <c r="C30">
        <f>SUMIF('Data from Python'!A:A, Summary!A30, 'Data from Python'!D:D)</f>
        <v>1343</v>
      </c>
      <c r="D30">
        <f>SUMIF('Data from Python'!A:A, Summary!A30, 'Data from Python'!F:F)</f>
        <v>74</v>
      </c>
      <c r="E30" s="3">
        <f t="shared" si="0"/>
        <v>5.5100521221146684E-2</v>
      </c>
      <c r="F30" s="3">
        <f t="shared" si="1"/>
        <v>42.542117117117115</v>
      </c>
    </row>
    <row r="31" spans="1:6" x14ac:dyDescent="0.2">
      <c r="A31" t="s">
        <v>43</v>
      </c>
      <c r="B31">
        <f>SUMIF('Data from Python'!A:A, Summary!A31, 'Data from Python'!C:C)</f>
        <v>1104.94</v>
      </c>
      <c r="C31">
        <f>SUMIF('Data from Python'!A:A, Summary!A31, 'Data from Python'!D:D)</f>
        <v>337</v>
      </c>
      <c r="D31">
        <f>SUMIF('Data from Python'!A:A, Summary!A31, 'Data from Python'!F:F)</f>
        <v>25</v>
      </c>
      <c r="E31" s="3">
        <f t="shared" si="0"/>
        <v>7.418397626112759E-2</v>
      </c>
      <c r="F31" s="3">
        <f t="shared" si="1"/>
        <v>44.197600000000001</v>
      </c>
    </row>
    <row r="32" spans="1:6" x14ac:dyDescent="0.2">
      <c r="A32" t="s">
        <v>44</v>
      </c>
      <c r="B32">
        <f>SUMIF('Data from Python'!A:A, Summary!A32, 'Data from Python'!C:C)</f>
        <v>10291.03666666667</v>
      </c>
      <c r="C32">
        <f>SUMIF('Data from Python'!A:A, Summary!A32, 'Data from Python'!D:D)</f>
        <v>6359</v>
      </c>
      <c r="D32">
        <f>SUMIF('Data from Python'!A:A, Summary!A32, 'Data from Python'!F:F)</f>
        <v>135</v>
      </c>
      <c r="E32" s="3">
        <f t="shared" si="0"/>
        <v>2.1229753105834252E-2</v>
      </c>
      <c r="F32" s="3">
        <f t="shared" si="1"/>
        <v>76.229901234567933</v>
      </c>
    </row>
    <row r="33" spans="1:6" x14ac:dyDescent="0.2">
      <c r="A33" t="s">
        <v>45</v>
      </c>
      <c r="B33">
        <f>SUMIF('Data from Python'!A:A, Summary!A33, 'Data from Python'!C:C)</f>
        <v>1151.2166666666669</v>
      </c>
      <c r="C33">
        <f>SUMIF('Data from Python'!A:A, Summary!A33, 'Data from Python'!D:D)</f>
        <v>421</v>
      </c>
      <c r="D33">
        <f>SUMIF('Data from Python'!A:A, Summary!A33, 'Data from Python'!F:F)</f>
        <v>29</v>
      </c>
      <c r="E33" s="3">
        <f t="shared" si="0"/>
        <v>6.8883610451306407E-2</v>
      </c>
      <c r="F33" s="3">
        <f t="shared" si="1"/>
        <v>39.697126436781616</v>
      </c>
    </row>
    <row r="34" spans="1:6" x14ac:dyDescent="0.2">
      <c r="A34" t="s">
        <v>46</v>
      </c>
      <c r="B34">
        <f>SUMIF('Data from Python'!A:A, Summary!A34, 'Data from Python'!C:C)</f>
        <v>827.71333333333371</v>
      </c>
      <c r="C34">
        <f>SUMIF('Data from Python'!A:A, Summary!A34, 'Data from Python'!D:D)</f>
        <v>317</v>
      </c>
      <c r="D34">
        <f>SUMIF('Data from Python'!A:A, Summary!A34, 'Data from Python'!F:F)</f>
        <v>9</v>
      </c>
      <c r="E34" s="3">
        <f t="shared" si="0"/>
        <v>2.8391167192429023E-2</v>
      </c>
      <c r="F34" s="3">
        <f t="shared" si="1"/>
        <v>91.968148148148188</v>
      </c>
    </row>
    <row r="35" spans="1:6" x14ac:dyDescent="0.2">
      <c r="A35" t="s">
        <v>47</v>
      </c>
      <c r="B35">
        <f>SUMIF('Data from Python'!A:A, Summary!A35, 'Data from Python'!C:C)</f>
        <v>2667.4800000000041</v>
      </c>
      <c r="C35">
        <f>SUMIF('Data from Python'!A:A, Summary!A35, 'Data from Python'!D:D)</f>
        <v>814</v>
      </c>
      <c r="D35">
        <f>SUMIF('Data from Python'!A:A, Summary!A35, 'Data from Python'!F:F)</f>
        <v>30</v>
      </c>
      <c r="E35" s="3">
        <f t="shared" si="0"/>
        <v>3.6855036855036855E-2</v>
      </c>
      <c r="F35" s="3">
        <f t="shared" si="1"/>
        <v>88.916000000000139</v>
      </c>
    </row>
    <row r="36" spans="1:6" x14ac:dyDescent="0.2">
      <c r="A36" t="s">
        <v>48</v>
      </c>
      <c r="B36">
        <f>SUMIF('Data from Python'!A:A, Summary!A36, 'Data from Python'!C:C)</f>
        <v>712.07333333333327</v>
      </c>
      <c r="C36">
        <f>SUMIF('Data from Python'!A:A, Summary!A36, 'Data from Python'!D:D)</f>
        <v>691</v>
      </c>
      <c r="D36">
        <f>SUMIF('Data from Python'!A:A, Summary!A36, 'Data from Python'!F:F)</f>
        <v>21</v>
      </c>
      <c r="E36" s="3">
        <f t="shared" si="0"/>
        <v>3.0390738060781478E-2</v>
      </c>
      <c r="F36" s="3">
        <f t="shared" si="1"/>
        <v>33.908253968253966</v>
      </c>
    </row>
    <row r="37" spans="1:6" x14ac:dyDescent="0.2">
      <c r="A37" t="s">
        <v>49</v>
      </c>
      <c r="B37">
        <f>SUMIF('Data from Python'!A:A, Summary!A37, 'Data from Python'!C:C)</f>
        <v>524.15333333333331</v>
      </c>
      <c r="C37">
        <f>SUMIF('Data from Python'!A:A, Summary!A37, 'Data from Python'!D:D)</f>
        <v>600</v>
      </c>
      <c r="D37">
        <f>SUMIF('Data from Python'!A:A, Summary!A37, 'Data from Python'!F:F)</f>
        <v>22</v>
      </c>
      <c r="E37" s="3">
        <f t="shared" si="0"/>
        <v>3.6666666666666667E-2</v>
      </c>
      <c r="F37" s="3">
        <f t="shared" si="1"/>
        <v>23.825151515151514</v>
      </c>
    </row>
    <row r="38" spans="1:6" x14ac:dyDescent="0.2">
      <c r="A38" t="s">
        <v>50</v>
      </c>
      <c r="B38">
        <f>SUMIF('Data from Python'!A:A, Summary!A38, 'Data from Python'!C:C)</f>
        <v>461.69333333333333</v>
      </c>
      <c r="C38">
        <f>SUMIF('Data from Python'!A:A, Summary!A38, 'Data from Python'!D:D)</f>
        <v>946</v>
      </c>
      <c r="D38">
        <f>SUMIF('Data from Python'!A:A, Summary!A38, 'Data from Python'!F:F)</f>
        <v>2</v>
      </c>
      <c r="E38" s="3">
        <f t="shared" si="0"/>
        <v>2.1141649048625794E-3</v>
      </c>
      <c r="F38" s="3">
        <f t="shared" si="1"/>
        <v>230.84666666666666</v>
      </c>
    </row>
    <row r="39" spans="1:6" x14ac:dyDescent="0.2">
      <c r="A39" t="s">
        <v>51</v>
      </c>
      <c r="B39">
        <f>SUMIF('Data from Python'!A:A, Summary!A39, 'Data from Python'!C:C)</f>
        <v>5371.7733333333335</v>
      </c>
      <c r="C39">
        <f>SUMIF('Data from Python'!A:A, Summary!A39, 'Data from Python'!D:D)</f>
        <v>2150</v>
      </c>
      <c r="D39">
        <f>SUMIF('Data from Python'!A:A, Summary!A39, 'Data from Python'!F:F)</f>
        <v>80</v>
      </c>
      <c r="E39" s="3">
        <f t="shared" si="0"/>
        <v>3.7209302325581395E-2</v>
      </c>
      <c r="F39" s="3">
        <f t="shared" si="1"/>
        <v>67.147166666666664</v>
      </c>
    </row>
    <row r="40" spans="1:6" x14ac:dyDescent="0.2">
      <c r="A40" t="s">
        <v>52</v>
      </c>
      <c r="B40">
        <f>SUMIF('Data from Python'!A:A, Summary!A40, 'Data from Python'!C:C)</f>
        <v>2957.2533333333331</v>
      </c>
      <c r="C40">
        <f>SUMIF('Data from Python'!A:A, Summary!A40, 'Data from Python'!D:D)</f>
        <v>2226</v>
      </c>
      <c r="D40">
        <f>SUMIF('Data from Python'!A:A, Summary!A40, 'Data from Python'!F:F)</f>
        <v>29</v>
      </c>
      <c r="E40" s="3">
        <f t="shared" si="0"/>
        <v>1.302785265049416E-2</v>
      </c>
      <c r="F40" s="3">
        <f t="shared" si="1"/>
        <v>101.97425287356322</v>
      </c>
    </row>
    <row r="41" spans="1:6" x14ac:dyDescent="0.2">
      <c r="A41" t="s">
        <v>53</v>
      </c>
      <c r="B41">
        <f>SUMIF('Data from Python'!A:A, Summary!A41, 'Data from Python'!C:C)</f>
        <v>545.24666666666667</v>
      </c>
      <c r="C41">
        <f>SUMIF('Data from Python'!A:A, Summary!A41, 'Data from Python'!D:D)</f>
        <v>390</v>
      </c>
      <c r="D41">
        <f>SUMIF('Data from Python'!A:A, Summary!A41, 'Data from Python'!F:F)</f>
        <v>19</v>
      </c>
      <c r="E41" s="3">
        <f t="shared" si="0"/>
        <v>4.8717948717948718E-2</v>
      </c>
      <c r="F41" s="3">
        <f t="shared" si="1"/>
        <v>28.697192982456141</v>
      </c>
    </row>
    <row r="42" spans="1:6" x14ac:dyDescent="0.2">
      <c r="B42">
        <f>SUM(B2:B41)</f>
        <v>183412.85000000003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 x14ac:dyDescent="0.2"/>
  <cols>
    <col min="1" max="1" width="49.6640625" customWidth="1"/>
    <col min="3" max="3" width="15.5" customWidth="1"/>
    <col min="4" max="4" width="18.33203125" customWidth="1"/>
    <col min="5" max="5" width="18.6640625" customWidth="1"/>
    <col min="6" max="6" width="32.6640625" customWidth="1"/>
    <col min="7" max="7" width="15.83203125" style="3" customWidth="1"/>
    <col min="8" max="8" width="20.33203125" style="3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2" t="s">
        <v>5</v>
      </c>
      <c r="H1" s="2" t="s">
        <v>6</v>
      </c>
    </row>
    <row r="2" spans="1:8" x14ac:dyDescent="0.2">
      <c r="A2" t="s">
        <v>7</v>
      </c>
      <c r="B2" t="s">
        <v>8</v>
      </c>
      <c r="C2">
        <v>436.98666666666668</v>
      </c>
      <c r="D2">
        <v>214</v>
      </c>
      <c r="E2" t="s">
        <v>7</v>
      </c>
      <c r="F2">
        <v>4</v>
      </c>
      <c r="G2" s="3">
        <v>1.8691588785046731E-2</v>
      </c>
      <c r="H2" s="3">
        <v>109.2466666666667</v>
      </c>
    </row>
    <row r="3" spans="1:8" x14ac:dyDescent="0.2">
      <c r="A3" t="s">
        <v>7</v>
      </c>
      <c r="B3" t="s">
        <v>9</v>
      </c>
      <c r="C3">
        <v>1967.0066666666669</v>
      </c>
      <c r="D3">
        <v>2872</v>
      </c>
      <c r="E3" t="s">
        <v>7</v>
      </c>
      <c r="F3">
        <v>29</v>
      </c>
      <c r="G3" s="3">
        <v>1.0097493036211699E-2</v>
      </c>
      <c r="H3" s="3">
        <v>67.82781609195402</v>
      </c>
    </row>
    <row r="4" spans="1:8" x14ac:dyDescent="0.2">
      <c r="A4" t="s">
        <v>7</v>
      </c>
      <c r="B4" t="s">
        <v>10</v>
      </c>
      <c r="C4">
        <v>136.22666666666669</v>
      </c>
      <c r="D4">
        <v>229</v>
      </c>
      <c r="E4" t="s">
        <v>7</v>
      </c>
      <c r="F4">
        <v>0</v>
      </c>
      <c r="G4" s="3">
        <v>0</v>
      </c>
      <c r="H4" s="3" t="s">
        <v>11</v>
      </c>
    </row>
    <row r="5" spans="1:8" x14ac:dyDescent="0.2">
      <c r="A5" t="s">
        <v>12</v>
      </c>
      <c r="B5" t="s">
        <v>8</v>
      </c>
      <c r="C5">
        <v>431.30333333333328</v>
      </c>
      <c r="D5">
        <v>252</v>
      </c>
      <c r="E5" t="s">
        <v>12</v>
      </c>
      <c r="F5">
        <v>3</v>
      </c>
      <c r="G5" s="3">
        <v>1.1904761904761901E-2</v>
      </c>
      <c r="H5" s="3">
        <v>143.76777777777781</v>
      </c>
    </row>
    <row r="6" spans="1:8" x14ac:dyDescent="0.2">
      <c r="A6" t="s">
        <v>12</v>
      </c>
      <c r="B6" t="s">
        <v>9</v>
      </c>
      <c r="C6">
        <v>3951.22</v>
      </c>
      <c r="D6">
        <v>1429</v>
      </c>
      <c r="E6" t="s">
        <v>12</v>
      </c>
      <c r="F6">
        <v>49</v>
      </c>
      <c r="G6" s="3">
        <v>3.4289713086074182E-2</v>
      </c>
      <c r="H6" s="3">
        <v>80.637142857142848</v>
      </c>
    </row>
    <row r="7" spans="1:8" x14ac:dyDescent="0.2">
      <c r="A7" t="s">
        <v>12</v>
      </c>
      <c r="B7" t="s">
        <v>10</v>
      </c>
      <c r="C7">
        <v>2838.936666666666</v>
      </c>
      <c r="D7">
        <v>444</v>
      </c>
      <c r="E7" t="s">
        <v>12</v>
      </c>
      <c r="F7">
        <v>57</v>
      </c>
      <c r="G7" s="3">
        <v>0.1283783783783784</v>
      </c>
      <c r="H7" s="3">
        <v>49.805906432748543</v>
      </c>
    </row>
    <row r="8" spans="1:8" x14ac:dyDescent="0.2">
      <c r="A8" t="s">
        <v>12</v>
      </c>
      <c r="B8" t="s">
        <v>13</v>
      </c>
      <c r="C8">
        <v>4534.9466666666667</v>
      </c>
      <c r="D8">
        <v>679</v>
      </c>
      <c r="E8" t="s">
        <v>12</v>
      </c>
      <c r="F8">
        <v>81</v>
      </c>
      <c r="G8" s="3">
        <v>0.1192930780559647</v>
      </c>
      <c r="H8" s="3">
        <v>55.986995884773663</v>
      </c>
    </row>
    <row r="9" spans="1:8" x14ac:dyDescent="0.2">
      <c r="A9" t="s">
        <v>12</v>
      </c>
      <c r="B9" t="s">
        <v>14</v>
      </c>
      <c r="C9">
        <v>563.08333333333326</v>
      </c>
      <c r="D9">
        <v>131</v>
      </c>
      <c r="E9" t="s">
        <v>12</v>
      </c>
      <c r="F9">
        <v>5</v>
      </c>
      <c r="G9" s="3">
        <v>3.8167938931297711E-2</v>
      </c>
      <c r="H9" s="3">
        <v>112.6166666666666</v>
      </c>
    </row>
    <row r="10" spans="1:8" x14ac:dyDescent="0.2">
      <c r="A10" t="s">
        <v>15</v>
      </c>
      <c r="B10" t="s">
        <v>16</v>
      </c>
      <c r="C10">
        <v>2181.853333333333</v>
      </c>
      <c r="D10">
        <v>1890</v>
      </c>
      <c r="E10" t="s">
        <v>15</v>
      </c>
      <c r="F10">
        <v>9</v>
      </c>
      <c r="G10" s="3">
        <v>4.7619047619047623E-3</v>
      </c>
      <c r="H10" s="3">
        <v>242.42814814814821</v>
      </c>
    </row>
    <row r="11" spans="1:8" x14ac:dyDescent="0.2">
      <c r="A11" t="s">
        <v>15</v>
      </c>
      <c r="B11" t="s">
        <v>8</v>
      </c>
      <c r="C11">
        <v>5710.4066666666668</v>
      </c>
      <c r="D11">
        <v>1173</v>
      </c>
      <c r="E11" t="s">
        <v>15</v>
      </c>
      <c r="F11">
        <v>77</v>
      </c>
      <c r="G11" s="3">
        <v>6.5643648763853368E-2</v>
      </c>
      <c r="H11" s="3">
        <v>74.161125541125543</v>
      </c>
    </row>
    <row r="12" spans="1:8" x14ac:dyDescent="0.2">
      <c r="A12" t="s">
        <v>15</v>
      </c>
      <c r="B12" t="s">
        <v>9</v>
      </c>
      <c r="C12">
        <v>10320.870000000001</v>
      </c>
      <c r="D12">
        <v>2312</v>
      </c>
      <c r="E12" t="s">
        <v>15</v>
      </c>
      <c r="F12">
        <v>175</v>
      </c>
      <c r="G12" s="3">
        <v>7.5692041522491343E-2</v>
      </c>
      <c r="H12" s="3">
        <v>58.976400000000012</v>
      </c>
    </row>
    <row r="13" spans="1:8" x14ac:dyDescent="0.2">
      <c r="A13" t="s">
        <v>15</v>
      </c>
      <c r="B13" t="s">
        <v>10</v>
      </c>
      <c r="C13">
        <v>5072.1400000000003</v>
      </c>
      <c r="D13">
        <v>2630</v>
      </c>
      <c r="E13" t="s">
        <v>15</v>
      </c>
      <c r="F13">
        <v>115</v>
      </c>
      <c r="G13" s="3">
        <v>4.3726235741444873E-2</v>
      </c>
      <c r="H13" s="3">
        <v>44.105565217391309</v>
      </c>
    </row>
    <row r="14" spans="1:8" x14ac:dyDescent="0.2">
      <c r="A14" t="s">
        <v>15</v>
      </c>
      <c r="B14" t="s">
        <v>13</v>
      </c>
      <c r="C14">
        <v>7053.3433333333332</v>
      </c>
      <c r="D14">
        <v>3951</v>
      </c>
      <c r="E14" t="s">
        <v>15</v>
      </c>
      <c r="F14">
        <v>137</v>
      </c>
      <c r="G14" s="3">
        <v>3.4674765882055182E-2</v>
      </c>
      <c r="H14" s="3">
        <v>51.484257907542577</v>
      </c>
    </row>
    <row r="15" spans="1:8" x14ac:dyDescent="0.2">
      <c r="A15" t="s">
        <v>15</v>
      </c>
      <c r="B15" t="s">
        <v>14</v>
      </c>
      <c r="C15">
        <v>5111.6433333333334</v>
      </c>
      <c r="D15">
        <v>4026</v>
      </c>
      <c r="E15" t="s">
        <v>15</v>
      </c>
      <c r="F15">
        <v>134</v>
      </c>
      <c r="G15" s="3">
        <v>3.3283656234475913E-2</v>
      </c>
      <c r="H15" s="3">
        <v>38.146592039800993</v>
      </c>
    </row>
    <row r="16" spans="1:8" x14ac:dyDescent="0.2">
      <c r="A16" t="s">
        <v>17</v>
      </c>
      <c r="B16" t="s">
        <v>9</v>
      </c>
      <c r="C16">
        <v>4040.9499999999989</v>
      </c>
      <c r="D16">
        <v>444</v>
      </c>
      <c r="E16" t="s">
        <v>17</v>
      </c>
      <c r="F16">
        <v>101</v>
      </c>
      <c r="G16" s="3">
        <v>0.22747747747747751</v>
      </c>
      <c r="H16" s="3">
        <v>40.00940594059405</v>
      </c>
    </row>
    <row r="17" spans="1:8" x14ac:dyDescent="0.2">
      <c r="A17" t="s">
        <v>17</v>
      </c>
      <c r="B17" t="s">
        <v>10</v>
      </c>
      <c r="C17">
        <v>2617.36</v>
      </c>
      <c r="D17">
        <v>358</v>
      </c>
      <c r="E17" t="s">
        <v>17</v>
      </c>
      <c r="F17">
        <v>39</v>
      </c>
      <c r="G17" s="3">
        <v>0.1089385474860335</v>
      </c>
      <c r="H17" s="3">
        <v>67.111794871794871</v>
      </c>
    </row>
    <row r="18" spans="1:8" x14ac:dyDescent="0.2">
      <c r="A18" t="s">
        <v>17</v>
      </c>
      <c r="B18" t="s">
        <v>13</v>
      </c>
      <c r="C18">
        <v>2556.08</v>
      </c>
      <c r="D18">
        <v>358</v>
      </c>
      <c r="E18" t="s">
        <v>17</v>
      </c>
      <c r="F18">
        <v>55</v>
      </c>
      <c r="G18" s="3">
        <v>0.15363128491620109</v>
      </c>
      <c r="H18" s="3">
        <v>46.474181818181819</v>
      </c>
    </row>
    <row r="19" spans="1:8" x14ac:dyDescent="0.2">
      <c r="A19" t="s">
        <v>17</v>
      </c>
      <c r="B19" t="s">
        <v>14</v>
      </c>
      <c r="C19">
        <v>2359.0233333333331</v>
      </c>
      <c r="D19">
        <v>639</v>
      </c>
      <c r="E19" t="s">
        <v>17</v>
      </c>
      <c r="F19">
        <v>68</v>
      </c>
      <c r="G19" s="3">
        <v>0.10641627543035991</v>
      </c>
      <c r="H19" s="3">
        <v>34.691519607843126</v>
      </c>
    </row>
    <row r="20" spans="1:8" x14ac:dyDescent="0.2">
      <c r="A20" t="s">
        <v>18</v>
      </c>
      <c r="B20" t="s">
        <v>8</v>
      </c>
      <c r="C20">
        <v>769.74333333333334</v>
      </c>
      <c r="D20">
        <v>226</v>
      </c>
      <c r="E20" t="s">
        <v>18</v>
      </c>
      <c r="F20">
        <v>5</v>
      </c>
      <c r="G20" s="3">
        <v>2.2123893805309731E-2</v>
      </c>
      <c r="H20" s="3">
        <v>153.9486666666667</v>
      </c>
    </row>
    <row r="21" spans="1:8" x14ac:dyDescent="0.2">
      <c r="A21" t="s">
        <v>18</v>
      </c>
      <c r="B21" t="s">
        <v>9</v>
      </c>
      <c r="C21">
        <v>2770.1333333333332</v>
      </c>
      <c r="D21">
        <v>679</v>
      </c>
      <c r="E21" t="s">
        <v>18</v>
      </c>
      <c r="F21">
        <v>45</v>
      </c>
      <c r="G21" s="3">
        <v>6.6273932253313697E-2</v>
      </c>
      <c r="H21" s="3">
        <v>61.558518518518518</v>
      </c>
    </row>
    <row r="22" spans="1:8" x14ac:dyDescent="0.2">
      <c r="A22" t="s">
        <v>18</v>
      </c>
      <c r="B22" t="s">
        <v>10</v>
      </c>
      <c r="C22">
        <v>3633.84</v>
      </c>
      <c r="D22">
        <v>862</v>
      </c>
      <c r="E22" t="s">
        <v>18</v>
      </c>
      <c r="F22">
        <v>58</v>
      </c>
      <c r="G22" s="3">
        <v>6.7285382830626447E-2</v>
      </c>
      <c r="H22" s="3">
        <v>62.652413793103442</v>
      </c>
    </row>
    <row r="23" spans="1:8" x14ac:dyDescent="0.2">
      <c r="A23" t="s">
        <v>18</v>
      </c>
      <c r="B23" t="s">
        <v>13</v>
      </c>
      <c r="C23">
        <v>4106.5733333333337</v>
      </c>
      <c r="D23">
        <v>1067</v>
      </c>
      <c r="E23" t="s">
        <v>18</v>
      </c>
      <c r="F23">
        <v>66</v>
      </c>
      <c r="G23" s="3">
        <v>6.1855670103092793E-2</v>
      </c>
      <c r="H23" s="3">
        <v>62.220808080808077</v>
      </c>
    </row>
    <row r="24" spans="1:8" x14ac:dyDescent="0.2">
      <c r="A24" t="s">
        <v>18</v>
      </c>
      <c r="B24" t="s">
        <v>14</v>
      </c>
      <c r="C24">
        <v>1502.1933333333329</v>
      </c>
      <c r="D24">
        <v>848</v>
      </c>
      <c r="E24" t="s">
        <v>18</v>
      </c>
      <c r="F24">
        <v>37</v>
      </c>
      <c r="G24" s="3">
        <v>4.363207547169811E-2</v>
      </c>
      <c r="H24" s="3">
        <v>40.599819819819821</v>
      </c>
    </row>
    <row r="25" spans="1:8" x14ac:dyDescent="0.2">
      <c r="A25" t="s">
        <v>19</v>
      </c>
      <c r="B25" t="s">
        <v>16</v>
      </c>
      <c r="C25">
        <v>6016.9766666666656</v>
      </c>
      <c r="D25">
        <v>3167</v>
      </c>
      <c r="E25" t="s">
        <v>19</v>
      </c>
      <c r="F25">
        <v>58</v>
      </c>
      <c r="G25" s="3">
        <v>1.8313861698768551E-2</v>
      </c>
      <c r="H25" s="3">
        <v>103.74097701149429</v>
      </c>
    </row>
    <row r="26" spans="1:8" x14ac:dyDescent="0.2">
      <c r="A26" t="s">
        <v>19</v>
      </c>
      <c r="B26" t="s">
        <v>8</v>
      </c>
      <c r="C26">
        <v>3.6666666666666667E-2</v>
      </c>
      <c r="D26">
        <v>0</v>
      </c>
      <c r="E26" t="s">
        <v>19</v>
      </c>
      <c r="F26">
        <v>1</v>
      </c>
      <c r="G26" s="3" t="s">
        <v>11</v>
      </c>
      <c r="H26" s="3">
        <v>3.6666666666666667E-2</v>
      </c>
    </row>
    <row r="27" spans="1:8" x14ac:dyDescent="0.2">
      <c r="A27" t="s">
        <v>20</v>
      </c>
      <c r="B27" t="s">
        <v>8</v>
      </c>
      <c r="C27">
        <v>428.69666666666672</v>
      </c>
      <c r="D27">
        <v>531</v>
      </c>
      <c r="E27" t="s">
        <v>20</v>
      </c>
      <c r="F27">
        <v>2</v>
      </c>
      <c r="G27" s="3">
        <v>3.766478342749529E-3</v>
      </c>
      <c r="H27" s="3">
        <v>214.3483333333333</v>
      </c>
    </row>
    <row r="28" spans="1:8" x14ac:dyDescent="0.2">
      <c r="A28" t="s">
        <v>20</v>
      </c>
      <c r="B28" t="s">
        <v>9</v>
      </c>
      <c r="C28">
        <v>2012.323333333333</v>
      </c>
      <c r="D28">
        <v>2547</v>
      </c>
      <c r="E28" t="s">
        <v>20</v>
      </c>
      <c r="F28">
        <v>24</v>
      </c>
      <c r="G28" s="3">
        <v>9.4228504122497048E-3</v>
      </c>
      <c r="H28" s="3">
        <v>83.846805555555548</v>
      </c>
    </row>
    <row r="29" spans="1:8" x14ac:dyDescent="0.2">
      <c r="A29" t="s">
        <v>20</v>
      </c>
      <c r="B29" t="s">
        <v>10</v>
      </c>
      <c r="C29">
        <v>130.19</v>
      </c>
      <c r="D29">
        <v>278</v>
      </c>
      <c r="E29" t="s">
        <v>20</v>
      </c>
      <c r="F29">
        <v>4</v>
      </c>
      <c r="G29" s="3">
        <v>1.4388489208633091E-2</v>
      </c>
      <c r="H29" s="3">
        <v>32.547499999999999</v>
      </c>
    </row>
    <row r="30" spans="1:8" x14ac:dyDescent="0.2">
      <c r="A30" t="s">
        <v>21</v>
      </c>
      <c r="B30" t="s">
        <v>16</v>
      </c>
      <c r="C30">
        <v>4169.123333333333</v>
      </c>
      <c r="D30">
        <v>3923</v>
      </c>
      <c r="E30" t="s">
        <v>21</v>
      </c>
      <c r="F30">
        <v>55</v>
      </c>
      <c r="G30" s="3">
        <v>1.4019882742798881E-2</v>
      </c>
      <c r="H30" s="3">
        <v>75.802242424242422</v>
      </c>
    </row>
    <row r="31" spans="1:8" x14ac:dyDescent="0.2">
      <c r="A31" t="s">
        <v>22</v>
      </c>
      <c r="B31" t="s">
        <v>8</v>
      </c>
      <c r="C31">
        <v>2272.06</v>
      </c>
      <c r="D31">
        <v>1138</v>
      </c>
      <c r="E31" t="s">
        <v>22</v>
      </c>
      <c r="F31">
        <v>28</v>
      </c>
      <c r="G31" s="3">
        <v>2.4604569420035149E-2</v>
      </c>
      <c r="H31" s="3">
        <v>81.144999999999996</v>
      </c>
    </row>
    <row r="32" spans="1:8" x14ac:dyDescent="0.2">
      <c r="A32" t="s">
        <v>22</v>
      </c>
      <c r="B32" t="s">
        <v>9</v>
      </c>
      <c r="C32">
        <v>2864.44</v>
      </c>
      <c r="D32">
        <v>1311</v>
      </c>
      <c r="E32" t="s">
        <v>22</v>
      </c>
      <c r="F32">
        <v>49</v>
      </c>
      <c r="G32" s="3">
        <v>3.7376048817696413E-2</v>
      </c>
      <c r="H32" s="3">
        <v>58.457959183673474</v>
      </c>
    </row>
    <row r="33" spans="1:8" x14ac:dyDescent="0.2">
      <c r="A33" t="s">
        <v>22</v>
      </c>
      <c r="B33" t="s">
        <v>10</v>
      </c>
      <c r="C33">
        <v>565.80666666666673</v>
      </c>
      <c r="D33">
        <v>585</v>
      </c>
      <c r="E33" t="s">
        <v>22</v>
      </c>
      <c r="F33">
        <v>6</v>
      </c>
      <c r="G33" s="3">
        <v>1.025641025641026E-2</v>
      </c>
      <c r="H33" s="3">
        <v>94.301111111111126</v>
      </c>
    </row>
    <row r="34" spans="1:8" x14ac:dyDescent="0.2">
      <c r="A34" t="s">
        <v>22</v>
      </c>
      <c r="B34" t="s">
        <v>13</v>
      </c>
      <c r="C34">
        <v>891.03666666666675</v>
      </c>
      <c r="D34">
        <v>480</v>
      </c>
      <c r="E34" t="s">
        <v>22</v>
      </c>
      <c r="F34">
        <v>13</v>
      </c>
      <c r="G34" s="3">
        <v>2.7083333333333331E-2</v>
      </c>
      <c r="H34" s="3">
        <v>68.541282051282053</v>
      </c>
    </row>
    <row r="35" spans="1:8" x14ac:dyDescent="0.2">
      <c r="A35" t="s">
        <v>22</v>
      </c>
      <c r="B35" t="s">
        <v>14</v>
      </c>
      <c r="C35">
        <v>333.25666666666672</v>
      </c>
      <c r="D35">
        <v>685</v>
      </c>
      <c r="E35" t="s">
        <v>22</v>
      </c>
      <c r="F35">
        <v>8</v>
      </c>
      <c r="G35" s="3">
        <v>1.167883211678832E-2</v>
      </c>
      <c r="H35" s="3">
        <v>41.657083333333333</v>
      </c>
    </row>
    <row r="36" spans="1:8" x14ac:dyDescent="0.2">
      <c r="A36" t="s">
        <v>23</v>
      </c>
      <c r="B36" t="s">
        <v>16</v>
      </c>
      <c r="C36">
        <v>5670.4966666666669</v>
      </c>
      <c r="D36">
        <v>5359</v>
      </c>
      <c r="E36" t="s">
        <v>23</v>
      </c>
      <c r="F36">
        <v>36</v>
      </c>
      <c r="G36" s="3">
        <v>6.7176712073147979E-3</v>
      </c>
      <c r="H36" s="3">
        <v>157.51379629629631</v>
      </c>
    </row>
    <row r="37" spans="1:8" x14ac:dyDescent="0.2">
      <c r="A37" t="s">
        <v>23</v>
      </c>
      <c r="B37" t="s">
        <v>8</v>
      </c>
      <c r="C37">
        <v>1286.3900000000001</v>
      </c>
      <c r="D37">
        <v>1033</v>
      </c>
      <c r="E37" t="s">
        <v>23</v>
      </c>
      <c r="F37">
        <v>17</v>
      </c>
      <c r="G37" s="3">
        <v>1.6456921587608909E-2</v>
      </c>
      <c r="H37" s="3">
        <v>75.67</v>
      </c>
    </row>
    <row r="38" spans="1:8" x14ac:dyDescent="0.2">
      <c r="A38" t="s">
        <v>23</v>
      </c>
      <c r="B38" t="s">
        <v>9</v>
      </c>
      <c r="C38">
        <v>3572.813333333334</v>
      </c>
      <c r="D38">
        <v>1008</v>
      </c>
      <c r="E38" t="s">
        <v>23</v>
      </c>
      <c r="F38">
        <v>69</v>
      </c>
      <c r="G38" s="3">
        <v>6.8452380952380959E-2</v>
      </c>
      <c r="H38" s="3">
        <v>51.779903381642512</v>
      </c>
    </row>
    <row r="39" spans="1:8" x14ac:dyDescent="0.2">
      <c r="A39" t="s">
        <v>23</v>
      </c>
      <c r="B39" t="s">
        <v>10</v>
      </c>
      <c r="C39">
        <v>2656.03</v>
      </c>
      <c r="D39">
        <v>1564</v>
      </c>
      <c r="E39" t="s">
        <v>23</v>
      </c>
      <c r="F39">
        <v>54</v>
      </c>
      <c r="G39" s="3">
        <v>3.4526854219948853E-2</v>
      </c>
      <c r="H39" s="3">
        <v>49.185740740740748</v>
      </c>
    </row>
    <row r="40" spans="1:8" x14ac:dyDescent="0.2">
      <c r="A40" t="s">
        <v>23</v>
      </c>
      <c r="B40" t="s">
        <v>13</v>
      </c>
      <c r="C40">
        <v>2289.586666666667</v>
      </c>
      <c r="D40">
        <v>2292</v>
      </c>
      <c r="E40" t="s">
        <v>23</v>
      </c>
      <c r="F40">
        <v>37</v>
      </c>
      <c r="G40" s="3">
        <v>1.6143106457242581E-2</v>
      </c>
      <c r="H40" s="3">
        <v>61.880720720720717</v>
      </c>
    </row>
    <row r="41" spans="1:8" x14ac:dyDescent="0.2">
      <c r="A41" t="s">
        <v>23</v>
      </c>
      <c r="B41" t="s">
        <v>14</v>
      </c>
      <c r="C41">
        <v>1683.2666666666671</v>
      </c>
      <c r="D41">
        <v>1596</v>
      </c>
      <c r="E41" t="s">
        <v>23</v>
      </c>
      <c r="F41">
        <v>37</v>
      </c>
      <c r="G41" s="3">
        <v>2.3182957393483711E-2</v>
      </c>
      <c r="H41" s="3">
        <v>45.493693693693693</v>
      </c>
    </row>
    <row r="42" spans="1:8" x14ac:dyDescent="0.2">
      <c r="A42" t="s">
        <v>24</v>
      </c>
      <c r="B42" t="s">
        <v>16</v>
      </c>
      <c r="C42">
        <v>529.81000000000006</v>
      </c>
      <c r="D42">
        <v>184</v>
      </c>
      <c r="E42" t="s">
        <v>24</v>
      </c>
      <c r="F42">
        <v>22</v>
      </c>
      <c r="G42" s="3">
        <v>0.11956521739130439</v>
      </c>
      <c r="H42" s="3">
        <v>24.082272727272731</v>
      </c>
    </row>
    <row r="43" spans="1:8" x14ac:dyDescent="0.2">
      <c r="A43" t="s">
        <v>25</v>
      </c>
      <c r="B43" t="s">
        <v>16</v>
      </c>
      <c r="C43">
        <v>761.80333333333328</v>
      </c>
      <c r="D43">
        <v>636</v>
      </c>
      <c r="E43" t="s">
        <v>25</v>
      </c>
      <c r="F43">
        <v>4</v>
      </c>
      <c r="G43" s="3">
        <v>6.2893081761006293E-3</v>
      </c>
      <c r="H43" s="3">
        <v>190.45083333333329</v>
      </c>
    </row>
    <row r="44" spans="1:8" x14ac:dyDescent="0.2">
      <c r="A44" t="s">
        <v>26</v>
      </c>
      <c r="B44" t="s">
        <v>16</v>
      </c>
      <c r="C44">
        <v>639.10333333333335</v>
      </c>
      <c r="D44">
        <v>503</v>
      </c>
      <c r="E44" t="s">
        <v>26</v>
      </c>
      <c r="F44">
        <v>2</v>
      </c>
      <c r="G44" s="3">
        <v>3.9761431411530811E-3</v>
      </c>
      <c r="H44" s="3">
        <v>319.55166666666668</v>
      </c>
    </row>
    <row r="45" spans="1:8" x14ac:dyDescent="0.2">
      <c r="A45" t="s">
        <v>27</v>
      </c>
      <c r="B45" t="s">
        <v>16</v>
      </c>
      <c r="C45">
        <v>23148.6</v>
      </c>
      <c r="D45">
        <v>18983</v>
      </c>
      <c r="E45" t="s">
        <v>27</v>
      </c>
      <c r="F45">
        <v>234</v>
      </c>
      <c r="G45" s="3">
        <v>1.232681873255018E-2</v>
      </c>
      <c r="H45" s="3">
        <v>98.925641025641042</v>
      </c>
    </row>
    <row r="46" spans="1:8" x14ac:dyDescent="0.2">
      <c r="A46" t="s">
        <v>28</v>
      </c>
      <c r="B46" t="s">
        <v>13</v>
      </c>
      <c r="C46">
        <v>499.69666666666672</v>
      </c>
      <c r="D46">
        <v>554</v>
      </c>
      <c r="E46" t="s">
        <v>28</v>
      </c>
      <c r="F46">
        <v>3</v>
      </c>
      <c r="G46" s="3">
        <v>5.415162454873646E-3</v>
      </c>
      <c r="H46" s="3">
        <v>166.56555555555559</v>
      </c>
    </row>
    <row r="47" spans="1:8" x14ac:dyDescent="0.2">
      <c r="A47" t="s">
        <v>28</v>
      </c>
      <c r="B47" t="s">
        <v>14</v>
      </c>
      <c r="C47">
        <v>48.989999999999988</v>
      </c>
      <c r="D47">
        <v>87</v>
      </c>
      <c r="E47" t="s">
        <v>28</v>
      </c>
      <c r="F47">
        <v>0</v>
      </c>
      <c r="G47" s="3">
        <v>0</v>
      </c>
      <c r="H47" s="3" t="s">
        <v>11</v>
      </c>
    </row>
    <row r="48" spans="1:8" x14ac:dyDescent="0.2">
      <c r="A48" t="s">
        <v>29</v>
      </c>
      <c r="B48" t="s">
        <v>13</v>
      </c>
      <c r="C48">
        <v>1479.78</v>
      </c>
      <c r="D48">
        <v>1352</v>
      </c>
      <c r="E48" t="s">
        <v>29</v>
      </c>
      <c r="F48">
        <v>11</v>
      </c>
      <c r="G48" s="3">
        <v>8.1360946745562129E-3</v>
      </c>
      <c r="H48" s="3">
        <v>134.52545454545461</v>
      </c>
    </row>
    <row r="49" spans="1:8" x14ac:dyDescent="0.2">
      <c r="A49" t="s">
        <v>29</v>
      </c>
      <c r="B49" t="s">
        <v>14</v>
      </c>
      <c r="C49">
        <v>206.74333333333331</v>
      </c>
      <c r="D49">
        <v>111</v>
      </c>
      <c r="E49" t="s">
        <v>29</v>
      </c>
      <c r="F49">
        <v>2</v>
      </c>
      <c r="G49" s="3">
        <v>1.8018018018018021E-2</v>
      </c>
      <c r="H49" s="3">
        <v>103.3716666666667</v>
      </c>
    </row>
    <row r="50" spans="1:8" x14ac:dyDescent="0.2">
      <c r="A50" t="s">
        <v>30</v>
      </c>
      <c r="B50" t="s">
        <v>13</v>
      </c>
      <c r="C50">
        <v>7690.9233333333341</v>
      </c>
      <c r="D50">
        <v>2243</v>
      </c>
      <c r="E50" t="s">
        <v>30</v>
      </c>
      <c r="F50">
        <v>71</v>
      </c>
      <c r="G50" s="3">
        <v>3.1654034774855108E-2</v>
      </c>
      <c r="H50" s="3">
        <v>108.3228638497653</v>
      </c>
    </row>
    <row r="51" spans="1:8" x14ac:dyDescent="0.2">
      <c r="A51" t="s">
        <v>30</v>
      </c>
      <c r="B51" t="s">
        <v>14</v>
      </c>
      <c r="C51">
        <v>815.38333333333333</v>
      </c>
      <c r="D51">
        <v>978</v>
      </c>
      <c r="E51" t="s">
        <v>30</v>
      </c>
      <c r="F51">
        <v>11</v>
      </c>
      <c r="G51" s="3">
        <v>1.124744376278119E-2</v>
      </c>
      <c r="H51" s="3">
        <v>74.125757575757575</v>
      </c>
    </row>
    <row r="52" spans="1:8" x14ac:dyDescent="0.2">
      <c r="A52" t="s">
        <v>31</v>
      </c>
      <c r="B52" t="s">
        <v>14</v>
      </c>
      <c r="C52">
        <v>150.29333333333341</v>
      </c>
      <c r="D52">
        <v>74</v>
      </c>
      <c r="E52" t="s">
        <v>31</v>
      </c>
      <c r="F52">
        <v>6</v>
      </c>
      <c r="G52" s="3">
        <v>8.1081081081081086E-2</v>
      </c>
      <c r="H52" s="3">
        <v>25.048888888888889</v>
      </c>
    </row>
    <row r="53" spans="1:8" x14ac:dyDescent="0.2">
      <c r="A53" t="s">
        <v>32</v>
      </c>
      <c r="B53" t="s">
        <v>14</v>
      </c>
      <c r="C53">
        <v>248.0633333333333</v>
      </c>
      <c r="D53">
        <v>91</v>
      </c>
      <c r="E53" t="s">
        <v>32</v>
      </c>
      <c r="F53">
        <v>2</v>
      </c>
      <c r="G53" s="3">
        <v>2.197802197802198E-2</v>
      </c>
      <c r="H53" s="3">
        <v>124.03166666666669</v>
      </c>
    </row>
    <row r="54" spans="1:8" x14ac:dyDescent="0.2">
      <c r="A54" t="s">
        <v>33</v>
      </c>
      <c r="B54" t="s">
        <v>14</v>
      </c>
      <c r="C54">
        <v>427.44666666666672</v>
      </c>
      <c r="D54">
        <v>91</v>
      </c>
      <c r="E54" t="s">
        <v>33</v>
      </c>
      <c r="F54">
        <v>5</v>
      </c>
      <c r="G54" s="3">
        <v>5.4945054945054937E-2</v>
      </c>
      <c r="H54" s="3">
        <v>85.489333333333349</v>
      </c>
    </row>
    <row r="55" spans="1:8" x14ac:dyDescent="0.2">
      <c r="A55" t="s">
        <v>34</v>
      </c>
      <c r="B55" t="s">
        <v>14</v>
      </c>
      <c r="C55">
        <v>554.67666666666673</v>
      </c>
      <c r="D55">
        <v>466</v>
      </c>
      <c r="E55" t="s">
        <v>34</v>
      </c>
      <c r="F55">
        <v>4</v>
      </c>
      <c r="G55" s="3">
        <v>8.5836909871244635E-3</v>
      </c>
      <c r="H55" s="3">
        <v>138.66916666666671</v>
      </c>
    </row>
    <row r="56" spans="1:8" x14ac:dyDescent="0.2">
      <c r="A56" t="s">
        <v>35</v>
      </c>
      <c r="B56" t="s">
        <v>13</v>
      </c>
      <c r="C56">
        <v>1207.77</v>
      </c>
      <c r="D56">
        <v>1446</v>
      </c>
      <c r="E56" t="s">
        <v>35</v>
      </c>
      <c r="F56">
        <v>6</v>
      </c>
      <c r="G56" s="3">
        <v>4.1493775933609959E-3</v>
      </c>
      <c r="H56" s="3">
        <v>201.29499999999999</v>
      </c>
    </row>
    <row r="57" spans="1:8" x14ac:dyDescent="0.2">
      <c r="A57" t="s">
        <v>35</v>
      </c>
      <c r="B57" t="s">
        <v>14</v>
      </c>
      <c r="C57">
        <v>38.573333333333338</v>
      </c>
      <c r="D57">
        <v>33</v>
      </c>
      <c r="E57" t="s">
        <v>35</v>
      </c>
      <c r="F57">
        <v>0</v>
      </c>
      <c r="G57" s="3">
        <v>0</v>
      </c>
      <c r="H57" s="3" t="s">
        <v>11</v>
      </c>
    </row>
    <row r="58" spans="1:8" x14ac:dyDescent="0.2">
      <c r="A58" t="s">
        <v>36</v>
      </c>
      <c r="B58" t="s">
        <v>14</v>
      </c>
      <c r="C58">
        <v>253.87666666666669</v>
      </c>
      <c r="D58">
        <v>201</v>
      </c>
      <c r="E58" t="s">
        <v>36</v>
      </c>
      <c r="F58">
        <v>1</v>
      </c>
      <c r="G58" s="3">
        <v>4.9751243781094526E-3</v>
      </c>
      <c r="H58" s="3">
        <v>253.87666666666669</v>
      </c>
    </row>
    <row r="59" spans="1:8" x14ac:dyDescent="0.2">
      <c r="A59" t="s">
        <v>37</v>
      </c>
      <c r="B59" t="s">
        <v>13</v>
      </c>
      <c r="C59">
        <v>1624.906666666667</v>
      </c>
      <c r="D59">
        <v>1239</v>
      </c>
      <c r="E59" t="s">
        <v>37</v>
      </c>
      <c r="F59">
        <v>25</v>
      </c>
      <c r="G59" s="3">
        <v>2.0177562550443909E-2</v>
      </c>
      <c r="H59" s="3">
        <v>64.996266666666656</v>
      </c>
    </row>
    <row r="60" spans="1:8" x14ac:dyDescent="0.2">
      <c r="A60" t="s">
        <v>37</v>
      </c>
      <c r="B60" t="s">
        <v>14</v>
      </c>
      <c r="C60">
        <v>121.1033333333333</v>
      </c>
      <c r="D60">
        <v>77</v>
      </c>
      <c r="E60" t="s">
        <v>37</v>
      </c>
      <c r="F60">
        <v>0</v>
      </c>
      <c r="G60" s="3">
        <v>0</v>
      </c>
      <c r="H60" s="3" t="s">
        <v>11</v>
      </c>
    </row>
    <row r="61" spans="1:8" x14ac:dyDescent="0.2">
      <c r="A61" t="s">
        <v>38</v>
      </c>
      <c r="B61" t="s">
        <v>13</v>
      </c>
      <c r="C61">
        <v>12.133333333333329</v>
      </c>
      <c r="D61">
        <v>4</v>
      </c>
      <c r="E61" t="s">
        <v>38</v>
      </c>
      <c r="F61">
        <v>0</v>
      </c>
      <c r="G61" s="3">
        <v>0</v>
      </c>
      <c r="H61" s="3" t="s">
        <v>11</v>
      </c>
    </row>
    <row r="62" spans="1:8" x14ac:dyDescent="0.2">
      <c r="A62" t="s">
        <v>38</v>
      </c>
      <c r="B62" t="s">
        <v>14</v>
      </c>
      <c r="C62">
        <v>383.63666666666671</v>
      </c>
      <c r="D62">
        <v>226</v>
      </c>
      <c r="E62" t="s">
        <v>38</v>
      </c>
      <c r="F62">
        <v>6</v>
      </c>
      <c r="G62" s="3">
        <v>2.6548672566371681E-2</v>
      </c>
      <c r="H62" s="3">
        <v>63.939444444444447</v>
      </c>
    </row>
    <row r="63" spans="1:8" x14ac:dyDescent="0.2">
      <c r="A63" t="s">
        <v>39</v>
      </c>
      <c r="B63" t="s">
        <v>13</v>
      </c>
      <c r="C63">
        <v>126.06</v>
      </c>
      <c r="D63">
        <v>21</v>
      </c>
      <c r="E63" t="s">
        <v>39</v>
      </c>
      <c r="F63">
        <v>1</v>
      </c>
      <c r="G63" s="3">
        <v>4.7619047619047623E-2</v>
      </c>
      <c r="H63" s="3">
        <v>126.06</v>
      </c>
    </row>
    <row r="64" spans="1:8" x14ac:dyDescent="0.2">
      <c r="A64" t="s">
        <v>39</v>
      </c>
      <c r="B64" t="s">
        <v>14</v>
      </c>
      <c r="C64">
        <v>716.79333333333329</v>
      </c>
      <c r="D64">
        <v>310</v>
      </c>
      <c r="E64" t="s">
        <v>39</v>
      </c>
      <c r="F64">
        <v>17</v>
      </c>
      <c r="G64" s="3">
        <v>5.4838709677419363E-2</v>
      </c>
      <c r="H64" s="3">
        <v>42.164313725490203</v>
      </c>
    </row>
    <row r="65" spans="1:8" x14ac:dyDescent="0.2">
      <c r="A65" t="s">
        <v>40</v>
      </c>
      <c r="B65" t="s">
        <v>13</v>
      </c>
      <c r="C65">
        <v>29.96</v>
      </c>
      <c r="D65">
        <v>24</v>
      </c>
      <c r="E65" t="s">
        <v>40</v>
      </c>
      <c r="F65">
        <v>0</v>
      </c>
      <c r="G65" s="3">
        <v>0</v>
      </c>
      <c r="H65" s="3" t="s">
        <v>11</v>
      </c>
    </row>
    <row r="66" spans="1:8" x14ac:dyDescent="0.2">
      <c r="A66" t="s">
        <v>40</v>
      </c>
      <c r="B66" t="s">
        <v>14</v>
      </c>
      <c r="C66">
        <v>156.12666666666669</v>
      </c>
      <c r="D66">
        <v>241</v>
      </c>
      <c r="E66" t="s">
        <v>40</v>
      </c>
      <c r="F66">
        <v>1</v>
      </c>
      <c r="G66" s="3">
        <v>4.1493775933609959E-3</v>
      </c>
      <c r="H66" s="3">
        <v>156.12666666666669</v>
      </c>
    </row>
    <row r="67" spans="1:8" x14ac:dyDescent="0.2">
      <c r="A67" t="s">
        <v>41</v>
      </c>
      <c r="B67" t="s">
        <v>14</v>
      </c>
      <c r="C67">
        <v>269.50666666666672</v>
      </c>
      <c r="D67">
        <v>177</v>
      </c>
      <c r="E67" t="s">
        <v>41</v>
      </c>
      <c r="F67">
        <v>2</v>
      </c>
      <c r="G67" s="3">
        <v>1.1299435028248589E-2</v>
      </c>
      <c r="H67" s="3">
        <v>134.7533333333333</v>
      </c>
    </row>
    <row r="68" spans="1:8" x14ac:dyDescent="0.2">
      <c r="A68" t="s">
        <v>42</v>
      </c>
      <c r="B68" t="s">
        <v>13</v>
      </c>
      <c r="C68">
        <v>2879.2</v>
      </c>
      <c r="D68">
        <v>1180</v>
      </c>
      <c r="E68" t="s">
        <v>42</v>
      </c>
      <c r="F68">
        <v>62</v>
      </c>
      <c r="G68" s="3">
        <v>5.254237288135593E-2</v>
      </c>
      <c r="H68" s="3">
        <v>46.438709677419347</v>
      </c>
    </row>
    <row r="69" spans="1:8" x14ac:dyDescent="0.2">
      <c r="A69" t="s">
        <v>42</v>
      </c>
      <c r="B69" t="s">
        <v>14</v>
      </c>
      <c r="C69">
        <v>268.91666666666657</v>
      </c>
      <c r="D69">
        <v>163</v>
      </c>
      <c r="E69" t="s">
        <v>42</v>
      </c>
      <c r="F69">
        <v>12</v>
      </c>
      <c r="G69" s="3">
        <v>7.3619631901840496E-2</v>
      </c>
      <c r="H69" s="3">
        <v>22.409722222222221</v>
      </c>
    </row>
    <row r="70" spans="1:8" x14ac:dyDescent="0.2">
      <c r="A70" t="s">
        <v>43</v>
      </c>
      <c r="B70" t="s">
        <v>10</v>
      </c>
      <c r="C70">
        <v>1104.94</v>
      </c>
      <c r="D70">
        <v>337</v>
      </c>
      <c r="E70" t="s">
        <v>43</v>
      </c>
      <c r="F70">
        <v>25</v>
      </c>
      <c r="G70" s="3">
        <v>7.418397626112759E-2</v>
      </c>
      <c r="H70" s="3">
        <v>44.197600000000001</v>
      </c>
    </row>
    <row r="71" spans="1:8" x14ac:dyDescent="0.2">
      <c r="A71" t="s">
        <v>44</v>
      </c>
      <c r="B71" t="s">
        <v>16</v>
      </c>
      <c r="C71">
        <v>10291.03666666667</v>
      </c>
      <c r="D71">
        <v>6359</v>
      </c>
      <c r="E71" t="s">
        <v>44</v>
      </c>
      <c r="F71">
        <v>130</v>
      </c>
      <c r="G71" s="3">
        <v>2.044346595376632E-2</v>
      </c>
      <c r="H71" s="3">
        <v>79.161820512820512</v>
      </c>
    </row>
    <row r="72" spans="1:8" x14ac:dyDescent="0.2">
      <c r="A72" t="s">
        <v>44</v>
      </c>
      <c r="B72" t="s">
        <v>8</v>
      </c>
      <c r="C72">
        <v>0</v>
      </c>
      <c r="D72">
        <v>0</v>
      </c>
      <c r="E72" t="s">
        <v>44</v>
      </c>
      <c r="F72">
        <v>5</v>
      </c>
      <c r="G72" s="3" t="s">
        <v>11</v>
      </c>
      <c r="H72" s="3">
        <v>0</v>
      </c>
    </row>
    <row r="73" spans="1:8" x14ac:dyDescent="0.2">
      <c r="A73" t="s">
        <v>45</v>
      </c>
      <c r="B73" t="s">
        <v>16</v>
      </c>
      <c r="C73">
        <v>1151.2166666666669</v>
      </c>
      <c r="D73">
        <v>421</v>
      </c>
      <c r="E73" t="s">
        <v>45</v>
      </c>
      <c r="F73">
        <v>28</v>
      </c>
      <c r="G73" s="3">
        <v>6.6508313539192399E-2</v>
      </c>
      <c r="H73" s="3">
        <v>41.11488095238095</v>
      </c>
    </row>
    <row r="74" spans="1:8" x14ac:dyDescent="0.2">
      <c r="A74" t="s">
        <v>45</v>
      </c>
      <c r="B74" t="s">
        <v>8</v>
      </c>
      <c r="C74">
        <v>0</v>
      </c>
      <c r="D74">
        <v>0</v>
      </c>
      <c r="E74" t="s">
        <v>45</v>
      </c>
      <c r="F74">
        <v>1</v>
      </c>
      <c r="G74" s="3" t="s">
        <v>11</v>
      </c>
      <c r="H74" s="3">
        <v>0</v>
      </c>
    </row>
    <row r="75" spans="1:8" x14ac:dyDescent="0.2">
      <c r="A75" t="s">
        <v>46</v>
      </c>
      <c r="B75" t="s">
        <v>13</v>
      </c>
      <c r="C75">
        <f>158.86+29.51</f>
        <v>188.37</v>
      </c>
      <c r="D75">
        <f>21+19</f>
        <v>40</v>
      </c>
      <c r="E75" t="s">
        <v>46</v>
      </c>
      <c r="F75">
        <v>2</v>
      </c>
      <c r="G75" s="3">
        <f>F75/D75</f>
        <v>0.05</v>
      </c>
      <c r="H75" s="3">
        <f>C75/F75</f>
        <v>94.185000000000002</v>
      </c>
    </row>
    <row r="76" spans="1:8" x14ac:dyDescent="0.2">
      <c r="A76" t="s">
        <v>46</v>
      </c>
      <c r="B76" t="s">
        <v>14</v>
      </c>
      <c r="C76">
        <f>540.346666666667+98.9966666666667</f>
        <v>639.3433333333337</v>
      </c>
      <c r="D76">
        <f>106+171</f>
        <v>277</v>
      </c>
      <c r="E76" t="s">
        <v>46</v>
      </c>
      <c r="F76">
        <v>7</v>
      </c>
      <c r="G76" s="3">
        <f>F76/D76</f>
        <v>2.5270758122743681E-2</v>
      </c>
      <c r="H76" s="3">
        <f>C76/F76</f>
        <v>91.334761904761962</v>
      </c>
    </row>
    <row r="77" spans="1:8" x14ac:dyDescent="0.2">
      <c r="A77" t="s">
        <v>47</v>
      </c>
      <c r="B77" t="s">
        <v>13</v>
      </c>
      <c r="C77">
        <f>72.5066666666667+42.97</f>
        <v>115.4766666666667</v>
      </c>
      <c r="D77">
        <f>16+58</f>
        <v>74</v>
      </c>
      <c r="E77" t="s">
        <v>47</v>
      </c>
      <c r="F77">
        <v>0</v>
      </c>
      <c r="G77" s="3">
        <f>F77/D77</f>
        <v>0</v>
      </c>
      <c r="H77" s="3" t="s">
        <v>11</v>
      </c>
    </row>
    <row r="78" spans="1:8" x14ac:dyDescent="0.2">
      <c r="A78" t="s">
        <v>47</v>
      </c>
      <c r="B78" t="s">
        <v>14</v>
      </c>
      <c r="C78">
        <f>2219.82666666667+332.176666666667</f>
        <v>2552.0033333333372</v>
      </c>
      <c r="D78">
        <f>297+443</f>
        <v>740</v>
      </c>
      <c r="E78" t="s">
        <v>47</v>
      </c>
      <c r="F78">
        <v>30</v>
      </c>
      <c r="G78" s="3">
        <f>F78/D78</f>
        <v>4.0540540540540543E-2</v>
      </c>
      <c r="H78" s="3">
        <f>C78/F78</f>
        <v>85.066777777777901</v>
      </c>
    </row>
    <row r="79" spans="1:8" x14ac:dyDescent="0.2">
      <c r="A79" t="s">
        <v>48</v>
      </c>
      <c r="B79" t="s">
        <v>16</v>
      </c>
      <c r="C79">
        <v>712.07333333333327</v>
      </c>
      <c r="D79">
        <v>691</v>
      </c>
      <c r="E79" t="s">
        <v>48</v>
      </c>
      <c r="F79">
        <v>21</v>
      </c>
      <c r="G79" s="3">
        <v>3.0390738060781481E-2</v>
      </c>
      <c r="H79" s="3">
        <v>33.908253968253973</v>
      </c>
    </row>
    <row r="80" spans="1:8" x14ac:dyDescent="0.2">
      <c r="A80" t="s">
        <v>49</v>
      </c>
      <c r="B80" t="s">
        <v>16</v>
      </c>
      <c r="C80">
        <v>524.15333333333331</v>
      </c>
      <c r="D80">
        <v>600</v>
      </c>
      <c r="E80" t="s">
        <v>49</v>
      </c>
      <c r="F80">
        <v>20</v>
      </c>
      <c r="G80" s="3">
        <v>3.3333333333333333E-2</v>
      </c>
      <c r="H80" s="3">
        <v>26.207666666666661</v>
      </c>
    </row>
    <row r="81" spans="1:8" x14ac:dyDescent="0.2">
      <c r="A81" t="s">
        <v>49</v>
      </c>
      <c r="B81" t="s">
        <v>8</v>
      </c>
      <c r="C81">
        <v>0</v>
      </c>
      <c r="D81">
        <v>0</v>
      </c>
      <c r="E81" t="s">
        <v>49</v>
      </c>
      <c r="F81">
        <v>2</v>
      </c>
      <c r="G81" s="3" t="s">
        <v>11</v>
      </c>
      <c r="H81" s="3">
        <v>0</v>
      </c>
    </row>
    <row r="82" spans="1:8" x14ac:dyDescent="0.2">
      <c r="A82" t="s">
        <v>50</v>
      </c>
      <c r="B82" t="s">
        <v>16</v>
      </c>
      <c r="C82">
        <v>461.69333333333333</v>
      </c>
      <c r="D82">
        <v>946</v>
      </c>
      <c r="E82" t="s">
        <v>50</v>
      </c>
      <c r="F82">
        <v>2</v>
      </c>
      <c r="G82" s="3">
        <v>2.1141649048625789E-3</v>
      </c>
      <c r="H82" s="3">
        <v>230.84666666666669</v>
      </c>
    </row>
    <row r="83" spans="1:8" x14ac:dyDescent="0.2">
      <c r="A83" t="s">
        <v>51</v>
      </c>
      <c r="B83" t="s">
        <v>10</v>
      </c>
      <c r="C83">
        <v>2293.1999999999998</v>
      </c>
      <c r="D83">
        <v>882</v>
      </c>
      <c r="E83" t="s">
        <v>51</v>
      </c>
      <c r="F83">
        <v>35</v>
      </c>
      <c r="G83" s="3">
        <v>3.968253968253968E-2</v>
      </c>
      <c r="H83" s="3">
        <v>65.52</v>
      </c>
    </row>
    <row r="84" spans="1:8" x14ac:dyDescent="0.2">
      <c r="A84" t="s">
        <v>51</v>
      </c>
      <c r="B84" t="s">
        <v>13</v>
      </c>
      <c r="C84">
        <v>2513.0366666666669</v>
      </c>
      <c r="D84">
        <v>908</v>
      </c>
      <c r="E84" t="s">
        <v>51</v>
      </c>
      <c r="F84">
        <v>34</v>
      </c>
      <c r="G84" s="3">
        <v>3.7444933920704852E-2</v>
      </c>
      <c r="H84" s="3">
        <v>73.91284313725491</v>
      </c>
    </row>
    <row r="85" spans="1:8" x14ac:dyDescent="0.2">
      <c r="A85" t="s">
        <v>51</v>
      </c>
      <c r="B85" t="s">
        <v>14</v>
      </c>
      <c r="C85">
        <v>565.53666666666675</v>
      </c>
      <c r="D85">
        <v>360</v>
      </c>
      <c r="E85" t="s">
        <v>51</v>
      </c>
      <c r="F85">
        <v>11</v>
      </c>
      <c r="G85" s="3">
        <v>3.0555555555555551E-2</v>
      </c>
      <c r="H85" s="3">
        <v>51.412424242424251</v>
      </c>
    </row>
    <row r="86" spans="1:8" x14ac:dyDescent="0.2">
      <c r="A86" t="s">
        <v>52</v>
      </c>
      <c r="B86" t="s">
        <v>16</v>
      </c>
      <c r="C86">
        <v>2956.7</v>
      </c>
      <c r="D86">
        <v>2226</v>
      </c>
      <c r="E86" t="s">
        <v>52</v>
      </c>
      <c r="F86">
        <v>29</v>
      </c>
      <c r="G86" s="3">
        <v>1.302785265049416E-2</v>
      </c>
      <c r="H86" s="3">
        <v>101.95517241379309</v>
      </c>
    </row>
    <row r="87" spans="1:8" x14ac:dyDescent="0.2">
      <c r="A87" t="s">
        <v>52</v>
      </c>
      <c r="B87" t="s">
        <v>8</v>
      </c>
      <c r="C87">
        <v>0.55333333333333334</v>
      </c>
      <c r="D87">
        <v>0</v>
      </c>
      <c r="E87" t="s">
        <v>52</v>
      </c>
      <c r="F87">
        <v>0</v>
      </c>
      <c r="H87" s="3" t="s">
        <v>11</v>
      </c>
    </row>
    <row r="88" spans="1:8" x14ac:dyDescent="0.2">
      <c r="A88" t="s">
        <v>53</v>
      </c>
      <c r="B88" t="s">
        <v>16</v>
      </c>
      <c r="C88">
        <v>545.24666666666667</v>
      </c>
      <c r="D88">
        <v>390</v>
      </c>
      <c r="E88" t="s">
        <v>53</v>
      </c>
      <c r="F88">
        <v>18</v>
      </c>
      <c r="G88" s="3">
        <v>4.6153846153846163E-2</v>
      </c>
      <c r="H88" s="3">
        <v>30.29148148148148</v>
      </c>
    </row>
    <row r="89" spans="1:8" x14ac:dyDescent="0.2">
      <c r="A89" t="s">
        <v>53</v>
      </c>
      <c r="B89" t="s">
        <v>8</v>
      </c>
      <c r="C89">
        <v>0</v>
      </c>
      <c r="D89">
        <v>0</v>
      </c>
      <c r="E89" t="s">
        <v>53</v>
      </c>
      <c r="F89">
        <v>1</v>
      </c>
      <c r="G89" s="3" t="s">
        <v>11</v>
      </c>
      <c r="H89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86EB-9DF7-424D-8AB2-00E27F5680B6}">
  <dimension ref="A1:A75"/>
  <sheetViews>
    <sheetView workbookViewId="0">
      <selection activeCell="E35" sqref="E35"/>
    </sheetView>
  </sheetViews>
  <sheetFormatPr baseColWidth="10" defaultRowHeight="15" x14ac:dyDescent="0.2"/>
  <cols>
    <col min="1" max="1" width="57.83203125" customWidth="1"/>
  </cols>
  <sheetData>
    <row r="1" spans="1:1" x14ac:dyDescent="0.2">
      <c r="A1" t="s">
        <v>54</v>
      </c>
    </row>
    <row r="2" spans="1:1" x14ac:dyDescent="0.2">
      <c r="A2" t="s">
        <v>55</v>
      </c>
    </row>
    <row r="4" spans="1:1" x14ac:dyDescent="0.2">
      <c r="A4" t="s">
        <v>56</v>
      </c>
    </row>
    <row r="5" spans="1:1" x14ac:dyDescent="0.2">
      <c r="A5" t="s">
        <v>57</v>
      </c>
    </row>
    <row r="7" spans="1:1" x14ac:dyDescent="0.2">
      <c r="A7" t="s">
        <v>58</v>
      </c>
    </row>
    <row r="8" spans="1:1" x14ac:dyDescent="0.2">
      <c r="A8" t="s">
        <v>59</v>
      </c>
    </row>
    <row r="10" spans="1:1" x14ac:dyDescent="0.2">
      <c r="A10" t="s">
        <v>60</v>
      </c>
    </row>
    <row r="11" spans="1:1" x14ac:dyDescent="0.2">
      <c r="A11" t="s">
        <v>61</v>
      </c>
    </row>
    <row r="13" spans="1:1" x14ac:dyDescent="0.2">
      <c r="A13" t="s">
        <v>62</v>
      </c>
    </row>
    <row r="14" spans="1:1" x14ac:dyDescent="0.2">
      <c r="A14" t="s">
        <v>63</v>
      </c>
    </row>
    <row r="15" spans="1:1" x14ac:dyDescent="0.2">
      <c r="A15" t="s">
        <v>64</v>
      </c>
    </row>
    <row r="16" spans="1:1" x14ac:dyDescent="0.2">
      <c r="A16" t="s">
        <v>65</v>
      </c>
    </row>
    <row r="18" spans="1:1" x14ac:dyDescent="0.2">
      <c r="A18" t="s">
        <v>66</v>
      </c>
    </row>
    <row r="19" spans="1:1" x14ac:dyDescent="0.2">
      <c r="A19" t="s">
        <v>67</v>
      </c>
    </row>
    <row r="21" spans="1:1" x14ac:dyDescent="0.2">
      <c r="A21" t="s">
        <v>68</v>
      </c>
    </row>
    <row r="22" spans="1:1" x14ac:dyDescent="0.2">
      <c r="A22" t="s">
        <v>69</v>
      </c>
    </row>
    <row r="23" spans="1:1" x14ac:dyDescent="0.2">
      <c r="A23" t="s">
        <v>70</v>
      </c>
    </row>
    <row r="24" spans="1:1" x14ac:dyDescent="0.2">
      <c r="A24" t="s">
        <v>71</v>
      </c>
    </row>
    <row r="26" spans="1:1" x14ac:dyDescent="0.2">
      <c r="A26" t="s">
        <v>72</v>
      </c>
    </row>
    <row r="27" spans="1:1" x14ac:dyDescent="0.2">
      <c r="A27" t="s">
        <v>73</v>
      </c>
    </row>
    <row r="29" spans="1:1" x14ac:dyDescent="0.2">
      <c r="A29" t="s">
        <v>74</v>
      </c>
    </row>
    <row r="30" spans="1:1" x14ac:dyDescent="0.2">
      <c r="A30" t="s">
        <v>75</v>
      </c>
    </row>
    <row r="32" spans="1:1" x14ac:dyDescent="0.2">
      <c r="A32" t="s">
        <v>76</v>
      </c>
    </row>
    <row r="33" spans="1:1" x14ac:dyDescent="0.2">
      <c r="A33" t="s">
        <v>77</v>
      </c>
    </row>
    <row r="34" spans="1:1" x14ac:dyDescent="0.2">
      <c r="A34" t="s">
        <v>78</v>
      </c>
    </row>
    <row r="36" spans="1:1" x14ac:dyDescent="0.2">
      <c r="A36" t="s">
        <v>79</v>
      </c>
    </row>
    <row r="37" spans="1:1" x14ac:dyDescent="0.2">
      <c r="A37" t="s">
        <v>80</v>
      </c>
    </row>
    <row r="38" spans="1:1" x14ac:dyDescent="0.2">
      <c r="A38" t="s">
        <v>81</v>
      </c>
    </row>
    <row r="40" spans="1:1" x14ac:dyDescent="0.2">
      <c r="A40" t="s">
        <v>82</v>
      </c>
    </row>
    <row r="41" spans="1:1" x14ac:dyDescent="0.2">
      <c r="A41" t="s">
        <v>83</v>
      </c>
    </row>
    <row r="42" spans="1:1" x14ac:dyDescent="0.2">
      <c r="A42" t="s">
        <v>84</v>
      </c>
    </row>
    <row r="43" spans="1:1" x14ac:dyDescent="0.2">
      <c r="A43" t="s">
        <v>85</v>
      </c>
    </row>
    <row r="44" spans="1:1" x14ac:dyDescent="0.2">
      <c r="A44" t="s">
        <v>86</v>
      </c>
    </row>
    <row r="46" spans="1:1" x14ac:dyDescent="0.2">
      <c r="A46" t="s">
        <v>87</v>
      </c>
    </row>
    <row r="47" spans="1:1" x14ac:dyDescent="0.2">
      <c r="A47" t="s">
        <v>88</v>
      </c>
    </row>
    <row r="48" spans="1:1" x14ac:dyDescent="0.2">
      <c r="A48" t="s">
        <v>89</v>
      </c>
    </row>
    <row r="49" spans="1:1" x14ac:dyDescent="0.2">
      <c r="A49" t="s">
        <v>86</v>
      </c>
    </row>
    <row r="51" spans="1:1" x14ac:dyDescent="0.2">
      <c r="A51" t="s">
        <v>90</v>
      </c>
    </row>
    <row r="52" spans="1:1" x14ac:dyDescent="0.2">
      <c r="A52" t="s">
        <v>91</v>
      </c>
    </row>
    <row r="53" spans="1:1" x14ac:dyDescent="0.2">
      <c r="A53" t="s">
        <v>92</v>
      </c>
    </row>
    <row r="54" spans="1:1" x14ac:dyDescent="0.2">
      <c r="A54" t="s">
        <v>93</v>
      </c>
    </row>
    <row r="55" spans="1:1" x14ac:dyDescent="0.2">
      <c r="A55" t="s">
        <v>94</v>
      </c>
    </row>
    <row r="56" spans="1:1" x14ac:dyDescent="0.2">
      <c r="A56" t="s">
        <v>95</v>
      </c>
    </row>
    <row r="57" spans="1:1" x14ac:dyDescent="0.2">
      <c r="A57" t="s">
        <v>96</v>
      </c>
    </row>
    <row r="58" spans="1:1" x14ac:dyDescent="0.2">
      <c r="A58" t="s">
        <v>71</v>
      </c>
    </row>
    <row r="60" spans="1:1" x14ac:dyDescent="0.2">
      <c r="A60" t="s">
        <v>97</v>
      </c>
    </row>
    <row r="61" spans="1:1" x14ac:dyDescent="0.2">
      <c r="A61" t="s">
        <v>98</v>
      </c>
    </row>
    <row r="62" spans="1:1" x14ac:dyDescent="0.2">
      <c r="A62" t="s">
        <v>99</v>
      </c>
    </row>
    <row r="64" spans="1:1" x14ac:dyDescent="0.2">
      <c r="A64" t="s">
        <v>100</v>
      </c>
    </row>
    <row r="65" spans="1:1" x14ac:dyDescent="0.2">
      <c r="A65" t="s">
        <v>101</v>
      </c>
    </row>
    <row r="67" spans="1:1" x14ac:dyDescent="0.2">
      <c r="A67" t="s">
        <v>102</v>
      </c>
    </row>
    <row r="68" spans="1:1" x14ac:dyDescent="0.2">
      <c r="A68" t="s">
        <v>103</v>
      </c>
    </row>
    <row r="70" spans="1:1" x14ac:dyDescent="0.2">
      <c r="A70" t="s">
        <v>104</v>
      </c>
    </row>
    <row r="71" spans="1:1" x14ac:dyDescent="0.2">
      <c r="A71" t="s">
        <v>105</v>
      </c>
    </row>
    <row r="72" spans="1:1" x14ac:dyDescent="0.2">
      <c r="A72" t="s">
        <v>106</v>
      </c>
    </row>
    <row r="74" spans="1:1" x14ac:dyDescent="0.2">
      <c r="A74" t="s">
        <v>107</v>
      </c>
    </row>
    <row r="75" spans="1:1" x14ac:dyDescent="0.2">
      <c r="A75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 from Python</vt:lpstr>
      <vt:lpstr>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Alvis Poon</cp:lastModifiedBy>
  <dcterms:created xsi:type="dcterms:W3CDTF">2024-11-03T12:51:27Z</dcterms:created>
  <dcterms:modified xsi:type="dcterms:W3CDTF">2024-11-04T00:50:17Z</dcterms:modified>
</cp:coreProperties>
</file>