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쵸콕\Desktop\"/>
    </mc:Choice>
  </mc:AlternateContent>
  <xr:revisionPtr revIDLastSave="0" documentId="13_ncr:1_{68F89DE8-D81E-4B26-B857-10B82CCA3750}" xr6:coauthVersionLast="47" xr6:coauthVersionMax="47" xr10:uidLastSave="{00000000-0000-0000-0000-000000000000}"/>
  <bookViews>
    <workbookView xWindow="6450" yWindow="2415" windowWidth="28800" windowHeight="15885" xr2:uid="{6B033BC6-A0CA-49BB-9A01-DB25379F81C4}"/>
  </bookViews>
  <sheets>
    <sheet name="웨이브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M2" i="1"/>
  <c r="P2" i="1"/>
  <c r="B3" i="1"/>
  <c r="C3" i="1" s="1"/>
  <c r="F3" i="1" s="1"/>
  <c r="J3" i="1" s="1"/>
  <c r="I3" i="1"/>
  <c r="O3" i="1"/>
  <c r="P3" i="1"/>
  <c r="B4" i="1"/>
  <c r="B5" i="1" s="1"/>
  <c r="C5" i="1" s="1"/>
  <c r="H4" i="1"/>
  <c r="I4" i="1"/>
  <c r="P4" i="1"/>
  <c r="H5" i="1"/>
  <c r="H6" i="1" s="1"/>
  <c r="I5" i="1"/>
  <c r="P5" i="1"/>
  <c r="P6" i="1"/>
  <c r="P7" i="1"/>
  <c r="P8" i="1"/>
  <c r="P9" i="1"/>
  <c r="P10" i="1"/>
  <c r="P11" i="1"/>
  <c r="P12" i="1"/>
  <c r="AB12" i="1"/>
  <c r="AC12" i="1"/>
  <c r="AD12" i="1"/>
  <c r="AE12" i="1"/>
  <c r="AF12" i="1"/>
  <c r="AH12" i="1"/>
  <c r="AI12" i="1"/>
  <c r="AJ12" i="1"/>
  <c r="P13" i="1"/>
  <c r="AB13" i="1"/>
  <c r="AC13" i="1"/>
  <c r="AD13" i="1"/>
  <c r="AE13" i="1"/>
  <c r="AF13" i="1"/>
  <c r="AH13" i="1"/>
  <c r="AI13" i="1"/>
  <c r="AJ13" i="1"/>
  <c r="P14" i="1"/>
  <c r="AB14" i="1"/>
  <c r="AC14" i="1"/>
  <c r="AD14" i="1"/>
  <c r="AE14" i="1"/>
  <c r="AF14" i="1"/>
  <c r="AH14" i="1"/>
  <c r="AI14" i="1"/>
  <c r="AJ14" i="1"/>
  <c r="P15" i="1"/>
  <c r="AB15" i="1"/>
  <c r="AC15" i="1"/>
  <c r="AH15" i="1"/>
  <c r="P16" i="1"/>
  <c r="AB16" i="1"/>
  <c r="AC16" i="1"/>
  <c r="AH16" i="1"/>
  <c r="P17" i="1"/>
  <c r="AB17" i="1"/>
  <c r="AC17" i="1"/>
  <c r="AH17" i="1"/>
  <c r="P18" i="1"/>
  <c r="P19" i="1"/>
  <c r="P20" i="1"/>
  <c r="P21" i="1"/>
  <c r="AI21" i="1"/>
  <c r="AL21" i="1" s="1"/>
  <c r="P22" i="1"/>
  <c r="P23" i="1"/>
  <c r="P24" i="1"/>
  <c r="P25" i="1"/>
  <c r="AB25" i="1"/>
  <c r="AC25" i="1" s="1"/>
  <c r="P26" i="1"/>
  <c r="P27" i="1"/>
  <c r="P28" i="1"/>
  <c r="AB28" i="1"/>
  <c r="AC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G53" i="1"/>
  <c r="I53" i="1"/>
  <c r="M53" i="1"/>
  <c r="O53" i="1"/>
  <c r="P53" i="1"/>
  <c r="B54" i="1"/>
  <c r="C54" i="1" s="1"/>
  <c r="F54" i="1" s="1"/>
  <c r="G54" i="1"/>
  <c r="I54" i="1"/>
  <c r="O54" i="1"/>
  <c r="P54" i="1"/>
  <c r="B55" i="1"/>
  <c r="B56" i="1" s="1"/>
  <c r="C56" i="1" s="1"/>
  <c r="C55" i="1"/>
  <c r="O55" i="1" s="1"/>
  <c r="I55" i="1"/>
  <c r="P55" i="1"/>
  <c r="I56" i="1"/>
  <c r="P56" i="1"/>
  <c r="I57" i="1"/>
  <c r="P57" i="1"/>
  <c r="I58" i="1"/>
  <c r="P58" i="1"/>
  <c r="I59" i="1"/>
  <c r="P59" i="1"/>
  <c r="Z59" i="1"/>
  <c r="I60" i="1"/>
  <c r="P60" i="1"/>
  <c r="I61" i="1"/>
  <c r="P61" i="1"/>
  <c r="I62" i="1"/>
  <c r="P62" i="1"/>
  <c r="I63" i="1"/>
  <c r="P63" i="1"/>
  <c r="I64" i="1"/>
  <c r="P64" i="1"/>
  <c r="I65" i="1"/>
  <c r="P65" i="1"/>
  <c r="I66" i="1"/>
  <c r="P66" i="1"/>
  <c r="I67" i="1"/>
  <c r="P67" i="1"/>
  <c r="I68" i="1"/>
  <c r="P68" i="1"/>
  <c r="I69" i="1"/>
  <c r="P69" i="1"/>
  <c r="I70" i="1"/>
  <c r="P70" i="1"/>
  <c r="I71" i="1"/>
  <c r="P71" i="1"/>
  <c r="I72" i="1"/>
  <c r="P72" i="1"/>
  <c r="I73" i="1"/>
  <c r="P73" i="1"/>
  <c r="I74" i="1"/>
  <c r="P74" i="1"/>
  <c r="I75" i="1"/>
  <c r="P75" i="1"/>
  <c r="I76" i="1"/>
  <c r="P76" i="1"/>
  <c r="I77" i="1"/>
  <c r="P77" i="1"/>
  <c r="I78" i="1"/>
  <c r="P78" i="1"/>
  <c r="I79" i="1"/>
  <c r="P79" i="1"/>
  <c r="I80" i="1"/>
  <c r="P80" i="1"/>
  <c r="I81" i="1"/>
  <c r="P81" i="1"/>
  <c r="I82" i="1"/>
  <c r="P82" i="1"/>
  <c r="I83" i="1"/>
  <c r="P83" i="1"/>
  <c r="I84" i="1"/>
  <c r="P84" i="1"/>
  <c r="I85" i="1"/>
  <c r="P85" i="1"/>
  <c r="I86" i="1"/>
  <c r="P86" i="1"/>
  <c r="I87" i="1"/>
  <c r="P87" i="1"/>
  <c r="I88" i="1"/>
  <c r="P88" i="1"/>
  <c r="I89" i="1"/>
  <c r="P89" i="1"/>
  <c r="I90" i="1"/>
  <c r="P90" i="1"/>
  <c r="I91" i="1"/>
  <c r="P91" i="1"/>
  <c r="I92" i="1"/>
  <c r="P92" i="1"/>
  <c r="I93" i="1"/>
  <c r="P93" i="1"/>
  <c r="I94" i="1"/>
  <c r="P94" i="1"/>
  <c r="I95" i="1"/>
  <c r="P95" i="1"/>
  <c r="I96" i="1"/>
  <c r="P96" i="1"/>
  <c r="I97" i="1"/>
  <c r="P97" i="1"/>
  <c r="I98" i="1"/>
  <c r="P98" i="1"/>
  <c r="I99" i="1"/>
  <c r="P99" i="1"/>
  <c r="I100" i="1"/>
  <c r="P100" i="1"/>
  <c r="I101" i="1"/>
  <c r="P101" i="1"/>
  <c r="I102" i="1"/>
  <c r="P102" i="1"/>
  <c r="B57" i="1" l="1"/>
  <c r="C4" i="1"/>
  <c r="G56" i="1"/>
  <c r="F56" i="1"/>
  <c r="O56" i="1"/>
  <c r="AI23" i="1"/>
  <c r="AI24" i="1" s="1"/>
  <c r="AI25" i="1" s="1"/>
  <c r="AI22" i="1" s="1"/>
  <c r="M54" i="1"/>
  <c r="O5" i="1"/>
  <c r="F5" i="1"/>
  <c r="G5" i="1"/>
  <c r="G55" i="1"/>
  <c r="B6" i="1"/>
  <c r="F55" i="1"/>
  <c r="H7" i="1"/>
  <c r="I6" i="1"/>
  <c r="G3" i="1"/>
  <c r="I7" i="1" l="1"/>
  <c r="H8" i="1"/>
  <c r="C6" i="1"/>
  <c r="B7" i="1"/>
  <c r="M56" i="1"/>
  <c r="M55" i="1"/>
  <c r="G4" i="1"/>
  <c r="O4" i="1"/>
  <c r="F4" i="1"/>
  <c r="J4" i="1" s="1"/>
  <c r="J5" i="1" s="1"/>
  <c r="M5" i="1"/>
  <c r="K3" i="1"/>
  <c r="M3" i="1"/>
  <c r="B58" i="1"/>
  <c r="C57" i="1"/>
  <c r="F6" i="1" l="1"/>
  <c r="J6" i="1" s="1"/>
  <c r="G6" i="1"/>
  <c r="O6" i="1"/>
  <c r="B59" i="1"/>
  <c r="C58" i="1"/>
  <c r="K4" i="1"/>
  <c r="K5" i="1" s="1"/>
  <c r="M4" i="1"/>
  <c r="C7" i="1"/>
  <c r="B8" i="1"/>
  <c r="H9" i="1"/>
  <c r="I8" i="1"/>
  <c r="F57" i="1"/>
  <c r="G57" i="1"/>
  <c r="O57" i="1"/>
  <c r="H10" i="1" l="1"/>
  <c r="I9" i="1"/>
  <c r="M57" i="1"/>
  <c r="B9" i="1"/>
  <c r="C8" i="1"/>
  <c r="O58" i="1"/>
  <c r="F58" i="1"/>
  <c r="G58" i="1"/>
  <c r="K6" i="1"/>
  <c r="M6" i="1"/>
  <c r="F7" i="1"/>
  <c r="J7" i="1" s="1"/>
  <c r="G7" i="1"/>
  <c r="O7" i="1"/>
  <c r="B60" i="1"/>
  <c r="C59" i="1"/>
  <c r="O8" i="1" l="1"/>
  <c r="F8" i="1"/>
  <c r="J8" i="1" s="1"/>
  <c r="G8" i="1"/>
  <c r="M58" i="1"/>
  <c r="C9" i="1"/>
  <c r="B10" i="1"/>
  <c r="I10" i="1"/>
  <c r="H11" i="1"/>
  <c r="B61" i="1"/>
  <c r="C60" i="1"/>
  <c r="K7" i="1"/>
  <c r="M7" i="1"/>
  <c r="F59" i="1"/>
  <c r="G59" i="1"/>
  <c r="O59" i="1"/>
  <c r="B62" i="1" l="1"/>
  <c r="C61" i="1"/>
  <c r="G9" i="1"/>
  <c r="O9" i="1"/>
  <c r="F9" i="1"/>
  <c r="J9" i="1" s="1"/>
  <c r="M59" i="1"/>
  <c r="G60" i="1"/>
  <c r="F60" i="1"/>
  <c r="O60" i="1"/>
  <c r="H12" i="1"/>
  <c r="I11" i="1"/>
  <c r="C10" i="1"/>
  <c r="B11" i="1"/>
  <c r="K8" i="1"/>
  <c r="M8" i="1"/>
  <c r="B12" i="1" l="1"/>
  <c r="C11" i="1"/>
  <c r="I12" i="1"/>
  <c r="H13" i="1"/>
  <c r="F10" i="1"/>
  <c r="J10" i="1" s="1"/>
  <c r="G10" i="1"/>
  <c r="O10" i="1"/>
  <c r="M60" i="1"/>
  <c r="K9" i="1"/>
  <c r="M9" i="1"/>
  <c r="O61" i="1"/>
  <c r="F61" i="1"/>
  <c r="G61" i="1"/>
  <c r="C62" i="1"/>
  <c r="B63" i="1"/>
  <c r="G62" i="1" l="1"/>
  <c r="F62" i="1"/>
  <c r="O62" i="1"/>
  <c r="M61" i="1"/>
  <c r="M10" i="1"/>
  <c r="K10" i="1"/>
  <c r="H14" i="1"/>
  <c r="I13" i="1"/>
  <c r="G11" i="1"/>
  <c r="O11" i="1"/>
  <c r="F11" i="1"/>
  <c r="J11" i="1" s="1"/>
  <c r="B13" i="1"/>
  <c r="C12" i="1"/>
  <c r="C63" i="1"/>
  <c r="B64" i="1"/>
  <c r="J12" i="1" l="1"/>
  <c r="F12" i="1"/>
  <c r="G12" i="1"/>
  <c r="O12" i="1"/>
  <c r="F63" i="1"/>
  <c r="G63" i="1"/>
  <c r="O63" i="1"/>
  <c r="K11" i="1"/>
  <c r="M11" i="1"/>
  <c r="C13" i="1"/>
  <c r="B14" i="1"/>
  <c r="D13" i="1"/>
  <c r="M62" i="1"/>
  <c r="I14" i="1"/>
  <c r="H15" i="1"/>
  <c r="B65" i="1"/>
  <c r="D64" i="1"/>
  <c r="C64" i="1"/>
  <c r="M63" i="1" l="1"/>
  <c r="B15" i="1"/>
  <c r="C14" i="1"/>
  <c r="D14" i="1"/>
  <c r="G64" i="1"/>
  <c r="O64" i="1"/>
  <c r="F64" i="1"/>
  <c r="K12" i="1"/>
  <c r="M12" i="1"/>
  <c r="O13" i="1"/>
  <c r="G13" i="1"/>
  <c r="F13" i="1"/>
  <c r="J13" i="1" s="1"/>
  <c r="H16" i="1"/>
  <c r="I15" i="1"/>
  <c r="D65" i="1"/>
  <c r="C65" i="1"/>
  <c r="B66" i="1"/>
  <c r="G14" i="1" l="1"/>
  <c r="F14" i="1"/>
  <c r="J14" i="1" s="1"/>
  <c r="O14" i="1"/>
  <c r="M64" i="1"/>
  <c r="C15" i="1"/>
  <c r="D15" i="1"/>
  <c r="B16" i="1"/>
  <c r="I16" i="1"/>
  <c r="H17" i="1"/>
  <c r="B67" i="1"/>
  <c r="D66" i="1"/>
  <c r="C66" i="1"/>
  <c r="K13" i="1"/>
  <c r="M13" i="1"/>
  <c r="G65" i="1"/>
  <c r="F65" i="1"/>
  <c r="O65" i="1"/>
  <c r="O66" i="1" l="1"/>
  <c r="F66" i="1"/>
  <c r="G66" i="1"/>
  <c r="B68" i="1"/>
  <c r="C67" i="1"/>
  <c r="D67" i="1"/>
  <c r="C16" i="1"/>
  <c r="D16" i="1"/>
  <c r="B17" i="1"/>
  <c r="H18" i="1"/>
  <c r="I17" i="1"/>
  <c r="G15" i="1"/>
  <c r="F15" i="1"/>
  <c r="J15" i="1" s="1"/>
  <c r="O15" i="1"/>
  <c r="K14" i="1"/>
  <c r="M14" i="1"/>
  <c r="M65" i="1"/>
  <c r="K15" i="1" l="1"/>
  <c r="M15" i="1"/>
  <c r="H19" i="1"/>
  <c r="I18" i="1"/>
  <c r="D17" i="1"/>
  <c r="C17" i="1"/>
  <c r="B18" i="1"/>
  <c r="F67" i="1"/>
  <c r="O67" i="1"/>
  <c r="G67" i="1"/>
  <c r="C68" i="1"/>
  <c r="B69" i="1"/>
  <c r="D68" i="1"/>
  <c r="M66" i="1"/>
  <c r="F16" i="1"/>
  <c r="J16" i="1" s="1"/>
  <c r="O16" i="1"/>
  <c r="G16" i="1"/>
  <c r="B19" i="1" l="1"/>
  <c r="C18" i="1"/>
  <c r="D18" i="1"/>
  <c r="F17" i="1"/>
  <c r="J17" i="1" s="1"/>
  <c r="G17" i="1"/>
  <c r="O17" i="1"/>
  <c r="B70" i="1"/>
  <c r="C69" i="1"/>
  <c r="D69" i="1"/>
  <c r="I19" i="1"/>
  <c r="H20" i="1"/>
  <c r="M67" i="1"/>
  <c r="F68" i="1"/>
  <c r="G68" i="1"/>
  <c r="O68" i="1"/>
  <c r="K16" i="1"/>
  <c r="M16" i="1"/>
  <c r="M17" i="1" l="1"/>
  <c r="K17" i="1"/>
  <c r="I20" i="1"/>
  <c r="H21" i="1"/>
  <c r="F18" i="1"/>
  <c r="J18" i="1" s="1"/>
  <c r="G18" i="1"/>
  <c r="O18" i="1"/>
  <c r="M68" i="1"/>
  <c r="G69" i="1"/>
  <c r="O69" i="1"/>
  <c r="F69" i="1"/>
  <c r="B71" i="1"/>
  <c r="C70" i="1"/>
  <c r="D70" i="1"/>
  <c r="B20" i="1"/>
  <c r="C19" i="1"/>
  <c r="D19" i="1"/>
  <c r="O70" i="1" l="1"/>
  <c r="F70" i="1"/>
  <c r="G70" i="1"/>
  <c r="D71" i="1"/>
  <c r="B72" i="1"/>
  <c r="C71" i="1"/>
  <c r="M69" i="1"/>
  <c r="K18" i="1"/>
  <c r="M18" i="1"/>
  <c r="H22" i="1"/>
  <c r="I21" i="1"/>
  <c r="F19" i="1"/>
  <c r="J19" i="1" s="1"/>
  <c r="O19" i="1"/>
  <c r="G19" i="1"/>
  <c r="B21" i="1"/>
  <c r="D20" i="1"/>
  <c r="C20" i="1"/>
  <c r="F71" i="1" l="1"/>
  <c r="O71" i="1"/>
  <c r="G71" i="1"/>
  <c r="K19" i="1"/>
  <c r="M19" i="1"/>
  <c r="H23" i="1"/>
  <c r="I22" i="1"/>
  <c r="D72" i="1"/>
  <c r="C72" i="1"/>
  <c r="B73" i="1"/>
  <c r="M70" i="1"/>
  <c r="O20" i="1"/>
  <c r="F20" i="1"/>
  <c r="J20" i="1" s="1"/>
  <c r="G20" i="1"/>
  <c r="C21" i="1"/>
  <c r="D21" i="1"/>
  <c r="B22" i="1"/>
  <c r="B74" i="1" l="1"/>
  <c r="D73" i="1"/>
  <c r="C73" i="1"/>
  <c r="K20" i="1"/>
  <c r="M20" i="1"/>
  <c r="F72" i="1"/>
  <c r="G72" i="1"/>
  <c r="O72" i="1"/>
  <c r="H24" i="1"/>
  <c r="I23" i="1"/>
  <c r="M71" i="1"/>
  <c r="C22" i="1"/>
  <c r="D22" i="1"/>
  <c r="B23" i="1"/>
  <c r="F21" i="1"/>
  <c r="J21" i="1" s="1"/>
  <c r="G21" i="1"/>
  <c r="O21" i="1"/>
  <c r="I24" i="1" l="1"/>
  <c r="H25" i="1"/>
  <c r="E22" i="1"/>
  <c r="G22" i="1" s="1"/>
  <c r="C23" i="1"/>
  <c r="D23" i="1"/>
  <c r="B24" i="1"/>
  <c r="M72" i="1"/>
  <c r="O73" i="1"/>
  <c r="G73" i="1"/>
  <c r="F73" i="1"/>
  <c r="K21" i="1"/>
  <c r="M21" i="1"/>
  <c r="B75" i="1"/>
  <c r="C74" i="1"/>
  <c r="D74" i="1"/>
  <c r="E73" i="1"/>
  <c r="K22" i="1" l="1"/>
  <c r="M22" i="1"/>
  <c r="M73" i="1"/>
  <c r="E23" i="1"/>
  <c r="B25" i="1"/>
  <c r="C24" i="1"/>
  <c r="D24" i="1"/>
  <c r="F23" i="1"/>
  <c r="G23" i="1"/>
  <c r="O23" i="1"/>
  <c r="I25" i="1"/>
  <c r="H26" i="1"/>
  <c r="F22" i="1"/>
  <c r="J22" i="1" s="1"/>
  <c r="J23" i="1" s="1"/>
  <c r="G74" i="1"/>
  <c r="F74" i="1"/>
  <c r="O74" i="1"/>
  <c r="O22" i="1"/>
  <c r="C75" i="1"/>
  <c r="D75" i="1"/>
  <c r="E74" i="1"/>
  <c r="B76" i="1"/>
  <c r="M23" i="1" l="1"/>
  <c r="K23" i="1"/>
  <c r="D76" i="1"/>
  <c r="C76" i="1"/>
  <c r="E75" i="1"/>
  <c r="F75" i="1" s="1"/>
  <c r="B77" i="1"/>
  <c r="B26" i="1"/>
  <c r="C25" i="1"/>
  <c r="D25" i="1"/>
  <c r="E24" i="1"/>
  <c r="G24" i="1" s="1"/>
  <c r="I26" i="1"/>
  <c r="H27" i="1"/>
  <c r="M74" i="1"/>
  <c r="K24" i="1" l="1"/>
  <c r="M24" i="1"/>
  <c r="B78" i="1"/>
  <c r="E76" i="1"/>
  <c r="G76" i="1" s="1"/>
  <c r="C77" i="1"/>
  <c r="D77" i="1"/>
  <c r="I27" i="1"/>
  <c r="H28" i="1"/>
  <c r="C26" i="1"/>
  <c r="E25" i="1"/>
  <c r="F25" i="1" s="1"/>
  <c r="D26" i="1"/>
  <c r="B27" i="1"/>
  <c r="O24" i="1"/>
  <c r="F24" i="1"/>
  <c r="J24" i="1" s="1"/>
  <c r="G75" i="1"/>
  <c r="O75" i="1"/>
  <c r="M76" i="1" l="1"/>
  <c r="G25" i="1"/>
  <c r="H29" i="1"/>
  <c r="I28" i="1"/>
  <c r="O76" i="1"/>
  <c r="F76" i="1"/>
  <c r="M75" i="1"/>
  <c r="G77" i="1"/>
  <c r="F77" i="1"/>
  <c r="O25" i="1"/>
  <c r="B79" i="1"/>
  <c r="C78" i="1"/>
  <c r="D78" i="1"/>
  <c r="E77" i="1"/>
  <c r="O77" i="1" s="1"/>
  <c r="J25" i="1"/>
  <c r="C27" i="1"/>
  <c r="E26" i="1"/>
  <c r="O26" i="1" s="1"/>
  <c r="B28" i="1"/>
  <c r="D27" i="1"/>
  <c r="B29" i="1" l="1"/>
  <c r="C28" i="1"/>
  <c r="D28" i="1"/>
  <c r="E27" i="1"/>
  <c r="O27" i="1"/>
  <c r="F27" i="1"/>
  <c r="G27" i="1"/>
  <c r="K25" i="1"/>
  <c r="M25" i="1"/>
  <c r="G26" i="1"/>
  <c r="F26" i="1"/>
  <c r="J26" i="1" s="1"/>
  <c r="J27" i="1" s="1"/>
  <c r="M77" i="1"/>
  <c r="I29" i="1"/>
  <c r="H30" i="1"/>
  <c r="C79" i="1"/>
  <c r="D79" i="1"/>
  <c r="E78" i="1"/>
  <c r="F78" i="1" s="1"/>
  <c r="B80" i="1"/>
  <c r="K26" i="1" l="1"/>
  <c r="M26" i="1"/>
  <c r="C80" i="1"/>
  <c r="D80" i="1"/>
  <c r="E79" i="1"/>
  <c r="B81" i="1"/>
  <c r="H31" i="1"/>
  <c r="I30" i="1"/>
  <c r="M27" i="1"/>
  <c r="K27" i="1"/>
  <c r="F79" i="1"/>
  <c r="G79" i="1"/>
  <c r="O79" i="1"/>
  <c r="O78" i="1"/>
  <c r="G78" i="1"/>
  <c r="D29" i="1"/>
  <c r="C29" i="1"/>
  <c r="E28" i="1"/>
  <c r="F28" i="1" s="1"/>
  <c r="J28" i="1" s="1"/>
  <c r="B30" i="1"/>
  <c r="M79" i="1" l="1"/>
  <c r="H32" i="1"/>
  <c r="I31" i="1"/>
  <c r="F80" i="1"/>
  <c r="G80" i="1"/>
  <c r="O80" i="1"/>
  <c r="M78" i="1"/>
  <c r="C30" i="1"/>
  <c r="D30" i="1"/>
  <c r="E29" i="1"/>
  <c r="O29" i="1" s="1"/>
  <c r="B31" i="1"/>
  <c r="B82" i="1"/>
  <c r="D81" i="1"/>
  <c r="C81" i="1"/>
  <c r="E80" i="1"/>
  <c r="O28" i="1"/>
  <c r="G28" i="1"/>
  <c r="M80" i="1" l="1"/>
  <c r="F29" i="1"/>
  <c r="J29" i="1" s="1"/>
  <c r="G29" i="1"/>
  <c r="G30" i="1"/>
  <c r="O30" i="1"/>
  <c r="F30" i="1"/>
  <c r="K28" i="1"/>
  <c r="M28" i="1"/>
  <c r="I32" i="1"/>
  <c r="H33" i="1"/>
  <c r="B83" i="1"/>
  <c r="E81" i="1"/>
  <c r="F81" i="1" s="1"/>
  <c r="C82" i="1"/>
  <c r="D82" i="1"/>
  <c r="E30" i="1"/>
  <c r="D31" i="1"/>
  <c r="B32" i="1"/>
  <c r="C31" i="1"/>
  <c r="H34" i="1" l="1"/>
  <c r="I33" i="1"/>
  <c r="E31" i="1"/>
  <c r="F31" i="1" s="1"/>
  <c r="B33" i="1"/>
  <c r="C32" i="1"/>
  <c r="D32" i="1"/>
  <c r="O81" i="1"/>
  <c r="K29" i="1"/>
  <c r="K30" i="1" s="1"/>
  <c r="M29" i="1"/>
  <c r="C83" i="1"/>
  <c r="D83" i="1"/>
  <c r="E82" i="1"/>
  <c r="O82" i="1" s="1"/>
  <c r="B84" i="1"/>
  <c r="O31" i="1"/>
  <c r="M30" i="1"/>
  <c r="J30" i="1"/>
  <c r="G81" i="1"/>
  <c r="B85" i="1" l="1"/>
  <c r="E83" i="1"/>
  <c r="F83" i="1" s="1"/>
  <c r="D84" i="1"/>
  <c r="C84" i="1"/>
  <c r="G83" i="1"/>
  <c r="O83" i="1"/>
  <c r="G82" i="1"/>
  <c r="F82" i="1"/>
  <c r="M81" i="1"/>
  <c r="J31" i="1"/>
  <c r="O32" i="1"/>
  <c r="F32" i="1"/>
  <c r="G32" i="1"/>
  <c r="C33" i="1"/>
  <c r="D33" i="1"/>
  <c r="B34" i="1"/>
  <c r="E32" i="1"/>
  <c r="G31" i="1"/>
  <c r="I34" i="1"/>
  <c r="H35" i="1"/>
  <c r="J32" i="1" l="1"/>
  <c r="M82" i="1"/>
  <c r="I35" i="1"/>
  <c r="H36" i="1"/>
  <c r="M83" i="1"/>
  <c r="M32" i="1"/>
  <c r="F84" i="1"/>
  <c r="G84" i="1"/>
  <c r="O84" i="1"/>
  <c r="K31" i="1"/>
  <c r="K32" i="1" s="1"/>
  <c r="M31" i="1"/>
  <c r="B35" i="1"/>
  <c r="C34" i="1"/>
  <c r="E33" i="1"/>
  <c r="O33" i="1" s="1"/>
  <c r="D34" i="1"/>
  <c r="B86" i="1"/>
  <c r="C85" i="1"/>
  <c r="D85" i="1"/>
  <c r="E84" i="1"/>
  <c r="H37" i="1" l="1"/>
  <c r="I36" i="1"/>
  <c r="F33" i="1"/>
  <c r="J33" i="1" s="1"/>
  <c r="M84" i="1"/>
  <c r="G33" i="1"/>
  <c r="B87" i="1"/>
  <c r="E85" i="1"/>
  <c r="F85" i="1" s="1"/>
  <c r="C86" i="1"/>
  <c r="D86" i="1"/>
  <c r="C35" i="1"/>
  <c r="D35" i="1"/>
  <c r="B36" i="1"/>
  <c r="E34" i="1"/>
  <c r="F34" i="1" s="1"/>
  <c r="J34" i="1" l="1"/>
  <c r="G85" i="1"/>
  <c r="O85" i="1"/>
  <c r="G34" i="1"/>
  <c r="D87" i="1"/>
  <c r="C87" i="1"/>
  <c r="E86" i="1"/>
  <c r="O86" i="1" s="1"/>
  <c r="B88" i="1"/>
  <c r="M33" i="1"/>
  <c r="K33" i="1"/>
  <c r="O34" i="1"/>
  <c r="D36" i="1"/>
  <c r="C36" i="1"/>
  <c r="E35" i="1"/>
  <c r="F35" i="1" s="1"/>
  <c r="B37" i="1"/>
  <c r="I37" i="1"/>
  <c r="H38" i="1"/>
  <c r="I38" i="1" l="1"/>
  <c r="H39" i="1"/>
  <c r="K34" i="1"/>
  <c r="M34" i="1"/>
  <c r="F86" i="1"/>
  <c r="G35" i="1"/>
  <c r="G86" i="1"/>
  <c r="O35" i="1"/>
  <c r="E87" i="1"/>
  <c r="F87" i="1" s="1"/>
  <c r="B89" i="1"/>
  <c r="C88" i="1"/>
  <c r="D88" i="1"/>
  <c r="E36" i="1"/>
  <c r="F36" i="1" s="1"/>
  <c r="B38" i="1"/>
  <c r="C37" i="1"/>
  <c r="D37" i="1"/>
  <c r="M85" i="1"/>
  <c r="J35" i="1"/>
  <c r="M86" i="1" l="1"/>
  <c r="J36" i="1"/>
  <c r="B90" i="1"/>
  <c r="C89" i="1"/>
  <c r="D89" i="1"/>
  <c r="E88" i="1"/>
  <c r="F88" i="1" s="1"/>
  <c r="M35" i="1"/>
  <c r="K35" i="1"/>
  <c r="O87" i="1"/>
  <c r="G87" i="1"/>
  <c r="H40" i="1"/>
  <c r="I39" i="1"/>
  <c r="F37" i="1"/>
  <c r="G37" i="1"/>
  <c r="O37" i="1"/>
  <c r="B39" i="1"/>
  <c r="C38" i="1"/>
  <c r="D38" i="1"/>
  <c r="E37" i="1"/>
  <c r="O36" i="1"/>
  <c r="G36" i="1"/>
  <c r="M87" i="1" l="1"/>
  <c r="M36" i="1"/>
  <c r="K36" i="1"/>
  <c r="K37" i="1" s="1"/>
  <c r="M37" i="1"/>
  <c r="H41" i="1"/>
  <c r="I40" i="1"/>
  <c r="O88" i="1"/>
  <c r="G88" i="1"/>
  <c r="B91" i="1"/>
  <c r="E89" i="1"/>
  <c r="O89" i="1" s="1"/>
  <c r="D90" i="1"/>
  <c r="C90" i="1"/>
  <c r="J37" i="1"/>
  <c r="O38" i="1"/>
  <c r="F38" i="1"/>
  <c r="B40" i="1"/>
  <c r="C39" i="1"/>
  <c r="D39" i="1"/>
  <c r="E38" i="1"/>
  <c r="G38" i="1" s="1"/>
  <c r="K38" i="1" l="1"/>
  <c r="M38" i="1"/>
  <c r="D91" i="1"/>
  <c r="C91" i="1"/>
  <c r="E90" i="1"/>
  <c r="B92" i="1"/>
  <c r="M88" i="1"/>
  <c r="H42" i="1"/>
  <c r="I41" i="1"/>
  <c r="F89" i="1"/>
  <c r="C40" i="1"/>
  <c r="E39" i="1"/>
  <c r="F39" i="1" s="1"/>
  <c r="D40" i="1"/>
  <c r="B41" i="1"/>
  <c r="G89" i="1"/>
  <c r="J38" i="1"/>
  <c r="G90" i="1"/>
  <c r="O90" i="1"/>
  <c r="F90" i="1"/>
  <c r="G39" i="1" l="1"/>
  <c r="I42" i="1"/>
  <c r="H43" i="1"/>
  <c r="D92" i="1"/>
  <c r="B93" i="1"/>
  <c r="E91" i="1"/>
  <c r="C92" i="1"/>
  <c r="M90" i="1"/>
  <c r="F91" i="1"/>
  <c r="G91" i="1"/>
  <c r="O91" i="1"/>
  <c r="O39" i="1"/>
  <c r="M89" i="1"/>
  <c r="D41" i="1"/>
  <c r="E40" i="1"/>
  <c r="G40" i="1" s="1"/>
  <c r="B42" i="1"/>
  <c r="C41" i="1"/>
  <c r="J39" i="1"/>
  <c r="M40" i="1" l="1"/>
  <c r="M91" i="1"/>
  <c r="B94" i="1"/>
  <c r="E92" i="1"/>
  <c r="G92" i="1" s="1"/>
  <c r="D93" i="1"/>
  <c r="J40" i="1"/>
  <c r="F41" i="1"/>
  <c r="G41" i="1"/>
  <c r="O41" i="1"/>
  <c r="I43" i="1"/>
  <c r="H44" i="1"/>
  <c r="E41" i="1"/>
  <c r="B43" i="1"/>
  <c r="D42" i="1"/>
  <c r="M39" i="1"/>
  <c r="K39" i="1"/>
  <c r="K40" i="1" s="1"/>
  <c r="O40" i="1"/>
  <c r="F40" i="1"/>
  <c r="M92" i="1" l="1"/>
  <c r="H45" i="1"/>
  <c r="I44" i="1"/>
  <c r="F92" i="1"/>
  <c r="K41" i="1"/>
  <c r="M41" i="1"/>
  <c r="J41" i="1"/>
  <c r="C94" i="1"/>
  <c r="D94" i="1"/>
  <c r="E93" i="1"/>
  <c r="G93" i="1" s="1"/>
  <c r="B95" i="1"/>
  <c r="O92" i="1"/>
  <c r="B44" i="1"/>
  <c r="D43" i="1"/>
  <c r="E42" i="1"/>
  <c r="O42" i="1" s="1"/>
  <c r="C43" i="1"/>
  <c r="M93" i="1" l="1"/>
  <c r="C95" i="1"/>
  <c r="D95" i="1"/>
  <c r="B96" i="1"/>
  <c r="E94" i="1"/>
  <c r="F93" i="1"/>
  <c r="B45" i="1"/>
  <c r="E43" i="1"/>
  <c r="F43" i="1" s="1"/>
  <c r="C44" i="1"/>
  <c r="D44" i="1"/>
  <c r="O93" i="1"/>
  <c r="F42" i="1"/>
  <c r="J42" i="1" s="1"/>
  <c r="F94" i="1"/>
  <c r="O94" i="1"/>
  <c r="G94" i="1"/>
  <c r="H46" i="1"/>
  <c r="I45" i="1"/>
  <c r="G42" i="1"/>
  <c r="J43" i="1" l="1"/>
  <c r="M42" i="1"/>
  <c r="K42" i="1"/>
  <c r="H47" i="1"/>
  <c r="I46" i="1"/>
  <c r="E95" i="1"/>
  <c r="O95" i="1" s="1"/>
  <c r="B97" i="1"/>
  <c r="C96" i="1"/>
  <c r="D96" i="1"/>
  <c r="C45" i="1"/>
  <c r="E44" i="1"/>
  <c r="O44" i="1" s="1"/>
  <c r="D45" i="1"/>
  <c r="B46" i="1"/>
  <c r="G95" i="1"/>
  <c r="G43" i="1"/>
  <c r="O43" i="1"/>
  <c r="M94" i="1"/>
  <c r="M95" i="1" l="1"/>
  <c r="D46" i="1"/>
  <c r="E45" i="1"/>
  <c r="G45" i="1" s="1"/>
  <c r="B47" i="1"/>
  <c r="C46" i="1"/>
  <c r="I47" i="1"/>
  <c r="H48" i="1"/>
  <c r="E96" i="1"/>
  <c r="G96" i="1" s="1"/>
  <c r="B98" i="1"/>
  <c r="D97" i="1"/>
  <c r="C97" i="1"/>
  <c r="K43" i="1"/>
  <c r="M43" i="1"/>
  <c r="G44" i="1"/>
  <c r="F95" i="1"/>
  <c r="F44" i="1"/>
  <c r="J44" i="1" s="1"/>
  <c r="M45" i="1" l="1"/>
  <c r="M96" i="1"/>
  <c r="O45" i="1"/>
  <c r="F45" i="1"/>
  <c r="J45" i="1" s="1"/>
  <c r="O96" i="1"/>
  <c r="F96" i="1"/>
  <c r="I48" i="1"/>
  <c r="H49" i="1"/>
  <c r="K44" i="1"/>
  <c r="K45" i="1" s="1"/>
  <c r="M44" i="1"/>
  <c r="E46" i="1"/>
  <c r="F46" i="1" s="1"/>
  <c r="C47" i="1"/>
  <c r="D47" i="1"/>
  <c r="B48" i="1"/>
  <c r="C98" i="1"/>
  <c r="D98" i="1"/>
  <c r="B99" i="1"/>
  <c r="E97" i="1"/>
  <c r="G97" i="1" s="1"/>
  <c r="M97" i="1" l="1"/>
  <c r="J46" i="1"/>
  <c r="H50" i="1"/>
  <c r="I49" i="1"/>
  <c r="F97" i="1"/>
  <c r="O97" i="1"/>
  <c r="C99" i="1"/>
  <c r="D99" i="1"/>
  <c r="B100" i="1"/>
  <c r="E98" i="1"/>
  <c r="O98" i="1" s="1"/>
  <c r="E47" i="1"/>
  <c r="F47" i="1" s="1"/>
  <c r="B49" i="1"/>
  <c r="C48" i="1"/>
  <c r="D48" i="1"/>
  <c r="G46" i="1"/>
  <c r="O46" i="1"/>
  <c r="E99" i="1" l="1"/>
  <c r="G99" i="1" s="1"/>
  <c r="B101" i="1"/>
  <c r="C100" i="1"/>
  <c r="D100" i="1"/>
  <c r="F99" i="1"/>
  <c r="B50" i="1"/>
  <c r="D49" i="1"/>
  <c r="C49" i="1"/>
  <c r="E48" i="1"/>
  <c r="F48" i="1" s="1"/>
  <c r="K46" i="1"/>
  <c r="M46" i="1"/>
  <c r="O47" i="1"/>
  <c r="G98" i="1"/>
  <c r="F98" i="1"/>
  <c r="G47" i="1"/>
  <c r="I50" i="1"/>
  <c r="H51" i="1"/>
  <c r="J47" i="1"/>
  <c r="M99" i="1" l="1"/>
  <c r="D50" i="1"/>
  <c r="C50" i="1"/>
  <c r="B51" i="1"/>
  <c r="E49" i="1"/>
  <c r="O48" i="1"/>
  <c r="G48" i="1"/>
  <c r="O99" i="1"/>
  <c r="O49" i="1"/>
  <c r="F49" i="1"/>
  <c r="G49" i="1"/>
  <c r="G100" i="1"/>
  <c r="O100" i="1"/>
  <c r="F100" i="1"/>
  <c r="J48" i="1"/>
  <c r="J49" i="1" s="1"/>
  <c r="H52" i="1"/>
  <c r="I52" i="1" s="1"/>
  <c r="I51" i="1"/>
  <c r="B102" i="1"/>
  <c r="C101" i="1"/>
  <c r="D101" i="1"/>
  <c r="E100" i="1"/>
  <c r="M98" i="1"/>
  <c r="K47" i="1"/>
  <c r="M47" i="1"/>
  <c r="M49" i="1" l="1"/>
  <c r="K48" i="1"/>
  <c r="K49" i="1" s="1"/>
  <c r="M48" i="1"/>
  <c r="C51" i="1"/>
  <c r="D51" i="1"/>
  <c r="E50" i="1"/>
  <c r="B52" i="1"/>
  <c r="M100" i="1"/>
  <c r="G50" i="1"/>
  <c r="F50" i="1"/>
  <c r="J50" i="1" s="1"/>
  <c r="O50" i="1"/>
  <c r="O101" i="1"/>
  <c r="F101" i="1"/>
  <c r="C102" i="1"/>
  <c r="D102" i="1"/>
  <c r="E101" i="1"/>
  <c r="G101" i="1" s="1"/>
  <c r="E102" i="1"/>
  <c r="M101" i="1" l="1"/>
  <c r="E51" i="1"/>
  <c r="G51" i="1" s="1"/>
  <c r="C52" i="1"/>
  <c r="D52" i="1"/>
  <c r="E52" i="1"/>
  <c r="K50" i="1"/>
  <c r="M50" i="1"/>
  <c r="F102" i="1"/>
  <c r="G102" i="1"/>
  <c r="O102" i="1"/>
  <c r="M51" i="1" l="1"/>
  <c r="K51" i="1"/>
  <c r="M102" i="1"/>
  <c r="F52" i="1"/>
  <c r="G52" i="1"/>
  <c r="O52" i="1"/>
  <c r="F51" i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O51" i="1"/>
  <c r="M52" i="1" l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8000000}">
      <text>
        <r>
          <rPr>
            <sz val="11"/>
            <color theme="1"/>
            <rFont val="맑은 고딕"/>
            <family val="2"/>
            <scheme val="minor"/>
          </rPr>
          <t>======
ID#AAAAYJQifUM
한종서    (2022-04-19 10:11:26)
12웨이브 마다 
밸런스를 조절한 
웨이브</t>
        </r>
      </text>
    </comment>
    <comment ref="D1" authorId="0" shapeId="0" xr:uid="{00000000-0006-0000-0300-000003000000}">
      <text>
        <r>
          <rPr>
            <sz val="11"/>
            <color theme="1"/>
            <rFont val="맑은 고딕"/>
            <family val="2"/>
            <scheme val="minor"/>
          </rPr>
          <t>======
ID#AAAAYJQifUk
한종서    (2022-04-19 10:11:26)
12웨이브 마다 
밸런스를 조절한 
웨이브</t>
        </r>
      </text>
    </comment>
    <comment ref="E1" authorId="0" shapeId="0" xr:uid="{00000000-0006-0000-0300-000007000000}">
      <text>
        <r>
          <rPr>
            <sz val="11"/>
            <color theme="1"/>
            <rFont val="맑은 고딕"/>
            <family val="2"/>
            <scheme val="minor"/>
          </rPr>
          <t>======
ID#AAAAYJQifUU
한종서    (2022-04-19 10:11:26)
12웨이브 마다 
밸런스를 조절한 
웨이브</t>
        </r>
      </text>
    </comment>
    <comment ref="H1" authorId="0" shapeId="0" xr:uid="{00000000-0006-0000-0300-000005000000}">
      <text>
        <r>
          <rPr>
            <sz val="11"/>
            <color theme="1"/>
            <rFont val="맑은 고딕"/>
            <family val="2"/>
            <scheme val="minor"/>
          </rPr>
          <t>======
ID#AAAAYJQifUc
한종서    (2022-04-19 10:11:26)
맨처음 15초 
식: 
(전 시간)*1.01</t>
        </r>
      </text>
    </comment>
    <comment ref="AP2" authorId="0" shapeId="0" xr:uid="{00000000-0006-0000-0300-000001000000}">
      <text>
        <r>
          <rPr>
            <sz val="11"/>
            <color theme="1"/>
            <rFont val="맑은 고딕"/>
            <family val="2"/>
            <scheme val="minor"/>
          </rPr>
          <t>======
ID#AAAAYJQifU0
한종서    (2022-04-19 10:11:26)
0: 없음
1:중거리
2:원거리
3:둘다
개 뻘짓</t>
        </r>
      </text>
    </comment>
    <comment ref="AD7" authorId="0" shapeId="0" xr:uid="{00000000-0006-0000-0300-000004000000}">
      <text>
        <r>
          <rPr>
            <sz val="11"/>
            <color theme="1"/>
            <rFont val="맑은 고딕"/>
            <family val="2"/>
            <scheme val="minor"/>
          </rPr>
          <t>======
ID#AAAAYJQifUg
한종서    (2022-04-19 10:11:26)
60프레임 기준 
프레임 수 
공격후 딜레이</t>
        </r>
      </text>
    </comment>
    <comment ref="AE7" authorId="0" shapeId="0" xr:uid="{00000000-0006-0000-0300-000006000000}">
      <text>
        <r>
          <rPr>
            <sz val="11"/>
            <color theme="1"/>
            <rFont val="맑은 고딕"/>
            <family val="2"/>
            <scheme val="minor"/>
          </rPr>
          <t>======
ID#AAAAYJQifUY
한종서    (2022-04-19 10:11:26)
모션 시전 시간</t>
        </r>
      </text>
    </comment>
    <comment ref="AF7" authorId="0" shapeId="0" xr:uid="{00000000-0006-0000-0300-000002000000}">
      <text>
        <r>
          <rPr>
            <sz val="11"/>
            <color theme="1"/>
            <rFont val="맑은 고딕"/>
            <family val="2"/>
            <scheme val="minor"/>
          </rPr>
          <t>======
ID#AAAAYJQifUo
한종서    (2022-04-19 10:11:26)
기차로부터 떨어지는 거리</t>
        </r>
      </text>
    </comment>
  </commentList>
</comments>
</file>

<file path=xl/sharedStrings.xml><?xml version="1.0" encoding="utf-8"?>
<sst xmlns="http://schemas.openxmlformats.org/spreadsheetml/2006/main" count="68" uniqueCount="55">
  <si>
    <t>C2</t>
  </si>
  <si>
    <t>초</t>
  </si>
  <si>
    <t>ms</t>
  </si>
  <si>
    <t>프레임 ?</t>
  </si>
  <si>
    <t>프레임 =&gt; ms 변환기(60fps)</t>
  </si>
  <si>
    <t>적 만ㄹ을때</t>
  </si>
  <si>
    <t>DPS</t>
  </si>
  <si>
    <t>프레임</t>
  </si>
  <si>
    <t>ms 환산</t>
  </si>
  <si>
    <t>몇초?</t>
  </si>
  <si>
    <t>초당 몇대</t>
  </si>
  <si>
    <t>ms =&gt;프레임 변환기(60 fps)</t>
  </si>
  <si>
    <t xml:space="preserve"> </t>
  </si>
  <si>
    <t>기차 파괴까지</t>
  </si>
  <si>
    <t>기차 1000</t>
  </si>
  <si>
    <t>대</t>
  </si>
  <si>
    <t xml:space="preserve">1초에 </t>
  </si>
  <si>
    <t>1대 시간</t>
  </si>
  <si>
    <t>마리수</t>
  </si>
  <si>
    <t>공격 시간</t>
  </si>
  <si>
    <t>공격력</t>
  </si>
  <si>
    <t>딜레이</t>
  </si>
  <si>
    <t xml:space="preserve">1프레임 </t>
  </si>
  <si>
    <t>1초</t>
  </si>
  <si>
    <t>기차 체력</t>
  </si>
  <si>
    <t>-</t>
  </si>
  <si>
    <t>원거리</t>
  </si>
  <si>
    <t>중거리</t>
  </si>
  <si>
    <t>잡몹</t>
  </si>
  <si>
    <t>색갈은 공격력, 체력 2.5 ,공속 사거리, 이속 0.7배,, 드랍률 1.25</t>
  </si>
  <si>
    <t>골드</t>
  </si>
  <si>
    <t>드랍 경험치</t>
  </si>
  <si>
    <t xml:space="preserve">속도 </t>
  </si>
  <si>
    <t>후 딜레이</t>
  </si>
  <si>
    <t>사거리</t>
  </si>
  <si>
    <t>체력</t>
  </si>
  <si>
    <t xml:space="preserve">공격력 </t>
  </si>
  <si>
    <t>이 색의 칸은 직접 수정한 칸임</t>
  </si>
  <si>
    <t>이 색의 칸은 보정을 받은 칸임</t>
  </si>
  <si>
    <t>이 색의 칸은 메모가 있는 칸임</t>
  </si>
  <si>
    <t>스킵 시 까지</t>
  </si>
  <si>
    <t>풑타디</t>
  </si>
  <si>
    <t>견인비</t>
  </si>
  <si>
    <t>특수 체력</t>
  </si>
  <si>
    <t>획득 경험치 감소량</t>
  </si>
  <si>
    <t>감소 경험치</t>
  </si>
  <si>
    <t>경치총 획득량</t>
  </si>
  <si>
    <t>골드총 획득량</t>
  </si>
  <si>
    <t>웨이브 스킵 보상</t>
  </si>
  <si>
    <t>웨이브 시간</t>
  </si>
  <si>
    <t>경험치량</t>
  </si>
  <si>
    <t>골드량</t>
  </si>
  <si>
    <t>원특</t>
  </si>
  <si>
    <t xml:space="preserve">중특 </t>
  </si>
  <si>
    <t xml:space="preserve">근거리 특수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</si>
</sst>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2"/>
      <color rgb="FF000000"/>
      <name val="나눔고딕"/>
      <family val="3"/>
      <charset val="129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176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76" fontId="5" fillId="3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5" borderId="2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풍타디 참고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웨이브!$AS$2:$AS$41</c:f>
              <c:numCache>
                <c:formatCode>General</c:formatCode>
                <c:ptCount val="40"/>
                <c:pt idx="0">
                  <c:v>20</c:v>
                </c:pt>
                <c:pt idx="1">
                  <c:v>35</c:v>
                </c:pt>
                <c:pt idx="2">
                  <c:v>35</c:v>
                </c:pt>
                <c:pt idx="3">
                  <c:v>71</c:v>
                </c:pt>
                <c:pt idx="4">
                  <c:v>59</c:v>
                </c:pt>
                <c:pt idx="5">
                  <c:v>57</c:v>
                </c:pt>
                <c:pt idx="6">
                  <c:v>70</c:v>
                </c:pt>
                <c:pt idx="7">
                  <c:v>92</c:v>
                </c:pt>
                <c:pt idx="8">
                  <c:v>90</c:v>
                </c:pt>
                <c:pt idx="9">
                  <c:v>204</c:v>
                </c:pt>
                <c:pt idx="10">
                  <c:v>78</c:v>
                </c:pt>
                <c:pt idx="11">
                  <c:v>80</c:v>
                </c:pt>
                <c:pt idx="12">
                  <c:v>169</c:v>
                </c:pt>
                <c:pt idx="13">
                  <c:v>145</c:v>
                </c:pt>
                <c:pt idx="14">
                  <c:v>151</c:v>
                </c:pt>
                <c:pt idx="15">
                  <c:v>152</c:v>
                </c:pt>
                <c:pt idx="16">
                  <c:v>48</c:v>
                </c:pt>
                <c:pt idx="17">
                  <c:v>240</c:v>
                </c:pt>
                <c:pt idx="18">
                  <c:v>141</c:v>
                </c:pt>
                <c:pt idx="19">
                  <c:v>66</c:v>
                </c:pt>
                <c:pt idx="20">
                  <c:v>230</c:v>
                </c:pt>
                <c:pt idx="21">
                  <c:v>176</c:v>
                </c:pt>
                <c:pt idx="22">
                  <c:v>154</c:v>
                </c:pt>
                <c:pt idx="23">
                  <c:v>43</c:v>
                </c:pt>
                <c:pt idx="24">
                  <c:v>210</c:v>
                </c:pt>
                <c:pt idx="25">
                  <c:v>207</c:v>
                </c:pt>
                <c:pt idx="26">
                  <c:v>535</c:v>
                </c:pt>
                <c:pt idx="27">
                  <c:v>138</c:v>
                </c:pt>
                <c:pt idx="28">
                  <c:v>260</c:v>
                </c:pt>
                <c:pt idx="29">
                  <c:v>209</c:v>
                </c:pt>
                <c:pt idx="30">
                  <c:v>406</c:v>
                </c:pt>
                <c:pt idx="31">
                  <c:v>545</c:v>
                </c:pt>
                <c:pt idx="32">
                  <c:v>72</c:v>
                </c:pt>
                <c:pt idx="33">
                  <c:v>778</c:v>
                </c:pt>
                <c:pt idx="34">
                  <c:v>1015</c:v>
                </c:pt>
                <c:pt idx="35">
                  <c:v>760</c:v>
                </c:pt>
                <c:pt idx="36">
                  <c:v>1202</c:v>
                </c:pt>
                <c:pt idx="37">
                  <c:v>1157</c:v>
                </c:pt>
                <c:pt idx="38">
                  <c:v>1620</c:v>
                </c:pt>
                <c:pt idx="39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1-4B07-B894-DBA00B57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13565"/>
        <c:axId val="471490019"/>
      </c:lineChart>
      <c:catAx>
        <c:axId val="1011813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471490019"/>
        <c:crosses val="autoZero"/>
        <c:auto val="1"/>
        <c:lblAlgn val="ctr"/>
        <c:lblOffset val="100"/>
        <c:noMultiLvlLbl val="1"/>
      </c:catAx>
      <c:valAx>
        <c:axId val="471490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0118135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체력총합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웨이브!$O$3:$O$52</c:f>
              <c:numCache>
                <c:formatCode>General</c:formatCode>
                <c:ptCount val="50"/>
                <c:pt idx="0">
                  <c:v>26.599999999999998</c:v>
                </c:pt>
                <c:pt idx="1">
                  <c:v>32.199999999999996</c:v>
                </c:pt>
                <c:pt idx="2">
                  <c:v>37.800000000000004</c:v>
                </c:pt>
                <c:pt idx="3">
                  <c:v>43.4</c:v>
                </c:pt>
                <c:pt idx="4">
                  <c:v>49</c:v>
                </c:pt>
                <c:pt idx="5">
                  <c:v>54.600000000000009</c:v>
                </c:pt>
                <c:pt idx="6">
                  <c:v>60.20000000000001</c:v>
                </c:pt>
                <c:pt idx="7">
                  <c:v>65.8</c:v>
                </c:pt>
                <c:pt idx="8">
                  <c:v>71.399999999999991</c:v>
                </c:pt>
                <c:pt idx="9">
                  <c:v>122</c:v>
                </c:pt>
                <c:pt idx="10">
                  <c:v>160.9</c:v>
                </c:pt>
                <c:pt idx="11">
                  <c:v>103.67999999999999</c:v>
                </c:pt>
                <c:pt idx="12">
                  <c:v>184.7</c:v>
                </c:pt>
                <c:pt idx="13">
                  <c:v>196.6</c:v>
                </c:pt>
                <c:pt idx="14">
                  <c:v>208.5</c:v>
                </c:pt>
                <c:pt idx="15">
                  <c:v>220.4</c:v>
                </c:pt>
                <c:pt idx="16">
                  <c:v>232.3</c:v>
                </c:pt>
                <c:pt idx="17">
                  <c:v>244.2</c:v>
                </c:pt>
                <c:pt idx="18">
                  <c:v>296.10000000000002</c:v>
                </c:pt>
                <c:pt idx="19">
                  <c:v>336</c:v>
                </c:pt>
                <c:pt idx="20">
                  <c:v>351.09999999999997</c:v>
                </c:pt>
                <c:pt idx="21">
                  <c:v>366.20000000000005</c:v>
                </c:pt>
                <c:pt idx="22">
                  <c:v>350.26</c:v>
                </c:pt>
                <c:pt idx="23">
                  <c:v>270.15999999999997</c:v>
                </c:pt>
                <c:pt idx="24">
                  <c:v>411.5</c:v>
                </c:pt>
                <c:pt idx="25">
                  <c:v>426.59999999999997</c:v>
                </c:pt>
                <c:pt idx="26">
                  <c:v>441.70000000000005</c:v>
                </c:pt>
                <c:pt idx="27">
                  <c:v>456.8</c:v>
                </c:pt>
                <c:pt idx="28">
                  <c:v>471.90000000000003</c:v>
                </c:pt>
                <c:pt idx="29">
                  <c:v>487</c:v>
                </c:pt>
                <c:pt idx="30">
                  <c:v>502.09999999999997</c:v>
                </c:pt>
                <c:pt idx="31">
                  <c:v>517.20000000000005</c:v>
                </c:pt>
                <c:pt idx="32">
                  <c:v>532.29999999999995</c:v>
                </c:pt>
                <c:pt idx="33">
                  <c:v>547.40000000000009</c:v>
                </c:pt>
                <c:pt idx="34">
                  <c:v>516.1</c:v>
                </c:pt>
                <c:pt idx="35">
                  <c:v>394.23999999999995</c:v>
                </c:pt>
                <c:pt idx="36">
                  <c:v>592.70000000000005</c:v>
                </c:pt>
                <c:pt idx="37">
                  <c:v>607.80000000000007</c:v>
                </c:pt>
                <c:pt idx="38">
                  <c:v>622.90000000000009</c:v>
                </c:pt>
                <c:pt idx="39">
                  <c:v>743</c:v>
                </c:pt>
                <c:pt idx="40">
                  <c:v>653.10000000000014</c:v>
                </c:pt>
                <c:pt idx="41">
                  <c:v>668.19999999999993</c:v>
                </c:pt>
                <c:pt idx="42">
                  <c:v>683.30000000000007</c:v>
                </c:pt>
                <c:pt idx="43">
                  <c:v>698.40000000000009</c:v>
                </c:pt>
                <c:pt idx="44">
                  <c:v>713.5</c:v>
                </c:pt>
                <c:pt idx="45">
                  <c:v>728.6</c:v>
                </c:pt>
                <c:pt idx="46">
                  <c:v>681.93999999999994</c:v>
                </c:pt>
                <c:pt idx="47">
                  <c:v>518.31999999999994</c:v>
                </c:pt>
                <c:pt idx="48">
                  <c:v>773.90000000000009</c:v>
                </c:pt>
                <c:pt idx="49">
                  <c:v>723.4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1-49CD-B4D0-D0EFD796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097234"/>
        <c:axId val="1423876867"/>
      </c:lineChart>
      <c:catAx>
        <c:axId val="950097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423876867"/>
        <c:crosses val="autoZero"/>
        <c:auto val="1"/>
        <c:lblAlgn val="ctr"/>
        <c:lblOffset val="100"/>
        <c:noMultiLvlLbl val="1"/>
      </c:catAx>
      <c:valAx>
        <c:axId val="142387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500972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ko-KR" altLang="en-US" sz="1400" b="0" i="0">
                <a:solidFill>
                  <a:srgbClr val="757575"/>
                </a:solidFill>
                <a:latin typeface="+mn-lt"/>
              </a:rPr>
              <a:t>견인비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484405074365705"/>
          <c:y val="0.22782407407407407"/>
          <c:w val="0.87439501312335954"/>
          <c:h val="0.68792468649752114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웨이브!$P$2:$P$52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3-48E9-8231-8F637252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20141"/>
        <c:axId val="1157603776"/>
      </c:lineChart>
      <c:catAx>
        <c:axId val="227920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157603776"/>
        <c:crosses val="autoZero"/>
        <c:auto val="1"/>
        <c:lblAlgn val="ctr"/>
        <c:lblOffset val="100"/>
        <c:noMultiLvlLbl val="1"/>
      </c:catAx>
      <c:valAx>
        <c:axId val="1157603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279201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257175</xdr:colOff>
      <xdr:row>34</xdr:row>
      <xdr:rowOff>190500</xdr:rowOff>
    </xdr:from>
    <xdr:ext cx="4029075" cy="2705100"/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7C62F096-DAC4-4540-8B90-6159581CD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361950</xdr:colOff>
      <xdr:row>9</xdr:row>
      <xdr:rowOff>0</xdr:rowOff>
    </xdr:from>
    <xdr:ext cx="3924300" cy="2714625"/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7F7483F8-09B4-4E5D-9EB4-68A038BC0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276225</xdr:colOff>
      <xdr:row>21</xdr:row>
      <xdr:rowOff>180975</xdr:rowOff>
    </xdr:from>
    <xdr:ext cx="4048125" cy="2800350"/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F8B9EB5C-9167-4471-A31C-166F5974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6AA7-A830-4B46-9517-4C4058520BF5}">
  <dimension ref="A1:AS1000"/>
  <sheetViews>
    <sheetView tabSelected="1" zoomScale="70" zoomScaleNormal="70" workbookViewId="0">
      <pane xSplit="1" topLeftCell="B1" activePane="topRight" state="frozen"/>
      <selection pane="topRight" activeCell="C2" sqref="C2"/>
    </sheetView>
  </sheetViews>
  <sheetFormatPr defaultColWidth="12.625" defaultRowHeight="15" customHeight="1"/>
  <cols>
    <col min="1" max="2" width="7.625" style="1" customWidth="1"/>
    <col min="3" max="3" width="9.375" style="1" customWidth="1"/>
    <col min="4" max="7" width="7.625" style="1" customWidth="1"/>
    <col min="8" max="8" width="10.875" style="1" customWidth="1"/>
    <col min="9" max="9" width="12.875" style="1" customWidth="1"/>
    <col min="10" max="10" width="11" style="1" customWidth="1"/>
    <col min="11" max="13" width="10.875" style="1" customWidth="1"/>
    <col min="14" max="14" width="14" style="1" customWidth="1"/>
    <col min="15" max="17" width="7.625" style="1" customWidth="1"/>
    <col min="18" max="18" width="11.75" style="1" customWidth="1"/>
    <col min="19" max="31" width="7.625" style="1" customWidth="1"/>
    <col min="32" max="33" width="7.875" style="1" customWidth="1"/>
    <col min="34" max="34" width="7.625" style="1" customWidth="1"/>
    <col min="35" max="35" width="15.875" style="1" customWidth="1"/>
    <col min="36" max="45" width="7.625" style="1" customWidth="1"/>
    <col min="46" max="16384" width="12.625" style="1"/>
  </cols>
  <sheetData>
    <row r="1" spans="1:45" ht="16.5" customHeight="1">
      <c r="C1" s="26" t="s">
        <v>54</v>
      </c>
      <c r="D1" s="26" t="s">
        <v>53</v>
      </c>
      <c r="E1" s="26" t="s">
        <v>52</v>
      </c>
      <c r="F1" s="4" t="s">
        <v>51</v>
      </c>
      <c r="G1" s="4" t="s">
        <v>50</v>
      </c>
      <c r="H1" s="26" t="s">
        <v>49</v>
      </c>
      <c r="I1" s="4" t="s">
        <v>48</v>
      </c>
      <c r="J1" s="4" t="s">
        <v>47</v>
      </c>
      <c r="K1" s="4" t="s">
        <v>46</v>
      </c>
      <c r="M1" s="4" t="s">
        <v>45</v>
      </c>
      <c r="N1" s="4" t="s">
        <v>44</v>
      </c>
      <c r="O1" s="4" t="s">
        <v>43</v>
      </c>
      <c r="P1" s="4" t="s">
        <v>42</v>
      </c>
      <c r="AS1" s="4" t="s">
        <v>41</v>
      </c>
    </row>
    <row r="2" spans="1:45" ht="16.5" customHeight="1">
      <c r="A2" s="4">
        <v>0</v>
      </c>
      <c r="C2" s="9">
        <v>0</v>
      </c>
      <c r="D2" s="2">
        <v>0</v>
      </c>
      <c r="E2" s="2">
        <v>0</v>
      </c>
      <c r="F2" s="2">
        <v>0</v>
      </c>
      <c r="G2" s="2">
        <v>0</v>
      </c>
      <c r="H2" s="23" t="s">
        <v>40</v>
      </c>
      <c r="I2" s="4">
        <v>30</v>
      </c>
      <c r="J2" s="2">
        <v>0</v>
      </c>
      <c r="K2" s="2">
        <f>G2</f>
        <v>0</v>
      </c>
      <c r="L2" s="2"/>
      <c r="M2" s="2">
        <f>(N2/100)*G2</f>
        <v>0</v>
      </c>
      <c r="N2" s="4">
        <v>0</v>
      </c>
      <c r="O2" s="9"/>
      <c r="P2" s="4">
        <f>A2*A2</f>
        <v>0</v>
      </c>
      <c r="AP2" s="26"/>
      <c r="AS2" s="4">
        <v>20</v>
      </c>
    </row>
    <row r="3" spans="1:45" ht="16.5" customHeight="1">
      <c r="A3" s="4">
        <v>1</v>
      </c>
      <c r="B3" s="4">
        <f>B2+1</f>
        <v>1</v>
      </c>
      <c r="C3" s="4">
        <f>IF(MOD(B3,12)=0,(3+(B3*0.8))*0.6,3+(B3*0.8))</f>
        <v>3.8</v>
      </c>
      <c r="D3" s="2">
        <v>0</v>
      </c>
      <c r="E3" s="2">
        <v>0</v>
      </c>
      <c r="F3" s="2">
        <f>C3*$AJ$8+D3*$AJ$9+E3*$AJ$10</f>
        <v>3.8</v>
      </c>
      <c r="G3" s="2">
        <f>C3*$AI$8+D3*$AI$9+E3*$AI$10</f>
        <v>3.8</v>
      </c>
      <c r="H3" s="2">
        <v>15</v>
      </c>
      <c r="I3" s="2">
        <f>H3*0.7</f>
        <v>10.5</v>
      </c>
      <c r="J3" s="2">
        <f>F3</f>
        <v>3.8</v>
      </c>
      <c r="K3" s="2">
        <f>ROUNDDOWN(G3, 0)+K2</f>
        <v>3</v>
      </c>
      <c r="L3" s="2"/>
      <c r="M3" s="2">
        <f>(N3/100)*G3</f>
        <v>0</v>
      </c>
      <c r="N3" s="4">
        <v>0</v>
      </c>
      <c r="O3" s="4">
        <f>C3*$AC$8+D3*$AC$9+E3*$AC$10</f>
        <v>26.599999999999998</v>
      </c>
      <c r="P3" s="4">
        <f>A3*A3</f>
        <v>1</v>
      </c>
      <c r="AP3" s="9"/>
      <c r="AS3" s="4">
        <v>35</v>
      </c>
    </row>
    <row r="4" spans="1:45" ht="16.5" customHeight="1">
      <c r="A4" s="4">
        <v>2</v>
      </c>
      <c r="B4" s="4">
        <f>B3+1</f>
        <v>2</v>
      </c>
      <c r="C4" s="4">
        <f>IF(MOD(B4,12)=0,(3+(B4*0.8))*0.6,3+(B4*0.8))</f>
        <v>4.5999999999999996</v>
      </c>
      <c r="D4" s="2">
        <v>0</v>
      </c>
      <c r="E4" s="2">
        <v>0</v>
      </c>
      <c r="F4" s="2">
        <f>C4*$AJ$8+D4*$AJ$9+E4*$AJ$10</f>
        <v>4.5999999999999996</v>
      </c>
      <c r="G4" s="2">
        <f>C4*$AI$8+D4*$AI$9+E4*$AI$10</f>
        <v>4.5999999999999996</v>
      </c>
      <c r="H4" s="2">
        <f>H3*1.01</f>
        <v>15.15</v>
      </c>
      <c r="I4" s="2">
        <f>H4*0.7</f>
        <v>10.605</v>
      </c>
      <c r="J4" s="2">
        <f>J3+F4</f>
        <v>8.3999999999999986</v>
      </c>
      <c r="K4" s="2">
        <f>ROUNDDOWN(G4, 0)+K3</f>
        <v>7</v>
      </c>
      <c r="L4" s="2"/>
      <c r="M4" s="2">
        <f>(N4/100)*G4</f>
        <v>0</v>
      </c>
      <c r="N4" s="4">
        <v>0</v>
      </c>
      <c r="O4" s="4">
        <f>C4*$AC$8+D4*$AC$9+E4*$AC$10</f>
        <v>32.199999999999996</v>
      </c>
      <c r="P4" s="4">
        <f>A4*A4</f>
        <v>4</v>
      </c>
      <c r="AS4" s="4">
        <v>35</v>
      </c>
    </row>
    <row r="5" spans="1:45" ht="16.5" customHeight="1">
      <c r="A5" s="4">
        <v>3</v>
      </c>
      <c r="B5" s="4">
        <f>B4+1</f>
        <v>3</v>
      </c>
      <c r="C5" s="4">
        <f>IF(MOD(B5,12)=0,(3+(B5*0.8))*0.6,3+(B5*0.8))</f>
        <v>5.4</v>
      </c>
      <c r="D5" s="2">
        <v>0</v>
      </c>
      <c r="E5" s="2">
        <v>0</v>
      </c>
      <c r="F5" s="2">
        <f>C5*$AJ$8+D5*$AJ$9+E5*$AJ$10</f>
        <v>5.4</v>
      </c>
      <c r="G5" s="2">
        <f>C5*$AI$8+D5*$AI$9+E5*$AI$10</f>
        <v>5.4</v>
      </c>
      <c r="H5" s="2">
        <f>H4*1.01</f>
        <v>15.301500000000001</v>
      </c>
      <c r="I5" s="2">
        <f>H5*0.7</f>
        <v>10.71105</v>
      </c>
      <c r="J5" s="2">
        <f>J4+F5</f>
        <v>13.799999999999999</v>
      </c>
      <c r="K5" s="2">
        <f>ROUNDDOWN(G5, 0)+K4</f>
        <v>12</v>
      </c>
      <c r="L5" s="2"/>
      <c r="M5" s="2">
        <f>(N5/100)*G5</f>
        <v>0</v>
      </c>
      <c r="N5" s="4">
        <v>0</v>
      </c>
      <c r="O5" s="4">
        <f>C5*$AC$8+D5*$AC$9+E5*$AC$10</f>
        <v>37.800000000000004</v>
      </c>
      <c r="P5" s="4">
        <f>A5*A5</f>
        <v>9</v>
      </c>
      <c r="R5" s="26" t="s">
        <v>39</v>
      </c>
      <c r="S5" s="26"/>
      <c r="AS5" s="4">
        <v>71</v>
      </c>
    </row>
    <row r="6" spans="1:45" ht="16.5" customHeight="1">
      <c r="A6" s="4">
        <v>4</v>
      </c>
      <c r="B6" s="4">
        <f>B5+1</f>
        <v>4</v>
      </c>
      <c r="C6" s="4">
        <f>IF(MOD(B6,12)=0,(3+(B6*0.8))*0.6,3+(B6*0.8))</f>
        <v>6.2</v>
      </c>
      <c r="D6" s="2">
        <v>0</v>
      </c>
      <c r="E6" s="2">
        <v>0</v>
      </c>
      <c r="F6" s="2">
        <f>C6*$AJ$8+D6*$AJ$9+E6*$AJ$10</f>
        <v>6.2</v>
      </c>
      <c r="G6" s="2">
        <f>C6*$AI$8+D6*$AI$9+E6*$AI$10</f>
        <v>6.2</v>
      </c>
      <c r="H6" s="2">
        <f>H5*1.01</f>
        <v>15.454515000000001</v>
      </c>
      <c r="I6" s="2">
        <f>H6*0.7</f>
        <v>10.818160499999999</v>
      </c>
      <c r="J6" s="2">
        <f>J5+F6</f>
        <v>20</v>
      </c>
      <c r="K6" s="2">
        <f>ROUNDDOWN(G6, 0)+K5</f>
        <v>18</v>
      </c>
      <c r="L6" s="2"/>
      <c r="M6" s="2">
        <f>(N6/100)*G6</f>
        <v>0</v>
      </c>
      <c r="N6" s="4">
        <v>0</v>
      </c>
      <c r="O6" s="4">
        <f>C6*$AC$8+D6*$AC$9+E6*$AC$10</f>
        <v>43.4</v>
      </c>
      <c r="P6" s="4">
        <f>A6*A6</f>
        <v>16</v>
      </c>
      <c r="R6" s="6" t="s">
        <v>38</v>
      </c>
      <c r="S6" s="6"/>
      <c r="AS6" s="4">
        <v>59</v>
      </c>
    </row>
    <row r="7" spans="1:45" ht="16.5" customHeight="1">
      <c r="A7" s="4">
        <v>5</v>
      </c>
      <c r="B7" s="4">
        <f>B6+1</f>
        <v>5</v>
      </c>
      <c r="C7" s="4">
        <f>IF(MOD(B7,12)=0,(3+(B7*0.8))*0.6,3+(B7*0.8))</f>
        <v>7</v>
      </c>
      <c r="D7" s="2">
        <v>0</v>
      </c>
      <c r="E7" s="2">
        <v>0</v>
      </c>
      <c r="F7" s="2">
        <f>C7*$AJ$8+D7*$AJ$9+E7*$AJ$10</f>
        <v>7</v>
      </c>
      <c r="G7" s="2">
        <f>C7*$AI$8+D7*$AI$9+E7*$AI$10</f>
        <v>7</v>
      </c>
      <c r="H7" s="2">
        <f>H6*1.01</f>
        <v>15.609060150000001</v>
      </c>
      <c r="I7" s="2">
        <f>H7*0.7</f>
        <v>10.926342105</v>
      </c>
      <c r="J7" s="2">
        <f>J6+F7</f>
        <v>27</v>
      </c>
      <c r="K7" s="2">
        <f>ROUNDDOWN(G7, 0)+K6</f>
        <v>25</v>
      </c>
      <c r="L7" s="2"/>
      <c r="M7" s="2">
        <f>(N7/100)*G7</f>
        <v>0</v>
      </c>
      <c r="N7" s="4">
        <v>0</v>
      </c>
      <c r="O7" s="4">
        <f>C7*$AC$8+D7*$AC$9+E7*$AC$10</f>
        <v>49</v>
      </c>
      <c r="P7" s="4">
        <f>A7*A7</f>
        <v>25</v>
      </c>
      <c r="R7" s="5" t="s">
        <v>37</v>
      </c>
      <c r="S7" s="5"/>
      <c r="Y7" s="4">
        <v>2</v>
      </c>
      <c r="AB7" s="21" t="s">
        <v>36</v>
      </c>
      <c r="AC7" s="21" t="s">
        <v>35</v>
      </c>
      <c r="AD7" s="21" t="s">
        <v>21</v>
      </c>
      <c r="AE7" s="21" t="s">
        <v>19</v>
      </c>
      <c r="AF7" s="21" t="s">
        <v>34</v>
      </c>
      <c r="AG7" s="21" t="s">
        <v>33</v>
      </c>
      <c r="AH7" s="21" t="s">
        <v>32</v>
      </c>
      <c r="AI7" s="21" t="s">
        <v>31</v>
      </c>
      <c r="AJ7" s="21" t="s">
        <v>30</v>
      </c>
      <c r="AS7" s="4">
        <v>57</v>
      </c>
    </row>
    <row r="8" spans="1:45" ht="16.5" customHeight="1">
      <c r="A8" s="4">
        <v>6</v>
      </c>
      <c r="B8" s="4">
        <f>B7+1</f>
        <v>6</v>
      </c>
      <c r="C8" s="4">
        <f>IF(MOD(B8,12)=0,(3+(B8*0.8))*0.6,3+(B8*0.8))</f>
        <v>7.8000000000000007</v>
      </c>
      <c r="D8" s="2">
        <v>0</v>
      </c>
      <c r="E8" s="2">
        <v>0</v>
      </c>
      <c r="F8" s="2">
        <f>C8*$AJ$8+D8*$AJ$9+E8*$AJ$10</f>
        <v>7.8000000000000007</v>
      </c>
      <c r="G8" s="2">
        <f>C8*$AI$8+D8*$AI$9+E8*$AI$10</f>
        <v>7.8000000000000007</v>
      </c>
      <c r="H8" s="2">
        <f>H7*1.01</f>
        <v>15.765150751500002</v>
      </c>
      <c r="I8" s="2">
        <f>H8*0.7</f>
        <v>11.03560552605</v>
      </c>
      <c r="J8" s="2">
        <f>J7+F8</f>
        <v>34.799999999999997</v>
      </c>
      <c r="K8" s="2">
        <f>ROUNDDOWN(G8, 0)+K7</f>
        <v>32</v>
      </c>
      <c r="L8" s="2"/>
      <c r="M8" s="2">
        <f>(N8/100)*G8</f>
        <v>0</v>
      </c>
      <c r="N8" s="4">
        <v>0</v>
      </c>
      <c r="O8" s="4">
        <f>C8*$AC$8+D8*$AC$9+E8*$AC$10</f>
        <v>54.600000000000009</v>
      </c>
      <c r="P8" s="4">
        <f>A8*A8</f>
        <v>36</v>
      </c>
      <c r="Y8" s="4">
        <v>2.5</v>
      </c>
      <c r="AA8" s="4" t="s">
        <v>28</v>
      </c>
      <c r="AB8" s="4">
        <v>1</v>
      </c>
      <c r="AC8" s="4">
        <v>7</v>
      </c>
      <c r="AD8" s="25">
        <v>15</v>
      </c>
      <c r="AE8" s="25">
        <v>15</v>
      </c>
      <c r="AF8" s="4">
        <v>10</v>
      </c>
      <c r="AG8" s="23" t="s">
        <v>25</v>
      </c>
      <c r="AH8" s="4">
        <v>12</v>
      </c>
      <c r="AI8" s="4">
        <v>1</v>
      </c>
      <c r="AJ8" s="4">
        <v>1</v>
      </c>
      <c r="AS8" s="4">
        <v>70</v>
      </c>
    </row>
    <row r="9" spans="1:45" ht="16.5" customHeight="1">
      <c r="A9" s="4">
        <v>7</v>
      </c>
      <c r="B9" s="4">
        <f>B8+1</f>
        <v>7</v>
      </c>
      <c r="C9" s="4">
        <f>IF(MOD(B9,12)=0,(3+(B9*0.8))*0.6,3+(B9*0.8))</f>
        <v>8.6000000000000014</v>
      </c>
      <c r="D9" s="2">
        <v>0</v>
      </c>
      <c r="E9" s="2">
        <v>0</v>
      </c>
      <c r="F9" s="2">
        <f>C9*$AJ$8+D9*$AJ$9+E9*$AJ$10</f>
        <v>8.6000000000000014</v>
      </c>
      <c r="G9" s="2">
        <f>C9*$AI$8+D9*$AI$9+E9*$AI$10</f>
        <v>8.6000000000000014</v>
      </c>
      <c r="H9" s="2">
        <f>H8*1.01</f>
        <v>15.922802259015002</v>
      </c>
      <c r="I9" s="2">
        <f>H9*0.7</f>
        <v>11.145961581310502</v>
      </c>
      <c r="J9" s="2">
        <f>J8+F9</f>
        <v>43.4</v>
      </c>
      <c r="K9" s="2">
        <f>ROUNDDOWN(G9, 0)+K8</f>
        <v>40</v>
      </c>
      <c r="L9" s="2"/>
      <c r="M9" s="2">
        <f>(N9/100)*G9</f>
        <v>0</v>
      </c>
      <c r="N9" s="4">
        <v>0</v>
      </c>
      <c r="O9" s="4">
        <f>C9*$AC$8+D9*$AC$9+E9*$AC$10</f>
        <v>60.20000000000001</v>
      </c>
      <c r="P9" s="4">
        <f>A9*A9</f>
        <v>49</v>
      </c>
      <c r="Y9" s="4">
        <v>0.7</v>
      </c>
      <c r="AA9" s="4" t="s">
        <v>27</v>
      </c>
      <c r="AB9" s="4">
        <v>4</v>
      </c>
      <c r="AC9" s="4">
        <v>9</v>
      </c>
      <c r="AD9" s="24">
        <v>15</v>
      </c>
      <c r="AE9" s="24">
        <v>60</v>
      </c>
      <c r="AF9" s="4">
        <v>20</v>
      </c>
      <c r="AG9" s="4">
        <v>45</v>
      </c>
      <c r="AH9" s="4">
        <v>10</v>
      </c>
      <c r="AI9" s="4">
        <v>2</v>
      </c>
      <c r="AJ9" s="4">
        <v>1</v>
      </c>
      <c r="AS9" s="4">
        <v>92</v>
      </c>
    </row>
    <row r="10" spans="1:45" ht="16.5" customHeight="1">
      <c r="A10" s="4">
        <v>8</v>
      </c>
      <c r="B10" s="4">
        <f>B9+1</f>
        <v>8</v>
      </c>
      <c r="C10" s="4">
        <f>IF(MOD(B10,12)=0,(3+(B10*0.8))*0.6,3+(B10*0.8))</f>
        <v>9.4</v>
      </c>
      <c r="D10" s="2">
        <v>0</v>
      </c>
      <c r="E10" s="2">
        <v>0</v>
      </c>
      <c r="F10" s="2">
        <f>C10*$AJ$8+D10*$AJ$9+E10*$AJ$10</f>
        <v>9.4</v>
      </c>
      <c r="G10" s="2">
        <f>C10*$AI$8+D10*$AI$9+E10*$AI$10</f>
        <v>9.4</v>
      </c>
      <c r="H10" s="2">
        <f>H9*1.01</f>
        <v>16.082030281605153</v>
      </c>
      <c r="I10" s="2">
        <f>H10*0.7</f>
        <v>11.257421197123607</v>
      </c>
      <c r="J10" s="2">
        <f>J9+F10</f>
        <v>52.8</v>
      </c>
      <c r="K10" s="2">
        <f>ROUNDDOWN(G10, 0)+K9</f>
        <v>49</v>
      </c>
      <c r="L10" s="2"/>
      <c r="M10" s="2">
        <f>(N10/100)*G10</f>
        <v>0</v>
      </c>
      <c r="N10" s="4">
        <v>0</v>
      </c>
      <c r="O10" s="4">
        <f>C10*$AC$8+D10*$AC$9+E10*$AC$10</f>
        <v>65.8</v>
      </c>
      <c r="P10" s="4">
        <f>A10*A10</f>
        <v>64</v>
      </c>
      <c r="Y10" s="4">
        <v>1.25</v>
      </c>
      <c r="AA10" s="4" t="s">
        <v>26</v>
      </c>
      <c r="AB10" s="4">
        <v>5</v>
      </c>
      <c r="AC10" s="4">
        <v>8</v>
      </c>
      <c r="AD10" s="4">
        <v>80</v>
      </c>
      <c r="AE10" s="4">
        <v>60</v>
      </c>
      <c r="AF10" s="4">
        <v>30</v>
      </c>
      <c r="AG10" s="23" t="s">
        <v>25</v>
      </c>
      <c r="AH10" s="4">
        <v>8</v>
      </c>
      <c r="AI10" s="4">
        <v>2</v>
      </c>
      <c r="AJ10" s="4">
        <v>1</v>
      </c>
      <c r="AS10" s="4">
        <v>90</v>
      </c>
    </row>
    <row r="11" spans="1:45" ht="16.5" customHeight="1">
      <c r="A11" s="4">
        <v>9</v>
      </c>
      <c r="B11" s="4">
        <f>B10+1</f>
        <v>9</v>
      </c>
      <c r="C11" s="4">
        <f>IF(MOD(B11,12)=0,(3+(B11*0.8))*0.6,3+(B11*0.8))</f>
        <v>10.199999999999999</v>
      </c>
      <c r="D11" s="2">
        <v>0</v>
      </c>
      <c r="E11" s="2">
        <v>0</v>
      </c>
      <c r="F11" s="2">
        <f>C11*$AJ$8+D11*$AJ$9+E11*$AJ$10</f>
        <v>10.199999999999999</v>
      </c>
      <c r="G11" s="2">
        <f>C11*$AI$8+D11*$AI$9+E11*$AI$10</f>
        <v>10.199999999999999</v>
      </c>
      <c r="H11" s="2">
        <f>H10*1.01</f>
        <v>16.242850584421205</v>
      </c>
      <c r="I11" s="2">
        <f>H11*0.7</f>
        <v>11.369995409094843</v>
      </c>
      <c r="J11" s="2">
        <f>J10+F11</f>
        <v>63</v>
      </c>
      <c r="K11" s="2">
        <f>ROUNDDOWN(G11, 0)+K10</f>
        <v>59</v>
      </c>
      <c r="L11" s="2"/>
      <c r="M11" s="2">
        <f>(N11/100)*G11</f>
        <v>0</v>
      </c>
      <c r="N11" s="4">
        <v>0</v>
      </c>
      <c r="O11" s="4">
        <f>C11*$AC$8+D11*$AC$9+E11*$AC$10</f>
        <v>71.399999999999991</v>
      </c>
      <c r="P11" s="4">
        <f>A11*A11</f>
        <v>81</v>
      </c>
      <c r="AA11" s="6" t="s">
        <v>29</v>
      </c>
      <c r="AB11" s="6"/>
      <c r="AC11" s="6"/>
      <c r="AD11" s="6"/>
      <c r="AE11" s="6"/>
      <c r="AF11" s="6"/>
      <c r="AG11" s="6"/>
      <c r="AH11" s="6"/>
      <c r="AI11" s="21"/>
      <c r="AJ11" s="21"/>
      <c r="AS11" s="4">
        <v>204</v>
      </c>
    </row>
    <row r="12" spans="1:45" ht="16.5" customHeight="1">
      <c r="A12" s="4">
        <v>10</v>
      </c>
      <c r="B12" s="7">
        <f>B11+1</f>
        <v>10</v>
      </c>
      <c r="C12" s="4">
        <f>IF(MOD(B12,12)=0,(3+(B12*0.8))*0.6,3+(B12*0.8))</f>
        <v>11</v>
      </c>
      <c r="D12" s="8">
        <v>2</v>
      </c>
      <c r="E12" s="2">
        <v>0</v>
      </c>
      <c r="F12" s="2">
        <f>C12*$AJ$8+D12*$AJ$9+E12*$AJ$10</f>
        <v>13</v>
      </c>
      <c r="G12" s="2">
        <f>C12*$AI$8+D12*$AI$9+E12*$AI$10</f>
        <v>15</v>
      </c>
      <c r="H12" s="2">
        <f>H11*1.01</f>
        <v>16.405279090265417</v>
      </c>
      <c r="I12" s="2">
        <f>H12*0.7</f>
        <v>11.483695363185792</v>
      </c>
      <c r="J12" s="2">
        <f>J11+F12</f>
        <v>76</v>
      </c>
      <c r="K12" s="2">
        <f>ROUNDDOWN(G12, 0)+K11</f>
        <v>74</v>
      </c>
      <c r="L12" s="2"/>
      <c r="M12" s="2">
        <f>(N12/100)*G12</f>
        <v>0.15</v>
      </c>
      <c r="N12" s="4">
        <v>1</v>
      </c>
      <c r="O12" s="6">
        <f>C12*$AC$8+D12*$AC$13+E12*$AC$10</f>
        <v>122</v>
      </c>
      <c r="P12" s="4">
        <f>A12*A12</f>
        <v>100</v>
      </c>
      <c r="AA12" s="4" t="s">
        <v>28</v>
      </c>
      <c r="AB12" s="4">
        <f>$Y$8*AB8</f>
        <v>2.5</v>
      </c>
      <c r="AC12" s="4">
        <f>$Y$8*AC8</f>
        <v>17.5</v>
      </c>
      <c r="AD12" s="4">
        <f>$Y$9*AD8</f>
        <v>10.5</v>
      </c>
      <c r="AE12" s="4">
        <f>$Y$9*AE8</f>
        <v>10.5</v>
      </c>
      <c r="AF12" s="4">
        <f>$Y$8*AF8</f>
        <v>25</v>
      </c>
      <c r="AH12" s="4">
        <f>$Y$9*AH8</f>
        <v>8.3999999999999986</v>
      </c>
      <c r="AI12" s="4">
        <f>$Y$10*AI8</f>
        <v>1.25</v>
      </c>
      <c r="AJ12" s="4">
        <f>$Y$10*AJ8</f>
        <v>1.25</v>
      </c>
      <c r="AS12" s="4">
        <v>78</v>
      </c>
    </row>
    <row r="13" spans="1:45" ht="16.5" customHeight="1">
      <c r="A13" s="4">
        <v>11</v>
      </c>
      <c r="B13" s="4">
        <f>B12+1</f>
        <v>11</v>
      </c>
      <c r="C13" s="4">
        <f>IF(MOD(B13,12)=0,(3+(B13*0.8))*0.6,3+(B13*0.8))</f>
        <v>11.8</v>
      </c>
      <c r="D13" s="2">
        <f>IF(MOD(B13,12)=0,(1+(B13*0.7))*0.6,1+(B13*0.7))</f>
        <v>8.6999999999999993</v>
      </c>
      <c r="E13" s="2">
        <v>0</v>
      </c>
      <c r="F13" s="2">
        <f>C13*$AJ$8+D13*$AJ$9+E13*$AJ$10</f>
        <v>20.5</v>
      </c>
      <c r="G13" s="2">
        <f>C13*$AI$8+D13*$AI$9+E13*$AI$10</f>
        <v>29.2</v>
      </c>
      <c r="H13" s="2">
        <f>H12*1.01</f>
        <v>16.569331881168072</v>
      </c>
      <c r="I13" s="2">
        <f>H13*0.7</f>
        <v>11.59853231681765</v>
      </c>
      <c r="J13" s="2">
        <f>J12+F13</f>
        <v>96.5</v>
      </c>
      <c r="K13" s="2">
        <f>ROUNDDOWN(G13, 0)+K12</f>
        <v>103</v>
      </c>
      <c r="L13" s="2"/>
      <c r="M13" s="2">
        <f>(N13/100)*G13</f>
        <v>0.58399999999999996</v>
      </c>
      <c r="N13" s="4">
        <v>2</v>
      </c>
      <c r="O13" s="4">
        <f>C13*$AC$8+D13*$AC$9+E13*$AC$10</f>
        <v>160.9</v>
      </c>
      <c r="P13" s="4">
        <f>A13*A13</f>
        <v>121</v>
      </c>
      <c r="X13" s="9"/>
      <c r="AA13" s="4" t="s">
        <v>27</v>
      </c>
      <c r="AB13" s="4">
        <f>$Y$8*AB9</f>
        <v>10</v>
      </c>
      <c r="AC13" s="4">
        <f>$Y$8*AC9</f>
        <v>22.5</v>
      </c>
      <c r="AD13" s="24">
        <f>$Y$9*AD9</f>
        <v>10.5</v>
      </c>
      <c r="AE13" s="24">
        <f>$Y$9*AE9</f>
        <v>42</v>
      </c>
      <c r="AF13" s="24">
        <f>$Y$9*AF9</f>
        <v>14</v>
      </c>
      <c r="AG13" s="24">
        <v>40</v>
      </c>
      <c r="AH13" s="24">
        <f>$Y$9*AH9</f>
        <v>7</v>
      </c>
      <c r="AI13" s="4">
        <f>ROUND($Y$10*AI9,0)</f>
        <v>3</v>
      </c>
      <c r="AJ13" s="4">
        <f>ROUND($Y$10*AJ9,0)</f>
        <v>1</v>
      </c>
      <c r="AS13" s="4">
        <v>80</v>
      </c>
    </row>
    <row r="14" spans="1:45" ht="16.5" customHeight="1">
      <c r="A14" s="4">
        <v>12</v>
      </c>
      <c r="B14" s="5">
        <f>B13+1</f>
        <v>12</v>
      </c>
      <c r="C14" s="4">
        <f>IF(MOD(B14,12)=0,(3+(B14*0.8))*0.6,3+(B14*0.8))</f>
        <v>7.5600000000000005</v>
      </c>
      <c r="D14" s="2">
        <f>IF(MOD(B14,12)=0,(1+(B14*0.7))*0.6,1+(B14*0.7))</f>
        <v>5.6399999999999988</v>
      </c>
      <c r="E14" s="2">
        <v>0</v>
      </c>
      <c r="F14" s="2">
        <f>C14*$AJ$8+D14*$AJ$9+E14*$AJ$10</f>
        <v>13.2</v>
      </c>
      <c r="G14" s="2">
        <f>C14*$AI$8+D14*$AI$9+E14*$AI$10</f>
        <v>18.839999999999996</v>
      </c>
      <c r="H14" s="2">
        <f>H13*1.01</f>
        <v>16.735025199979752</v>
      </c>
      <c r="I14" s="2">
        <f>H14*0.7</f>
        <v>11.714517639985825</v>
      </c>
      <c r="J14" s="2">
        <f>J13+F14</f>
        <v>109.7</v>
      </c>
      <c r="K14" s="2">
        <f>ROUNDDOWN(G14, 0)+K13</f>
        <v>121</v>
      </c>
      <c r="L14" s="2"/>
      <c r="M14" s="2">
        <f>(N14/100)*G14</f>
        <v>0.37679999999999991</v>
      </c>
      <c r="N14" s="4">
        <v>2</v>
      </c>
      <c r="O14" s="5">
        <f>C14*$AC$8+D14*$AC$9+E14*$AC$10</f>
        <v>103.67999999999999</v>
      </c>
      <c r="P14" s="4">
        <f>A14*A14</f>
        <v>144</v>
      </c>
      <c r="AA14" s="4" t="s">
        <v>26</v>
      </c>
      <c r="AB14" s="4">
        <f>$Y$8*AB10</f>
        <v>12.5</v>
      </c>
      <c r="AC14" s="4">
        <f>$Y$8*AC10</f>
        <v>20</v>
      </c>
      <c r="AD14" s="24">
        <f>$Y$9*AD10</f>
        <v>56</v>
      </c>
      <c r="AE14" s="24">
        <f>$Y$9*AE10</f>
        <v>42</v>
      </c>
      <c r="AF14" s="24">
        <f>$Y$9*AF10</f>
        <v>21</v>
      </c>
      <c r="AG14" s="24"/>
      <c r="AH14" s="24">
        <f>$Y$9*AH10</f>
        <v>5.6</v>
      </c>
      <c r="AI14" s="4">
        <f>ROUND($Y$10*AI10,0)</f>
        <v>3</v>
      </c>
      <c r="AJ14" s="4">
        <f>ROUND($Y$10*AJ10,0)</f>
        <v>1</v>
      </c>
      <c r="AS14" s="4">
        <v>169</v>
      </c>
    </row>
    <row r="15" spans="1:45" ht="16.5" customHeight="1">
      <c r="A15" s="4">
        <v>13</v>
      </c>
      <c r="B15" s="4">
        <f>B14+1</f>
        <v>13</v>
      </c>
      <c r="C15" s="4">
        <f>IF(MOD(B15,12)=0,(3+(B15*0.8))*0.6,3+(B15*0.8))</f>
        <v>13.4</v>
      </c>
      <c r="D15" s="2">
        <f>IF(MOD(B15,12)=0,(1+(B15*0.7))*0.6,1+(B15*0.7))</f>
        <v>10.1</v>
      </c>
      <c r="E15" s="2">
        <v>0</v>
      </c>
      <c r="F15" s="2">
        <f>C15*$AJ$8+D15*$AJ$9+E15*$AJ$10</f>
        <v>23.5</v>
      </c>
      <c r="G15" s="2">
        <f>C15*$AI$8+D15*$AI$9+E15*$AI$10</f>
        <v>33.6</v>
      </c>
      <c r="H15" s="2">
        <f>H14*1.01</f>
        <v>16.902375451979548</v>
      </c>
      <c r="I15" s="2">
        <f>H15*0.7</f>
        <v>11.831662816385682</v>
      </c>
      <c r="J15" s="2">
        <f>J14+F15</f>
        <v>133.19999999999999</v>
      </c>
      <c r="K15" s="2">
        <f>ROUNDDOWN(G15, 0)+K14</f>
        <v>154</v>
      </c>
      <c r="L15" s="2"/>
      <c r="M15" s="2">
        <f>(N15/100)*G15</f>
        <v>1.3440000000000001</v>
      </c>
      <c r="N15" s="4">
        <v>4</v>
      </c>
      <c r="O15" s="4">
        <f>C15*$AC$8+D15*$AC$9+E15*$AC$10</f>
        <v>184.7</v>
      </c>
      <c r="P15" s="4">
        <f>A15*A15</f>
        <v>169</v>
      </c>
      <c r="AA15" s="4" t="s">
        <v>28</v>
      </c>
      <c r="AB15" s="4">
        <f>AB8*$Y$7</f>
        <v>2</v>
      </c>
      <c r="AC15" s="4">
        <f>AC8*$Y$7</f>
        <v>14</v>
      </c>
      <c r="AD15" s="25">
        <v>15</v>
      </c>
      <c r="AE15" s="25">
        <v>15</v>
      </c>
      <c r="AF15" s="4">
        <v>10</v>
      </c>
      <c r="AG15" s="23" t="s">
        <v>25</v>
      </c>
      <c r="AH15" s="4">
        <f>AH8*$Y$7</f>
        <v>24</v>
      </c>
      <c r="AI15" s="4">
        <v>2</v>
      </c>
      <c r="AJ15" s="4">
        <v>2</v>
      </c>
      <c r="AS15" s="4">
        <v>145</v>
      </c>
    </row>
    <row r="16" spans="1:45" ht="16.5" customHeight="1">
      <c r="A16" s="4">
        <v>14</v>
      </c>
      <c r="B16" s="4">
        <f>B15+1</f>
        <v>14</v>
      </c>
      <c r="C16" s="4">
        <f>IF(MOD(B16,12)=0,(3+(B16*0.8))*0.6,3+(B16*0.8))</f>
        <v>14.200000000000001</v>
      </c>
      <c r="D16" s="2">
        <f>IF(MOD(B16,12)=0,(1+(B16*0.7))*0.6,1+(B16*0.7))</f>
        <v>10.799999999999999</v>
      </c>
      <c r="E16" s="2">
        <v>0</v>
      </c>
      <c r="F16" s="2">
        <f>C16*$AJ$8+D16*$AJ$9+E16*$AJ$10</f>
        <v>25</v>
      </c>
      <c r="G16" s="2">
        <f>C16*$AI$8+D16*$AI$9+E16*$AI$10</f>
        <v>35.799999999999997</v>
      </c>
      <c r="H16" s="2">
        <f>H15*1.01</f>
        <v>17.071399206499343</v>
      </c>
      <c r="I16" s="2">
        <f>H16*0.7</f>
        <v>11.949979444549539</v>
      </c>
      <c r="J16" s="2">
        <f>J15+F16</f>
        <v>158.19999999999999</v>
      </c>
      <c r="K16" s="2">
        <f>ROUNDDOWN(G16, 0)+K15</f>
        <v>189</v>
      </c>
      <c r="L16" s="2"/>
      <c r="M16" s="2">
        <f>(N16/100)*G16</f>
        <v>1.4319999999999999</v>
      </c>
      <c r="N16" s="4">
        <v>4</v>
      </c>
      <c r="O16" s="4">
        <f>C16*$AC$8+D16*$AC$9+E16*$AC$10</f>
        <v>196.6</v>
      </c>
      <c r="P16" s="4">
        <f>A16*A16</f>
        <v>196</v>
      </c>
      <c r="AA16" s="4" t="s">
        <v>27</v>
      </c>
      <c r="AB16" s="4">
        <f>AB9*$Y$7</f>
        <v>8</v>
      </c>
      <c r="AC16" s="4">
        <f>AC9*$Y$7</f>
        <v>18</v>
      </c>
      <c r="AD16" s="24">
        <v>15</v>
      </c>
      <c r="AE16" s="24">
        <v>60</v>
      </c>
      <c r="AF16" s="4">
        <v>20</v>
      </c>
      <c r="AG16" s="23" t="s">
        <v>25</v>
      </c>
      <c r="AH16" s="4">
        <f>AH9*$Y$7</f>
        <v>20</v>
      </c>
      <c r="AI16" s="4">
        <v>3</v>
      </c>
      <c r="AJ16" s="4">
        <v>2</v>
      </c>
      <c r="AS16" s="4">
        <v>151</v>
      </c>
    </row>
    <row r="17" spans="1:45" ht="16.5" customHeight="1">
      <c r="A17" s="4">
        <v>15</v>
      </c>
      <c r="B17" s="4">
        <f>B16+1</f>
        <v>15</v>
      </c>
      <c r="C17" s="4">
        <f>IF(MOD(B17,12)=0,(3+(B17*0.8))*0.6,3+(B17*0.8))</f>
        <v>15</v>
      </c>
      <c r="D17" s="2">
        <f>IF(MOD(B17,12)=0,(1+(B17*0.7))*0.6,1+(B17*0.7))</f>
        <v>11.5</v>
      </c>
      <c r="E17" s="2">
        <v>0</v>
      </c>
      <c r="F17" s="2">
        <f>C17*$AJ$8+D17*$AJ$9+E17*$AJ$10</f>
        <v>26.5</v>
      </c>
      <c r="G17" s="2">
        <f>C17*$AI$8+D17*$AI$9+E17*$AI$10</f>
        <v>38</v>
      </c>
      <c r="H17" s="2">
        <f>H16*1.01</f>
        <v>17.242113198564336</v>
      </c>
      <c r="I17" s="2">
        <f>H17*0.7</f>
        <v>12.069479238995035</v>
      </c>
      <c r="J17" s="2">
        <f>J16+F17</f>
        <v>184.7</v>
      </c>
      <c r="K17" s="2">
        <f>ROUNDDOWN(G17, 0)+K16</f>
        <v>227</v>
      </c>
      <c r="L17" s="2"/>
      <c r="M17" s="2">
        <f>(N17/100)*G17</f>
        <v>1.52</v>
      </c>
      <c r="N17" s="4">
        <v>4</v>
      </c>
      <c r="O17" s="4">
        <f>C17*$AC$8+D17*$AC$9+E17*$AC$10</f>
        <v>208.5</v>
      </c>
      <c r="P17" s="4">
        <f>A17*A17</f>
        <v>225</v>
      </c>
      <c r="AA17" s="4" t="s">
        <v>26</v>
      </c>
      <c r="AB17" s="4">
        <f>AB10*$Y$7</f>
        <v>10</v>
      </c>
      <c r="AC17" s="4">
        <f>AC10*$Y$7</f>
        <v>16</v>
      </c>
      <c r="AD17" s="4">
        <v>80</v>
      </c>
      <c r="AE17" s="4">
        <v>60</v>
      </c>
      <c r="AF17" s="4">
        <v>30</v>
      </c>
      <c r="AG17" s="23" t="s">
        <v>25</v>
      </c>
      <c r="AH17" s="4">
        <f>AH10*$Y$7</f>
        <v>16</v>
      </c>
      <c r="AI17" s="4">
        <v>3</v>
      </c>
      <c r="AJ17" s="4">
        <v>2</v>
      </c>
      <c r="AS17" s="4">
        <v>152</v>
      </c>
    </row>
    <row r="18" spans="1:45" ht="16.5" customHeight="1">
      <c r="A18" s="4">
        <v>16</v>
      </c>
      <c r="B18" s="4">
        <f>B17+1</f>
        <v>16</v>
      </c>
      <c r="C18" s="4">
        <f>IF(MOD(B18,12)=0,(3+(B18*0.8))*0.6,3+(B18*0.8))</f>
        <v>15.8</v>
      </c>
      <c r="D18" s="2">
        <f>IF(MOD(B18,12)=0,(1+(B18*0.7))*0.6,1+(B18*0.7))</f>
        <v>12.2</v>
      </c>
      <c r="E18" s="2">
        <v>0</v>
      </c>
      <c r="F18" s="2">
        <f>C18*$AJ$8+D18*$AJ$9+E18*$AJ$10</f>
        <v>28</v>
      </c>
      <c r="G18" s="2">
        <f>C18*$AI$8+D18*$AI$9+E18*$AI$10</f>
        <v>40.200000000000003</v>
      </c>
      <c r="H18" s="2">
        <f>H17*1.01</f>
        <v>17.41453433054998</v>
      </c>
      <c r="I18" s="2">
        <f>H18*0.7</f>
        <v>12.190174031384986</v>
      </c>
      <c r="J18" s="2">
        <f>J17+F18</f>
        <v>212.7</v>
      </c>
      <c r="K18" s="2">
        <f>ROUNDDOWN(G18, 0)+K17</f>
        <v>267</v>
      </c>
      <c r="L18" s="2"/>
      <c r="M18" s="2">
        <f>(N18/100)*G18</f>
        <v>1.6080000000000001</v>
      </c>
      <c r="N18" s="4">
        <v>4</v>
      </c>
      <c r="O18" s="4">
        <f>C18*$AC$8+D18*$AC$9+E18*$AC$10</f>
        <v>220.4</v>
      </c>
      <c r="P18" s="4">
        <f>A18*A18</f>
        <v>256</v>
      </c>
      <c r="AS18" s="4">
        <v>48</v>
      </c>
    </row>
    <row r="19" spans="1:45" ht="16.5" customHeight="1">
      <c r="A19" s="4">
        <v>17</v>
      </c>
      <c r="B19" s="4">
        <f>B18+1</f>
        <v>17</v>
      </c>
      <c r="C19" s="4">
        <f>IF(MOD(B19,12)=0,(3+(B19*0.8))*0.6,3+(B19*0.8))</f>
        <v>16.600000000000001</v>
      </c>
      <c r="D19" s="2">
        <f>IF(MOD(B19,12)=0,(1+(B19*0.7))*0.6,1+(B19*0.7))</f>
        <v>12.899999999999999</v>
      </c>
      <c r="E19" s="2">
        <v>0</v>
      </c>
      <c r="F19" s="2">
        <f>C19*$AJ$8+D19*$AJ$9+E19*$AJ$10</f>
        <v>29.5</v>
      </c>
      <c r="G19" s="2">
        <f>C19*$AI$8+D19*$AI$9+E19*$AI$10</f>
        <v>42.4</v>
      </c>
      <c r="H19" s="2">
        <f>H18*1.01</f>
        <v>17.588679673855481</v>
      </c>
      <c r="I19" s="2">
        <f>H19*0.7</f>
        <v>12.312075771698836</v>
      </c>
      <c r="J19" s="2">
        <f>J18+F19</f>
        <v>242.2</v>
      </c>
      <c r="K19" s="2">
        <f>ROUNDDOWN(G19, 0)+K18</f>
        <v>309</v>
      </c>
      <c r="L19" s="2"/>
      <c r="M19" s="2">
        <f>(N19/100)*G19</f>
        <v>1.696</v>
      </c>
      <c r="N19" s="4">
        <v>4</v>
      </c>
      <c r="O19" s="4">
        <f>C19*$AC$8+D19*$AC$9+E19*$AC$10</f>
        <v>232.3</v>
      </c>
      <c r="P19" s="4">
        <f>A19*A19</f>
        <v>289</v>
      </c>
      <c r="AS19" s="4">
        <v>240</v>
      </c>
    </row>
    <row r="20" spans="1:45" ht="16.5" customHeight="1">
      <c r="A20" s="4">
        <v>18</v>
      </c>
      <c r="B20" s="4">
        <f>B19+1</f>
        <v>18</v>
      </c>
      <c r="C20" s="4">
        <f>IF(MOD(B20,12)=0,(3+(B20*0.8))*0.6,3+(B20*0.8))</f>
        <v>17.399999999999999</v>
      </c>
      <c r="D20" s="2">
        <f>IF(MOD(B20,12)=0,(1+(B20*0.7))*0.6,1+(B20*0.7))</f>
        <v>13.6</v>
      </c>
      <c r="E20" s="2">
        <v>0</v>
      </c>
      <c r="F20" s="2">
        <f>C20*$AJ$8+D20*$AJ$9+E20*$AJ$10</f>
        <v>31</v>
      </c>
      <c r="G20" s="2">
        <f>C20*$AI$8+D20*$AI$9+E20*$AI$10</f>
        <v>44.599999999999994</v>
      </c>
      <c r="H20" s="2">
        <f>H19*1.01</f>
        <v>17.764566470594037</v>
      </c>
      <c r="I20" s="2">
        <f>H20*0.7</f>
        <v>12.435196529415824</v>
      </c>
      <c r="J20" s="2">
        <f>J19+F20</f>
        <v>273.2</v>
      </c>
      <c r="K20" s="2">
        <f>ROUNDDOWN(G20, 0)+K19</f>
        <v>353</v>
      </c>
      <c r="L20" s="2"/>
      <c r="M20" s="2">
        <f>(N20/100)*G20</f>
        <v>3.5679999999999996</v>
      </c>
      <c r="N20" s="4">
        <v>8</v>
      </c>
      <c r="O20" s="4">
        <f>C20*$AC$8+D20*$AC$9+E20*$AC$10</f>
        <v>244.2</v>
      </c>
      <c r="P20" s="4">
        <f>A20*A20</f>
        <v>324</v>
      </c>
      <c r="Z20" s="4" t="s">
        <v>24</v>
      </c>
      <c r="AA20" s="4" t="s">
        <v>23</v>
      </c>
      <c r="AB20" s="4" t="s">
        <v>7</v>
      </c>
      <c r="AC20" s="4" t="s">
        <v>22</v>
      </c>
      <c r="AD20" s="4" t="s">
        <v>21</v>
      </c>
      <c r="AE20" s="4" t="s">
        <v>20</v>
      </c>
      <c r="AF20" s="4" t="s">
        <v>19</v>
      </c>
      <c r="AH20" s="4" t="s">
        <v>18</v>
      </c>
      <c r="AS20" s="4">
        <v>141</v>
      </c>
    </row>
    <row r="21" spans="1:45" ht="16.5" customHeight="1">
      <c r="A21" s="4">
        <v>19</v>
      </c>
      <c r="B21" s="4">
        <f>B20+1</f>
        <v>19</v>
      </c>
      <c r="C21" s="4">
        <f>IF(MOD(B21,12)=0,(3+(B21*0.8))*0.6,3+(B21*0.8))</f>
        <v>18.200000000000003</v>
      </c>
      <c r="D21" s="2">
        <f>IF(MOD(B21,12)=0,(1+(B21*0.7))*0.6,1+(B21*0.7))</f>
        <v>14.299999999999999</v>
      </c>
      <c r="E21" s="8">
        <v>2</v>
      </c>
      <c r="F21" s="2">
        <f>C21*$AJ$8+D21*$AJ$9+E21*$AJ$10</f>
        <v>34.5</v>
      </c>
      <c r="G21" s="2">
        <f>C21*$AI$8+D21*$AI$9+E21*$AI$10</f>
        <v>50.8</v>
      </c>
      <c r="H21" s="2">
        <f>H20*1.01</f>
        <v>17.942212135299979</v>
      </c>
      <c r="I21" s="2">
        <f>H21*0.7</f>
        <v>12.559548494709984</v>
      </c>
      <c r="J21" s="2">
        <f>J20+F21</f>
        <v>307.7</v>
      </c>
      <c r="K21" s="2">
        <f>ROUNDDOWN(G21, 0)+K20</f>
        <v>403</v>
      </c>
      <c r="L21" s="2"/>
      <c r="M21" s="2">
        <f>(N21/100)*G21</f>
        <v>4.0640000000000001</v>
      </c>
      <c r="N21" s="4">
        <v>8</v>
      </c>
      <c r="O21" s="6">
        <f>C21*$AC$8+D21*$AC$9+E21*$AC$14</f>
        <v>296.10000000000002</v>
      </c>
      <c r="P21" s="4">
        <f>A21*A21</f>
        <v>361</v>
      </c>
      <c r="Z21" s="4">
        <v>1000</v>
      </c>
      <c r="AA21" s="4">
        <v>1000</v>
      </c>
      <c r="AB21" s="4">
        <v>60</v>
      </c>
      <c r="AC21" s="4">
        <v>16</v>
      </c>
      <c r="AD21" s="4">
        <v>40</v>
      </c>
      <c r="AE21" s="4">
        <v>15</v>
      </c>
      <c r="AF21" s="4">
        <v>0</v>
      </c>
      <c r="AH21" s="4">
        <v>1</v>
      </c>
      <c r="AI21" s="4">
        <f>ROUND((AC21*AD21)+(AC21*AF21),2)</f>
        <v>640</v>
      </c>
      <c r="AJ21" s="4" t="s">
        <v>17</v>
      </c>
      <c r="AK21" s="22" t="s">
        <v>16</v>
      </c>
      <c r="AL21" s="21">
        <f>AI21/1000</f>
        <v>0.64</v>
      </c>
      <c r="AM21" s="4" t="s">
        <v>15</v>
      </c>
      <c r="AS21" s="4">
        <v>66</v>
      </c>
    </row>
    <row r="22" spans="1:45" ht="16.5" customHeight="1" thickBot="1">
      <c r="A22" s="4">
        <v>20</v>
      </c>
      <c r="B22" s="7">
        <f>B21+1</f>
        <v>20</v>
      </c>
      <c r="C22" s="4">
        <f>IF(MOD(B22,12)=0,(3+(B22*0.8))*0.6,3+(B22*0.8))</f>
        <v>19</v>
      </c>
      <c r="D22" s="2">
        <f>IF(MOD(B22,12)=0,(1+(B22*0.7))*0.6,1+(B22*0.7))</f>
        <v>15</v>
      </c>
      <c r="E22" s="2">
        <f>IF(MOD(B23,11)=0,(0.5+(B22*0.4))*0.6,0.5+(B22*0.4))</f>
        <v>8.5</v>
      </c>
      <c r="F22" s="2">
        <f>C22*$AJ$8+D22*$AJ$9+E22*$AJ$10</f>
        <v>42.5</v>
      </c>
      <c r="G22" s="2">
        <f>C22*$AI$8+D22*$AI$9+E22*$AI$10</f>
        <v>66</v>
      </c>
      <c r="H22" s="2">
        <f>H21*1.01</f>
        <v>18.121634256652978</v>
      </c>
      <c r="I22" s="2">
        <f>H22*0.7</f>
        <v>12.685143979657084</v>
      </c>
      <c r="J22" s="2">
        <f>J21+F22</f>
        <v>350.2</v>
      </c>
      <c r="K22" s="2">
        <f>ROUNDDOWN(G22, 0)+K21</f>
        <v>469</v>
      </c>
      <c r="L22" s="2"/>
      <c r="M22" s="2">
        <f>(N22/100)*G22</f>
        <v>5.28</v>
      </c>
      <c r="N22" s="4">
        <v>8</v>
      </c>
      <c r="O22" s="4">
        <f>C22*$AC$8+D22*$AC$9+E22*$AC$10</f>
        <v>336</v>
      </c>
      <c r="P22" s="4">
        <f>A22*A22</f>
        <v>400</v>
      </c>
      <c r="X22" s="4" t="s">
        <v>14</v>
      </c>
      <c r="AF22" s="4">
        <v>0</v>
      </c>
      <c r="AI22" s="4">
        <f>Z21/AI25</f>
        <v>42.653017701002348</v>
      </c>
      <c r="AJ22" s="4" t="s">
        <v>13</v>
      </c>
      <c r="AS22" s="4">
        <v>230</v>
      </c>
    </row>
    <row r="23" spans="1:45" ht="16.5" customHeight="1">
      <c r="A23" s="4">
        <v>21</v>
      </c>
      <c r="B23" s="4">
        <f>B22+1</f>
        <v>21</v>
      </c>
      <c r="C23" s="4">
        <f>IF(MOD(B23,12)=0,(3+(B23*0.8))*0.6,3+(B23*0.8))</f>
        <v>19.8</v>
      </c>
      <c r="D23" s="2">
        <f>IF(MOD(B23,12)=0,(1+(B23*0.7))*0.6,1+(B23*0.7))</f>
        <v>15.7</v>
      </c>
      <c r="E23" s="2">
        <f>IF(MOD(B24,12)=0,(0.5+(B23*0.4))*0.6,0.5+(B23*0.4))</f>
        <v>8.9</v>
      </c>
      <c r="F23" s="2">
        <f>C23*$AJ$8+D23*$AJ$9+E23*$AJ$10</f>
        <v>44.4</v>
      </c>
      <c r="G23" s="2">
        <f>C23*$AI$8+D23*$AI$9+E23*$AI$10</f>
        <v>69</v>
      </c>
      <c r="H23" s="2">
        <f>H22*1.01</f>
        <v>18.302850599219507</v>
      </c>
      <c r="I23" s="2">
        <f>H23*0.7</f>
        <v>12.811995419453654</v>
      </c>
      <c r="J23" s="2">
        <f>J22+F23</f>
        <v>394.59999999999997</v>
      </c>
      <c r="K23" s="2">
        <f>ROUNDDOWN(G23, 0)+K22</f>
        <v>538</v>
      </c>
      <c r="L23" s="2"/>
      <c r="M23" s="2">
        <f>(N23/100)*G23</f>
        <v>5.5200000000000005</v>
      </c>
      <c r="N23" s="4">
        <v>8</v>
      </c>
      <c r="O23" s="4">
        <f>C23*$AC$8+D23*$AC$9+E23*$AC$10</f>
        <v>351.09999999999997</v>
      </c>
      <c r="P23" s="4">
        <f>A23*A23</f>
        <v>441</v>
      </c>
      <c r="T23" s="4" t="s">
        <v>12</v>
      </c>
      <c r="Z23" s="20"/>
      <c r="AA23" s="19" t="s">
        <v>11</v>
      </c>
      <c r="AB23" s="19"/>
      <c r="AC23" s="18"/>
      <c r="AE23" s="4">
        <v>30</v>
      </c>
      <c r="AI23" s="4">
        <f>ROUND(AA21/AI21,3)</f>
        <v>1.5629999999999999</v>
      </c>
      <c r="AJ23" s="4" t="s">
        <v>10</v>
      </c>
      <c r="AS23" s="4">
        <v>176</v>
      </c>
    </row>
    <row r="24" spans="1:45" ht="16.5" customHeight="1">
      <c r="A24" s="4">
        <v>22</v>
      </c>
      <c r="B24" s="4">
        <f>B23+1</f>
        <v>22</v>
      </c>
      <c r="C24" s="4">
        <f>IF(MOD(B24,12)=0,(3+(B24*0.8))*0.6,3+(B24*0.8))</f>
        <v>20.6</v>
      </c>
      <c r="D24" s="2">
        <f>IF(MOD(B24,12)=0,(1+(B24*0.7))*0.6,1+(B24*0.7))</f>
        <v>16.399999999999999</v>
      </c>
      <c r="E24" s="2">
        <f>IF(MOD(B25,12)=0,(0.5+(B24*0.4))*0.6,0.5+(B24*0.4))</f>
        <v>9.3000000000000007</v>
      </c>
      <c r="F24" s="2">
        <f>C24*$AJ$8+D24*$AJ$9+E24*$AJ$10</f>
        <v>46.3</v>
      </c>
      <c r="G24" s="2">
        <f>C24*$AI$8+D24*$AI$9+E24*$AI$10</f>
        <v>72</v>
      </c>
      <c r="H24" s="2">
        <f>H23*1.01</f>
        <v>18.485879105211701</v>
      </c>
      <c r="I24" s="2">
        <f>H24*0.7</f>
        <v>12.94011537364819</v>
      </c>
      <c r="J24" s="2">
        <f>J23+F24</f>
        <v>440.9</v>
      </c>
      <c r="K24" s="2">
        <f>ROUNDDOWN(G24, 0)+K23</f>
        <v>610</v>
      </c>
      <c r="L24" s="2"/>
      <c r="M24" s="2">
        <f>(N24/100)*G24</f>
        <v>5.76</v>
      </c>
      <c r="N24" s="4">
        <v>8</v>
      </c>
      <c r="O24" s="4">
        <f>C24*$AC$8+D24*$AC$9+E24*$AC$10</f>
        <v>366.20000000000005</v>
      </c>
      <c r="P24" s="4">
        <f>A24*A24</f>
        <v>484</v>
      </c>
      <c r="Z24" s="15"/>
      <c r="AA24" s="9" t="s">
        <v>9</v>
      </c>
      <c r="AB24" s="9" t="s">
        <v>8</v>
      </c>
      <c r="AC24" s="14" t="s">
        <v>7</v>
      </c>
      <c r="AI24" s="4">
        <f>AE21*AI23</f>
        <v>23.445</v>
      </c>
      <c r="AJ24" s="4" t="s">
        <v>6</v>
      </c>
      <c r="AS24" s="4">
        <v>154</v>
      </c>
    </row>
    <row r="25" spans="1:45" ht="16.5" customHeight="1">
      <c r="A25" s="4">
        <v>23</v>
      </c>
      <c r="B25" s="4">
        <f>B24+1</f>
        <v>23</v>
      </c>
      <c r="C25" s="4">
        <f>IF(MOD(B25,12)=0,(3+(B25*0.8))*0.6,3+(B25*0.8))</f>
        <v>21.400000000000002</v>
      </c>
      <c r="D25" s="2">
        <f>IF(MOD(B25,12)=0,(1+(B25*0.7))*0.6,1+(B25*0.7))</f>
        <v>17.099999999999998</v>
      </c>
      <c r="E25" s="2">
        <f>IF(MOD(B26,12)=0,(0.5+(B25*0.4))*0.6,0.5+(B25*0.4))</f>
        <v>5.82</v>
      </c>
      <c r="F25" s="2">
        <f>C25*$AJ$8+D25*$AJ$9+E25*$AJ$10</f>
        <v>44.32</v>
      </c>
      <c r="G25" s="2">
        <f>C25*$AI$8+D25*$AI$9+E25*$AI$10</f>
        <v>67.239999999999995</v>
      </c>
      <c r="H25" s="2">
        <f>H24*1.01</f>
        <v>18.67073789626382</v>
      </c>
      <c r="I25" s="2">
        <f>H25*0.7</f>
        <v>13.069516527384673</v>
      </c>
      <c r="J25" s="2">
        <f>J24+F25</f>
        <v>485.21999999999997</v>
      </c>
      <c r="K25" s="2">
        <f>ROUNDDOWN(G25, 0)+K24</f>
        <v>677</v>
      </c>
      <c r="L25" s="2"/>
      <c r="M25" s="2">
        <f>(N25/100)*G25</f>
        <v>5.3792</v>
      </c>
      <c r="N25" s="4">
        <v>8</v>
      </c>
      <c r="O25" s="4">
        <f>C25*$AC$8+D25*$AC$9+E25*$AC$10</f>
        <v>350.26</v>
      </c>
      <c r="P25" s="4">
        <f>A25*A25</f>
        <v>529</v>
      </c>
      <c r="Z25" s="15"/>
      <c r="AA25" s="9">
        <v>0.12</v>
      </c>
      <c r="AB25" s="9">
        <f>AA25*1000</f>
        <v>120</v>
      </c>
      <c r="AC25" s="14">
        <f>AB25/AC21</f>
        <v>7.5</v>
      </c>
      <c r="AI25" s="4">
        <f>AI24*AH21</f>
        <v>23.445</v>
      </c>
      <c r="AJ25" s="4" t="s">
        <v>5</v>
      </c>
      <c r="AS25" s="4">
        <v>43</v>
      </c>
    </row>
    <row r="26" spans="1:45" ht="16.5" customHeight="1">
      <c r="A26" s="4">
        <v>24</v>
      </c>
      <c r="B26" s="5">
        <f>B25+1</f>
        <v>24</v>
      </c>
      <c r="C26" s="4">
        <f>IF(MOD(B26,12)=0,(3+(B26*0.8))*0.6,3+(B26*0.8))</f>
        <v>13.320000000000002</v>
      </c>
      <c r="D26" s="2">
        <f>IF(MOD(B26,12)=0,(1+(B26*0.7))*0.6,1+(B26*0.7))</f>
        <v>10.679999999999998</v>
      </c>
      <c r="E26" s="2">
        <f>IF(MOD(B27,12)=0,(0.5+(B26*0.4))*0.6,0.5+(B26*0.4))</f>
        <v>10.100000000000001</v>
      </c>
      <c r="F26" s="2">
        <f>C26*$AJ$8+D26*$AJ$9+E26*$AJ$10</f>
        <v>34.1</v>
      </c>
      <c r="G26" s="2">
        <f>C26*$AI$8+D26*$AI$9+E26*$AI$10</f>
        <v>54.88</v>
      </c>
      <c r="H26" s="2">
        <f>H25*1.01</f>
        <v>18.857445275226457</v>
      </c>
      <c r="I26" s="2">
        <f>H26*0.7</f>
        <v>13.200211692658518</v>
      </c>
      <c r="J26" s="2">
        <f>J25+F26</f>
        <v>519.31999999999994</v>
      </c>
      <c r="K26" s="2">
        <f>ROUNDDOWN(G26, 0)+K25</f>
        <v>731</v>
      </c>
      <c r="L26" s="2"/>
      <c r="M26" s="2">
        <f>(N26/100)*G26</f>
        <v>4.3904000000000005</v>
      </c>
      <c r="N26" s="4">
        <v>8</v>
      </c>
      <c r="O26" s="5">
        <f>C26*$AC$8+D26*$AC$9+E26*$AC$10</f>
        <v>270.15999999999997</v>
      </c>
      <c r="P26" s="4">
        <f>A26*A26</f>
        <v>576</v>
      </c>
      <c r="Z26" s="15"/>
      <c r="AA26" s="17" t="s">
        <v>4</v>
      </c>
      <c r="AB26" s="17"/>
      <c r="AC26" s="16"/>
      <c r="AS26" s="4">
        <v>210</v>
      </c>
    </row>
    <row r="27" spans="1:45" ht="16.5" customHeight="1">
      <c r="A27" s="4">
        <v>25</v>
      </c>
      <c r="B27" s="4">
        <f>B26+1</f>
        <v>25</v>
      </c>
      <c r="C27" s="4">
        <f>IF(MOD(B27,12)=0,(3+(B27*0.8))*0.6,3+(B27*0.8))</f>
        <v>23</v>
      </c>
      <c r="D27" s="2">
        <f>IF(MOD(B27,12)=0,(1+(B27*0.7))*0.6,1+(B27*0.7))</f>
        <v>18.5</v>
      </c>
      <c r="E27" s="2">
        <f>IF(MOD(B28,12)=0,(0.5+(B27*0.4))*0.6,0.5+(B27*0.4))</f>
        <v>10.5</v>
      </c>
      <c r="F27" s="2">
        <f>C27*$AJ$8+D27*$AJ$9+E27*$AJ$10</f>
        <v>52</v>
      </c>
      <c r="G27" s="2">
        <f>C27*$AI$8+D27*$AI$9+E27*$AI$10</f>
        <v>81</v>
      </c>
      <c r="H27" s="2">
        <f>H26*1.01</f>
        <v>19.04601972797872</v>
      </c>
      <c r="I27" s="2">
        <f>H27*0.7</f>
        <v>13.332213809585104</v>
      </c>
      <c r="J27" s="2">
        <f>J26+F27</f>
        <v>571.31999999999994</v>
      </c>
      <c r="K27" s="2">
        <f>ROUNDDOWN(G27, 0)+K26</f>
        <v>812</v>
      </c>
      <c r="L27" s="2"/>
      <c r="M27" s="2">
        <f>(N27/100)*G27</f>
        <v>6.48</v>
      </c>
      <c r="N27" s="4">
        <v>8</v>
      </c>
      <c r="O27" s="4">
        <f>C27*$AC$8+D27*$AC$9+E27*$AC$10</f>
        <v>411.5</v>
      </c>
      <c r="P27" s="4">
        <f>A27*A27</f>
        <v>625</v>
      </c>
      <c r="Z27" s="15"/>
      <c r="AA27" s="9" t="s">
        <v>3</v>
      </c>
      <c r="AB27" s="9" t="s">
        <v>2</v>
      </c>
      <c r="AC27" s="14" t="s">
        <v>1</v>
      </c>
      <c r="AS27" s="4">
        <v>207</v>
      </c>
    </row>
    <row r="28" spans="1:45" ht="16.5" customHeight="1" thickBot="1">
      <c r="A28" s="4">
        <v>26</v>
      </c>
      <c r="B28" s="4">
        <f>B27+1</f>
        <v>26</v>
      </c>
      <c r="C28" s="4">
        <f>IF(MOD(B28,12)=0,(3+(B28*0.8))*0.6,3+(B28*0.8))</f>
        <v>23.8</v>
      </c>
      <c r="D28" s="2">
        <f>IF(MOD(B28,12)=0,(1+(B28*0.7))*0.6,1+(B28*0.7))</f>
        <v>19.2</v>
      </c>
      <c r="E28" s="2">
        <f>IF(MOD(B29,12)=0,(0.5+(B28*0.4))*0.6,0.5+(B28*0.4))</f>
        <v>10.9</v>
      </c>
      <c r="F28" s="2">
        <f>C28*$AJ$8+D28*$AJ$9+E28*$AJ$10</f>
        <v>53.9</v>
      </c>
      <c r="G28" s="2">
        <f>C28*$AI$8+D28*$AI$9+E28*$AI$10</f>
        <v>84</v>
      </c>
      <c r="H28" s="2">
        <f>H27*1.01</f>
        <v>19.236479925258507</v>
      </c>
      <c r="I28" s="2">
        <f>H28*0.7</f>
        <v>13.465535947680955</v>
      </c>
      <c r="J28" s="2">
        <f>J27+F28</f>
        <v>625.21999999999991</v>
      </c>
      <c r="K28" s="2">
        <f>ROUNDDOWN(G28, 0)+K27</f>
        <v>896</v>
      </c>
      <c r="L28" s="2"/>
      <c r="M28" s="2">
        <f>(N28/100)*G28</f>
        <v>13.44</v>
      </c>
      <c r="N28" s="4">
        <v>16</v>
      </c>
      <c r="O28" s="4">
        <f>C28*$AC$8+D28*$AC$9+E28*$AC$10</f>
        <v>426.59999999999997</v>
      </c>
      <c r="P28" s="4">
        <f>A28*A28</f>
        <v>676</v>
      </c>
      <c r="Z28" s="13"/>
      <c r="AA28" s="12">
        <v>40</v>
      </c>
      <c r="AB28" s="12">
        <f>AA28*AC21</f>
        <v>640</v>
      </c>
      <c r="AC28" s="11">
        <f>AB28/1000</f>
        <v>0.64</v>
      </c>
      <c r="AS28" s="4">
        <v>535</v>
      </c>
    </row>
    <row r="29" spans="1:45" ht="16.5" customHeight="1">
      <c r="A29" s="4">
        <v>27</v>
      </c>
      <c r="B29" s="4">
        <f>B28+1</f>
        <v>27</v>
      </c>
      <c r="C29" s="4">
        <f>IF(MOD(B29,12)=0,(3+(B29*0.8))*0.6,3+(B29*0.8))</f>
        <v>24.6</v>
      </c>
      <c r="D29" s="2">
        <f>IF(MOD(B29,12)=0,(1+(B29*0.7))*0.6,1+(B29*0.7))</f>
        <v>19.899999999999999</v>
      </c>
      <c r="E29" s="2">
        <f>IF(MOD(B30,12)=0,(0.5+(B29*0.4))*0.6,0.5+(B29*0.4))</f>
        <v>11.3</v>
      </c>
      <c r="F29" s="2">
        <f>C29*$AJ$8+D29*$AJ$9+E29*$AJ$10</f>
        <v>55.8</v>
      </c>
      <c r="G29" s="2">
        <f>C29*$AI$8+D29*$AI$9+E29*$AI$10</f>
        <v>87</v>
      </c>
      <c r="H29" s="2">
        <f>H28*1.01</f>
        <v>19.428844724511091</v>
      </c>
      <c r="I29" s="2">
        <f>H29*0.7</f>
        <v>13.600191307157763</v>
      </c>
      <c r="J29" s="2">
        <f>J28+F29</f>
        <v>681.01999999999987</v>
      </c>
      <c r="K29" s="2">
        <f>ROUNDDOWN(G29, 0)+K28</f>
        <v>983</v>
      </c>
      <c r="L29" s="2"/>
      <c r="M29" s="2">
        <f>(N29/100)*G29</f>
        <v>13.92</v>
      </c>
      <c r="N29" s="4">
        <v>16</v>
      </c>
      <c r="O29" s="4">
        <f>C29*$AC$8+D29*$AC$9+E29*$AC$10</f>
        <v>441.70000000000005</v>
      </c>
      <c r="P29" s="4">
        <f>A29*A29</f>
        <v>729</v>
      </c>
      <c r="AS29" s="4">
        <v>138</v>
      </c>
    </row>
    <row r="30" spans="1:45" ht="16.5" customHeight="1">
      <c r="A30" s="4">
        <v>28</v>
      </c>
      <c r="B30" s="4">
        <f>B29+1</f>
        <v>28</v>
      </c>
      <c r="C30" s="4">
        <f>IF(MOD(B30,12)=0,(3+(B30*0.8))*0.6,3+(B30*0.8))</f>
        <v>25.400000000000002</v>
      </c>
      <c r="D30" s="2">
        <f>IF(MOD(B30,12)=0,(1+(B30*0.7))*0.6,1+(B30*0.7))</f>
        <v>20.599999999999998</v>
      </c>
      <c r="E30" s="2">
        <f>IF(MOD(B31,12)=0,(0.5+(B30*0.4))*0.6,0.5+(B30*0.4))</f>
        <v>11.700000000000001</v>
      </c>
      <c r="F30" s="2">
        <f>C30*$AJ$8+D30*$AJ$9+E30*$AJ$10</f>
        <v>57.7</v>
      </c>
      <c r="G30" s="2">
        <f>C30*$AI$8+D30*$AI$9+E30*$AI$10</f>
        <v>90</v>
      </c>
      <c r="H30" s="2">
        <f>H29*1.01</f>
        <v>19.623133171756201</v>
      </c>
      <c r="I30" s="2">
        <f>H30*0.7</f>
        <v>13.736193220229341</v>
      </c>
      <c r="J30" s="2">
        <f>J29+F30</f>
        <v>738.71999999999991</v>
      </c>
      <c r="K30" s="2">
        <f>ROUNDDOWN(G30, 0)+K29</f>
        <v>1073</v>
      </c>
      <c r="L30" s="2"/>
      <c r="M30" s="2">
        <f>(N30/100)*G30</f>
        <v>14.4</v>
      </c>
      <c r="N30" s="4">
        <v>16</v>
      </c>
      <c r="O30" s="4">
        <f>C30*$AC$8+D30*$AC$9+E30*$AC$10</f>
        <v>456.8</v>
      </c>
      <c r="P30" s="4">
        <f>A30*A30</f>
        <v>784</v>
      </c>
      <c r="AS30" s="4">
        <v>260</v>
      </c>
    </row>
    <row r="31" spans="1:45" ht="16.5" customHeight="1">
      <c r="A31" s="4">
        <v>29</v>
      </c>
      <c r="B31" s="4">
        <f>B30+1</f>
        <v>29</v>
      </c>
      <c r="C31" s="4">
        <f>IF(MOD(B31,12)=0,(3+(B31*0.8))*0.6,3+(B31*0.8))</f>
        <v>26.200000000000003</v>
      </c>
      <c r="D31" s="2">
        <f>IF(MOD(B31,12)=0,(1+(B31*0.7))*0.6,1+(B31*0.7))</f>
        <v>21.299999999999997</v>
      </c>
      <c r="E31" s="2">
        <f>IF(MOD(B32,12)=0,(0.5+(B31*0.4))*0.6,0.5+(B31*0.4))</f>
        <v>12.100000000000001</v>
      </c>
      <c r="F31" s="2">
        <f>C31*$AJ$8+D31*$AJ$9+E31*$AJ$10</f>
        <v>59.6</v>
      </c>
      <c r="G31" s="2">
        <f>C31*$AI$8+D31*$AI$9+E31*$AI$10</f>
        <v>93</v>
      </c>
      <c r="H31" s="2">
        <f>H30*1.01</f>
        <v>19.819364503473764</v>
      </c>
      <c r="I31" s="2">
        <f>H31*0.7</f>
        <v>13.873555152431635</v>
      </c>
      <c r="J31" s="2">
        <f>J30+F31</f>
        <v>798.31999999999994</v>
      </c>
      <c r="K31" s="2">
        <f>ROUNDDOWN(G31, 0)+K30</f>
        <v>1166</v>
      </c>
      <c r="L31" s="2"/>
      <c r="M31" s="2">
        <f>(N31/100)*G31</f>
        <v>14.88</v>
      </c>
      <c r="N31" s="4">
        <v>16</v>
      </c>
      <c r="O31" s="4">
        <f>C31*$AC$8+D31*$AC$9+E31*$AC$10</f>
        <v>471.90000000000003</v>
      </c>
      <c r="P31" s="4">
        <f>A31*A31</f>
        <v>841</v>
      </c>
      <c r="AS31" s="4">
        <v>209</v>
      </c>
    </row>
    <row r="32" spans="1:45" ht="16.5" customHeight="1">
      <c r="A32" s="4">
        <v>30</v>
      </c>
      <c r="B32" s="7">
        <f>B31+1</f>
        <v>30</v>
      </c>
      <c r="C32" s="4">
        <f>IF(MOD(B32,12)=0,(3+(B32*0.8))*0.6,3+(B32*0.8))</f>
        <v>27</v>
      </c>
      <c r="D32" s="2">
        <f>IF(MOD(B32,12)=0,(1+(B32*0.7))*0.6,1+(B32*0.7))</f>
        <v>22</v>
      </c>
      <c r="E32" s="2">
        <f>IF(MOD(B33,12)=0,(0.5+(B32*0.4))*0.6,0.5+(B32*0.4))</f>
        <v>12.5</v>
      </c>
      <c r="F32" s="2">
        <f>C32*$AJ$8+D32*$AJ$9+E32*$AJ$10</f>
        <v>61.5</v>
      </c>
      <c r="G32" s="2">
        <f>C32*$AI$8+D32*$AI$9+E32*$AI$10</f>
        <v>96</v>
      </c>
      <c r="H32" s="2">
        <f>H31*1.01</f>
        <v>20.017558148508503</v>
      </c>
      <c r="I32" s="2">
        <f>H32*0.7</f>
        <v>14.012290703955951</v>
      </c>
      <c r="J32" s="2">
        <f>J31+F32</f>
        <v>859.81999999999994</v>
      </c>
      <c r="K32" s="2">
        <f>ROUNDDOWN(G32, 0)+K31</f>
        <v>1262</v>
      </c>
      <c r="L32" s="2"/>
      <c r="M32" s="2">
        <f>(N32/100)*G32</f>
        <v>15.36</v>
      </c>
      <c r="N32" s="4">
        <v>16</v>
      </c>
      <c r="O32" s="4">
        <f>C32*$AC$8+D32*$AC$9+E32*$AC$10</f>
        <v>487</v>
      </c>
      <c r="P32" s="4">
        <f>A32*A32</f>
        <v>900</v>
      </c>
      <c r="AJ32" s="4" t="s">
        <v>0</v>
      </c>
      <c r="AS32" s="4">
        <v>406</v>
      </c>
    </row>
    <row r="33" spans="1:45" ht="16.5" customHeight="1">
      <c r="A33" s="4">
        <v>31</v>
      </c>
      <c r="B33" s="4">
        <f>B32+1</f>
        <v>31</v>
      </c>
      <c r="C33" s="4">
        <f>IF(MOD(B33,12)=0,(3+(B33*0.8))*0.6,3+(B33*0.8))</f>
        <v>27.8</v>
      </c>
      <c r="D33" s="2">
        <f>IF(MOD(B33,12)=0,(1+(B33*0.7))*0.6,1+(B33*0.7))</f>
        <v>22.7</v>
      </c>
      <c r="E33" s="2">
        <f>IF(MOD(B34,12)=0,(0.5+(B33*0.4))*0.6,0.5+(B33*0.4))</f>
        <v>12.9</v>
      </c>
      <c r="F33" s="2">
        <f>C33*$AJ$8+D33*$AJ$9+E33*$AJ$10</f>
        <v>63.4</v>
      </c>
      <c r="G33" s="2">
        <f>C33*$AI$8+D33*$AI$9+E33*$AI$10</f>
        <v>99</v>
      </c>
      <c r="H33" s="2">
        <f>H32*1.01</f>
        <v>20.217733729993586</v>
      </c>
      <c r="I33" s="2">
        <f>H33*0.7</f>
        <v>14.152413610995509</v>
      </c>
      <c r="J33" s="2">
        <f>J32+F33</f>
        <v>923.21999999999991</v>
      </c>
      <c r="K33" s="2">
        <f>ROUNDDOWN(G33, 0)+K32</f>
        <v>1361</v>
      </c>
      <c r="L33" s="2"/>
      <c r="M33" s="2">
        <f>(N33/100)*G33</f>
        <v>15.84</v>
      </c>
      <c r="N33" s="4">
        <v>16</v>
      </c>
      <c r="O33" s="4">
        <f>C33*$AC$8+D33*$AC$9+E33*$AC$10</f>
        <v>502.09999999999997</v>
      </c>
      <c r="P33" s="4">
        <f>A33*A33</f>
        <v>961</v>
      </c>
      <c r="AS33" s="4">
        <v>545</v>
      </c>
    </row>
    <row r="34" spans="1:45" ht="16.5" customHeight="1">
      <c r="A34" s="4">
        <v>32</v>
      </c>
      <c r="B34" s="4">
        <f>B33+1</f>
        <v>32</v>
      </c>
      <c r="C34" s="4">
        <f>IF(MOD(B34,12)=0,(3+(B34*0.8))*0.6,3+(B34*0.8))</f>
        <v>28.6</v>
      </c>
      <c r="D34" s="2">
        <f>IF(MOD(B34,12)=0,(1+(B34*0.7))*0.6,1+(B34*0.7))</f>
        <v>23.4</v>
      </c>
      <c r="E34" s="2">
        <f>IF(MOD(B35,12)=0,(0.5+(B34*0.4))*0.6,0.5+(B34*0.4))</f>
        <v>13.3</v>
      </c>
      <c r="F34" s="2">
        <f>C34*$AJ$8+D34*$AJ$9+E34*$AJ$10</f>
        <v>65.3</v>
      </c>
      <c r="G34" s="2">
        <f>C34*$AI$8+D34*$AI$9+E34*$AI$10</f>
        <v>102</v>
      </c>
      <c r="H34" s="2">
        <f>H33*1.01</f>
        <v>20.419911067293523</v>
      </c>
      <c r="I34" s="2">
        <f>H34*0.7</f>
        <v>14.293937747105465</v>
      </c>
      <c r="J34" s="2">
        <f>J33+F34</f>
        <v>988.51999999999987</v>
      </c>
      <c r="K34" s="2">
        <f>ROUNDDOWN(G34, 0)+K33</f>
        <v>1463</v>
      </c>
      <c r="L34" s="2"/>
      <c r="M34" s="2">
        <f>(N34/100)*G34</f>
        <v>16.32</v>
      </c>
      <c r="N34" s="4">
        <v>16</v>
      </c>
      <c r="O34" s="4">
        <f>C34*$AC$8+D34*$AC$9+E34*$AC$10</f>
        <v>517.20000000000005</v>
      </c>
      <c r="P34" s="4">
        <f>A34*A34</f>
        <v>1024</v>
      </c>
      <c r="AS34" s="4">
        <v>72</v>
      </c>
    </row>
    <row r="35" spans="1:45" ht="16.5" customHeight="1">
      <c r="A35" s="4">
        <v>33</v>
      </c>
      <c r="B35" s="4">
        <f>B34+1</f>
        <v>33</v>
      </c>
      <c r="C35" s="4">
        <f>IF(MOD(B35,12)=0,(3+(B35*0.8))*0.6,3+(B35*0.8))</f>
        <v>29.400000000000002</v>
      </c>
      <c r="D35" s="2">
        <f>IF(MOD(B35,12)=0,(1+(B35*0.7))*0.6,1+(B35*0.7))</f>
        <v>24.099999999999998</v>
      </c>
      <c r="E35" s="2">
        <f>IF(MOD(B36,12)=0,(0.5+(B35*0.4))*0.6,0.5+(B35*0.4))</f>
        <v>13.700000000000001</v>
      </c>
      <c r="F35" s="2">
        <f>C35*$AJ$8+D35*$AJ$9+E35*$AJ$10</f>
        <v>67.2</v>
      </c>
      <c r="G35" s="2">
        <f>C35*$AI$8+D35*$AI$9+E35*$AI$10</f>
        <v>105</v>
      </c>
      <c r="H35" s="2">
        <f>H34*1.01</f>
        <v>20.624110177966458</v>
      </c>
      <c r="I35" s="2">
        <f>H35*0.7</f>
        <v>14.436877124576519</v>
      </c>
      <c r="J35" s="2">
        <f>J34+F35</f>
        <v>1055.7199999999998</v>
      </c>
      <c r="K35" s="2">
        <f>ROUNDDOWN(G35, 0)+K34</f>
        <v>1568</v>
      </c>
      <c r="L35" s="2"/>
      <c r="M35" s="2">
        <f>(N35/100)*G35</f>
        <v>16.8</v>
      </c>
      <c r="N35" s="4">
        <v>16</v>
      </c>
      <c r="O35" s="4">
        <f>C35*$AC$8+D35*$AC$9+E35*$AC$10</f>
        <v>532.29999999999995</v>
      </c>
      <c r="P35" s="4">
        <f>A35*A35</f>
        <v>1089</v>
      </c>
      <c r="AS35" s="4">
        <v>778</v>
      </c>
    </row>
    <row r="36" spans="1:45" ht="16.5" customHeight="1">
      <c r="A36" s="4">
        <v>34</v>
      </c>
      <c r="B36" s="4">
        <f>B35+1</f>
        <v>34</v>
      </c>
      <c r="C36" s="4">
        <f>IF(MOD(B36,12)=0,(3+(B36*0.8))*0.6,3+(B36*0.8))</f>
        <v>30.200000000000003</v>
      </c>
      <c r="D36" s="2">
        <f>IF(MOD(B36,12)=0,(1+(B36*0.7))*0.6,1+(B36*0.7))</f>
        <v>24.799999999999997</v>
      </c>
      <c r="E36" s="2">
        <f>IF(MOD(B37,12)=0,(0.5+(B36*0.4))*0.6,0.5+(B36*0.4))</f>
        <v>14.100000000000001</v>
      </c>
      <c r="F36" s="2">
        <f>C36*$AJ$8+D36*$AJ$9+E36*$AJ$10</f>
        <v>69.099999999999994</v>
      </c>
      <c r="G36" s="2">
        <f>C36*$AI$8+D36*$AI$9+E36*$AI$10</f>
        <v>108</v>
      </c>
      <c r="H36" s="2">
        <f>H35*1.01</f>
        <v>20.830351279746122</v>
      </c>
      <c r="I36" s="2">
        <f>H36*0.7</f>
        <v>14.581245895822285</v>
      </c>
      <c r="J36" s="2">
        <f>J35+F36</f>
        <v>1124.8199999999997</v>
      </c>
      <c r="K36" s="2">
        <f>ROUNDDOWN(G36, 0)+K35</f>
        <v>1676</v>
      </c>
      <c r="L36" s="2"/>
      <c r="M36" s="2">
        <f>(N36/100)*G36</f>
        <v>17.28</v>
      </c>
      <c r="N36" s="4">
        <v>16</v>
      </c>
      <c r="O36" s="4">
        <f>C36*$AC$8+D36*$AC$9+E36*$AC$10</f>
        <v>547.40000000000009</v>
      </c>
      <c r="P36" s="4">
        <f>A36*A36</f>
        <v>1156</v>
      </c>
      <c r="AS36" s="4">
        <v>1015</v>
      </c>
    </row>
    <row r="37" spans="1:45" ht="16.5" customHeight="1">
      <c r="A37" s="4">
        <v>35</v>
      </c>
      <c r="B37" s="4">
        <f>B36+1</f>
        <v>35</v>
      </c>
      <c r="C37" s="4">
        <f>IF(MOD(B37,12)=0,(3+(B37*0.8))*0.6,3+(B37*0.8))</f>
        <v>31</v>
      </c>
      <c r="D37" s="2">
        <f>IF(MOD(B37,12)=0,(1+(B37*0.7))*0.6,1+(B37*0.7))</f>
        <v>25.5</v>
      </c>
      <c r="E37" s="2">
        <f>IF(MOD(B38,12)=0,(0.5+(B37*0.4))*0.6,0.5+(B37*0.4))</f>
        <v>8.6999999999999993</v>
      </c>
      <c r="F37" s="2">
        <f>C37*$AJ$8+D37*$AJ$9+E37*$AJ$10</f>
        <v>65.2</v>
      </c>
      <c r="G37" s="2">
        <f>C37*$AI$8+D37*$AI$9+E37*$AI$10</f>
        <v>99.4</v>
      </c>
      <c r="H37" s="2">
        <f>H36*1.01</f>
        <v>21.038654792543582</v>
      </c>
      <c r="I37" s="2">
        <f>H37*0.7</f>
        <v>14.727058354780507</v>
      </c>
      <c r="J37" s="2">
        <f>J36+F37</f>
        <v>1190.0199999999998</v>
      </c>
      <c r="K37" s="2">
        <f>ROUNDDOWN(G37, 0)+K36</f>
        <v>1775</v>
      </c>
      <c r="L37" s="2"/>
      <c r="M37" s="2">
        <f>(N37/100)*G37</f>
        <v>15.904000000000002</v>
      </c>
      <c r="N37" s="4">
        <v>16</v>
      </c>
      <c r="O37" s="4">
        <f>C37*$AC$8+D37*$AC$9+E37*$AC$10</f>
        <v>516.1</v>
      </c>
      <c r="P37" s="4">
        <f>A37*A37</f>
        <v>1225</v>
      </c>
      <c r="AS37" s="4">
        <v>760</v>
      </c>
    </row>
    <row r="38" spans="1:45" ht="16.5" customHeight="1">
      <c r="A38" s="4">
        <v>36</v>
      </c>
      <c r="B38" s="5">
        <f>B37+1</f>
        <v>36</v>
      </c>
      <c r="C38" s="4">
        <f>IF(MOD(B38,12)=0,(3+(B38*0.8))*0.6,3+(B38*0.8))</f>
        <v>19.079999999999998</v>
      </c>
      <c r="D38" s="2">
        <f>IF(MOD(B38,12)=0,(1+(B38*0.7))*0.6,1+(B38*0.7))</f>
        <v>15.719999999999999</v>
      </c>
      <c r="E38" s="2">
        <f>IF(MOD(B39,12)=0,(0.5+(B38*0.4))*0.6,0.5+(B38*0.4))</f>
        <v>14.9</v>
      </c>
      <c r="F38" s="2">
        <f>C38*$AJ$8+D38*$AJ$9+E38*$AJ$10</f>
        <v>49.699999999999996</v>
      </c>
      <c r="G38" s="2">
        <f>C38*$AI$8+D38*$AI$9+E38*$AI$10</f>
        <v>80.319999999999993</v>
      </c>
      <c r="H38" s="2">
        <f>H37*1.01</f>
        <v>21.249041340469017</v>
      </c>
      <c r="I38" s="2">
        <f>H38*0.7</f>
        <v>14.874328938328311</v>
      </c>
      <c r="J38" s="2">
        <f>J37+F38</f>
        <v>1239.7199999999998</v>
      </c>
      <c r="K38" s="2">
        <f>ROUNDDOWN(G38, 0)+K37</f>
        <v>1855</v>
      </c>
      <c r="L38" s="2"/>
      <c r="M38" s="2">
        <f>(N38/100)*G38</f>
        <v>12.851199999999999</v>
      </c>
      <c r="N38" s="4">
        <v>16</v>
      </c>
      <c r="O38" s="5">
        <f>C38*$AC$8+D38*$AC$9+E38*$AC$10</f>
        <v>394.23999999999995</v>
      </c>
      <c r="P38" s="4">
        <f>A38*A38</f>
        <v>1296</v>
      </c>
      <c r="AS38" s="4">
        <v>1202</v>
      </c>
    </row>
    <row r="39" spans="1:45" ht="16.5" customHeight="1">
      <c r="A39" s="4">
        <v>37</v>
      </c>
      <c r="B39" s="4">
        <f>B38+1</f>
        <v>37</v>
      </c>
      <c r="C39" s="4">
        <f>IF(MOD(B39,12)=0,(3+(B39*0.8))*0.6,3+(B39*0.8))</f>
        <v>32.6</v>
      </c>
      <c r="D39" s="2">
        <f>IF(MOD(B39,12)=0,(1+(B39*0.7))*0.6,1+(B39*0.7))</f>
        <v>26.9</v>
      </c>
      <c r="E39" s="2">
        <f>IF(MOD(B40,12)=0,(0.5+(B39*0.4))*0.6,0.5+(B39*0.4))</f>
        <v>15.3</v>
      </c>
      <c r="F39" s="2">
        <f>C39*$AJ$8+D39*$AJ$9+E39*$AJ$10</f>
        <v>74.8</v>
      </c>
      <c r="G39" s="2">
        <f>C39*$AI$8+D39*$AI$9+E39*$AI$10</f>
        <v>117</v>
      </c>
      <c r="H39" s="2">
        <f>H38*1.01</f>
        <v>21.461531753873707</v>
      </c>
      <c r="I39" s="2">
        <f>H39*0.7</f>
        <v>15.023072227711594</v>
      </c>
      <c r="J39" s="2">
        <f>J38+F39</f>
        <v>1314.5199999999998</v>
      </c>
      <c r="K39" s="2">
        <f>ROUNDDOWN(G39, 0)+K38</f>
        <v>1972</v>
      </c>
      <c r="L39" s="2"/>
      <c r="M39" s="2">
        <f>(N39/100)*G39</f>
        <v>18.72</v>
      </c>
      <c r="N39" s="4">
        <v>16</v>
      </c>
      <c r="O39" s="4">
        <f>C39*$AC$8+D39*$AC$9+E39*$AC$10</f>
        <v>592.70000000000005</v>
      </c>
      <c r="P39" s="4">
        <f>A39*A39</f>
        <v>1369</v>
      </c>
      <c r="AS39" s="4">
        <v>1157</v>
      </c>
    </row>
    <row r="40" spans="1:45" ht="16.5" customHeight="1">
      <c r="A40" s="4">
        <v>38</v>
      </c>
      <c r="B40" s="4">
        <f>B39+1</f>
        <v>38</v>
      </c>
      <c r="C40" s="4">
        <f>IF(MOD(B40,12)=0,(3+(B40*0.8))*0.6,3+(B40*0.8))</f>
        <v>33.400000000000006</v>
      </c>
      <c r="D40" s="2">
        <f>IF(MOD(B40,12)=0,(1+(B40*0.7))*0.6,1+(B40*0.7))</f>
        <v>27.599999999999998</v>
      </c>
      <c r="E40" s="2">
        <f>IF(MOD(B41,12)=0,(0.5+(B40*0.4))*0.6,0.5+(B40*0.4))</f>
        <v>15.700000000000001</v>
      </c>
      <c r="F40" s="2">
        <f>C40*$AJ$8+D40*$AJ$9+E40*$AJ$10</f>
        <v>76.7</v>
      </c>
      <c r="G40" s="2">
        <f>C40*$AI$8+D40*$AI$9+E40*$AI$10</f>
        <v>120</v>
      </c>
      <c r="H40" s="2">
        <f>H39*1.01</f>
        <v>21.676147071412444</v>
      </c>
      <c r="I40" s="2">
        <f>H40*0.7</f>
        <v>15.17330294998871</v>
      </c>
      <c r="J40" s="2">
        <f>J39+F40</f>
        <v>1391.2199999999998</v>
      </c>
      <c r="K40" s="2">
        <f>ROUNDDOWN(G40, 0)+K39</f>
        <v>2092</v>
      </c>
      <c r="L40" s="2"/>
      <c r="M40" s="2">
        <f>(N40/100)*G40</f>
        <v>19.2</v>
      </c>
      <c r="N40" s="4">
        <v>16</v>
      </c>
      <c r="O40" s="4">
        <f>C40*$AC$8+D40*$AC$9+E40*$AC$10</f>
        <v>607.80000000000007</v>
      </c>
      <c r="P40" s="4">
        <f>A40*A40</f>
        <v>1444</v>
      </c>
      <c r="AS40" s="4">
        <v>1620</v>
      </c>
    </row>
    <row r="41" spans="1:45" ht="16.5" customHeight="1">
      <c r="A41" s="4">
        <v>39</v>
      </c>
      <c r="B41" s="4">
        <f>B40+1</f>
        <v>39</v>
      </c>
      <c r="C41" s="4">
        <f>IF(MOD(B41,12)=0,(3+(B41*0.8))*0.6,3+(B41*0.8))</f>
        <v>34.200000000000003</v>
      </c>
      <c r="D41" s="2">
        <f>IF(MOD(B41,12)=0,(1+(B41*0.7))*0.6,1+(B41*0.7))</f>
        <v>28.299999999999997</v>
      </c>
      <c r="E41" s="2">
        <f>IF(MOD(B42,12)=0,(0.5+(B41*0.4))*0.6,0.5+(B41*0.4))</f>
        <v>16.100000000000001</v>
      </c>
      <c r="F41" s="2">
        <f>C41*$AJ$8+D41*$AJ$9+E41*$AJ$10</f>
        <v>78.599999999999994</v>
      </c>
      <c r="G41" s="2">
        <f>C41*$AI$8+D41*$AI$9+E41*$AI$10</f>
        <v>123</v>
      </c>
      <c r="H41" s="2">
        <f>H40*1.01</f>
        <v>21.89290854212657</v>
      </c>
      <c r="I41" s="2">
        <f>H41*0.7</f>
        <v>15.325035979488598</v>
      </c>
      <c r="J41" s="2">
        <f>J40+F41</f>
        <v>1469.8199999999997</v>
      </c>
      <c r="K41" s="2">
        <f>ROUNDDOWN(G41, 0)+K40</f>
        <v>2215</v>
      </c>
      <c r="L41" s="2"/>
      <c r="M41" s="2">
        <f>(N41/100)*G41</f>
        <v>19.68</v>
      </c>
      <c r="N41" s="4">
        <v>16</v>
      </c>
      <c r="O41" s="4">
        <f>C41*$AC$8+D41*$AC$9+E41*$AC$10</f>
        <v>622.90000000000009</v>
      </c>
      <c r="P41" s="4">
        <f>A41*A41</f>
        <v>1521</v>
      </c>
      <c r="AS41" s="4">
        <v>616</v>
      </c>
    </row>
    <row r="42" spans="1:45" ht="16.5" customHeight="1">
      <c r="A42" s="4">
        <v>40</v>
      </c>
      <c r="B42" s="7">
        <f>B41+1</f>
        <v>40</v>
      </c>
      <c r="C42" s="6">
        <v>20</v>
      </c>
      <c r="D42" s="2">
        <f>IF(MOD(B42,12)=0,(1+(B42*0.7))*0.6,1+(B42*0.7))</f>
        <v>29</v>
      </c>
      <c r="E42" s="2">
        <f>IF(MOD(B43,12)=0,(0.5+(B42*0.4))*0.6,0.5+(B42*0.4))</f>
        <v>16.5</v>
      </c>
      <c r="F42" s="2">
        <f>C42*$AJ$8+D42*$AJ$9+E42*$AJ$10</f>
        <v>65.5</v>
      </c>
      <c r="G42" s="2">
        <f>C42*$AI$8+D42*$AI$9+E42*$AI$10</f>
        <v>111</v>
      </c>
      <c r="H42" s="2">
        <f>H41*1.01</f>
        <v>22.111837627547835</v>
      </c>
      <c r="I42" s="2">
        <f>H42*0.7</f>
        <v>15.478286339283484</v>
      </c>
      <c r="J42" s="2">
        <f>J41+F42</f>
        <v>1535.3199999999997</v>
      </c>
      <c r="K42" s="2">
        <f>ROUNDDOWN(G42, 0)+K41</f>
        <v>2326</v>
      </c>
      <c r="L42" s="2"/>
      <c r="M42" s="2">
        <f>(N42/100)*G42</f>
        <v>17.760000000000002</v>
      </c>
      <c r="N42" s="4">
        <v>16</v>
      </c>
      <c r="O42" s="6">
        <f>C42*$AC$12+D42*$AC$9+E42*$AC$10</f>
        <v>743</v>
      </c>
      <c r="P42" s="4">
        <f>A42*A42</f>
        <v>1600</v>
      </c>
    </row>
    <row r="43" spans="1:45" ht="16.5" customHeight="1">
      <c r="A43" s="4">
        <v>41</v>
      </c>
      <c r="B43" s="4">
        <f>B42+1</f>
        <v>41</v>
      </c>
      <c r="C43" s="4">
        <f>IF(MOD(B43,12)=0,(3+(B43*0.8))*0.6,3+(B43*0.8))</f>
        <v>35.800000000000004</v>
      </c>
      <c r="D43" s="2">
        <f>IF(MOD(B43,12)=0,(1+(B43*0.7))*0.6,1+(B43*0.7))</f>
        <v>29.7</v>
      </c>
      <c r="E43" s="2">
        <f>IF(MOD(B44,12)=0,(0.5+(B43*0.4))*0.6,0.5+(B43*0.4))</f>
        <v>16.900000000000002</v>
      </c>
      <c r="F43" s="2">
        <f>C43*$AJ$8+D43*$AJ$9+E43*$AJ$10</f>
        <v>82.4</v>
      </c>
      <c r="G43" s="2">
        <f>C43*$AI$8+D43*$AI$9+E43*$AI$10</f>
        <v>129</v>
      </c>
      <c r="H43" s="2">
        <f>H42*1.01</f>
        <v>22.332956003823313</v>
      </c>
      <c r="I43" s="2">
        <f>H43*0.7</f>
        <v>15.633069202676317</v>
      </c>
      <c r="J43" s="2">
        <f>J42+F43</f>
        <v>1617.7199999999998</v>
      </c>
      <c r="K43" s="2">
        <f>ROUNDDOWN(G43, 0)+K42</f>
        <v>2455</v>
      </c>
      <c r="L43" s="2"/>
      <c r="M43" s="2">
        <f>(N43/100)*G43</f>
        <v>20.64</v>
      </c>
      <c r="N43" s="4">
        <v>16</v>
      </c>
      <c r="O43" s="4">
        <f>C43*$AC$8+D43*$AC$9+E43*$AC$10</f>
        <v>653.10000000000014</v>
      </c>
      <c r="P43" s="4">
        <f>A43*A43</f>
        <v>1681</v>
      </c>
    </row>
    <row r="44" spans="1:45" ht="16.5" customHeight="1">
      <c r="A44" s="4">
        <v>42</v>
      </c>
      <c r="B44" s="4">
        <f>B43+1</f>
        <v>42</v>
      </c>
      <c r="C44" s="4">
        <f>IF(MOD(B44,12)=0,(3+(B44*0.8))*0.6,3+(B44*0.8))</f>
        <v>36.6</v>
      </c>
      <c r="D44" s="2">
        <f>IF(MOD(B44,12)=0,(1+(B44*0.7))*0.6,1+(B44*0.7))</f>
        <v>30.4</v>
      </c>
      <c r="E44" s="2">
        <f>IF(MOD(B45,12)=0,(0.5+(B44*0.4))*0.6,0.5+(B44*0.4))</f>
        <v>17.3</v>
      </c>
      <c r="F44" s="2">
        <f>C44*$AJ$8+D44*$AJ$9+E44*$AJ$10</f>
        <v>84.3</v>
      </c>
      <c r="G44" s="2">
        <f>C44*$AI$8+D44*$AI$9+E44*$AI$10</f>
        <v>132</v>
      </c>
      <c r="H44" s="2">
        <f>H43*1.01</f>
        <v>22.556285563861547</v>
      </c>
      <c r="I44" s="2">
        <f>H44*0.7</f>
        <v>15.789399894703081</v>
      </c>
      <c r="J44" s="2">
        <f>J43+F44</f>
        <v>1702.0199999999998</v>
      </c>
      <c r="K44" s="2">
        <f>ROUNDDOWN(G44, 0)+K43</f>
        <v>2587</v>
      </c>
      <c r="L44" s="2"/>
      <c r="M44" s="2">
        <f>(N44/100)*G44</f>
        <v>42.24</v>
      </c>
      <c r="N44" s="4">
        <v>32</v>
      </c>
      <c r="O44" s="4">
        <f>C44*$AC$8+D44*$AC$9+E44*$AC$10</f>
        <v>668.19999999999993</v>
      </c>
      <c r="P44" s="4">
        <f>A44*A44</f>
        <v>1764</v>
      </c>
    </row>
    <row r="45" spans="1:45" ht="16.5" customHeight="1">
      <c r="A45" s="4">
        <v>43</v>
      </c>
      <c r="B45" s="4">
        <f>B44+1</f>
        <v>43</v>
      </c>
      <c r="C45" s="4">
        <f>IF(MOD(B45,12)=0,(3+(B45*0.8))*0.6,3+(B45*0.8))</f>
        <v>37.4</v>
      </c>
      <c r="D45" s="2">
        <f>IF(MOD(B45,12)=0,(1+(B45*0.7))*0.6,1+(B45*0.7))</f>
        <v>31.099999999999998</v>
      </c>
      <c r="E45" s="2">
        <f>IF(MOD(B46,12)=0,(0.5+(B45*0.4))*0.6,0.5+(B45*0.4))</f>
        <v>17.7</v>
      </c>
      <c r="F45" s="2">
        <f>C45*$AJ$8+D45*$AJ$9+E45*$AJ$10</f>
        <v>86.2</v>
      </c>
      <c r="G45" s="2">
        <f>C45*$AI$8+D45*$AI$9+E45*$AI$10</f>
        <v>135</v>
      </c>
      <c r="H45" s="2">
        <f>H44*1.01</f>
        <v>22.781848419500161</v>
      </c>
      <c r="I45" s="2">
        <f>H45*0.7</f>
        <v>15.947293893650112</v>
      </c>
      <c r="J45" s="2">
        <f>J44+F45</f>
        <v>1788.2199999999998</v>
      </c>
      <c r="K45" s="2">
        <f>ROUNDDOWN(G45, 0)+K44</f>
        <v>2722</v>
      </c>
      <c r="L45" s="2"/>
      <c r="M45" s="2">
        <f>(N45/100)*G45</f>
        <v>43.2</v>
      </c>
      <c r="N45" s="4">
        <v>32</v>
      </c>
      <c r="O45" s="4">
        <f>C45*$AC$8+D45*$AC$9+E45*$AC$10</f>
        <v>683.30000000000007</v>
      </c>
      <c r="P45" s="4">
        <f>A45*A45</f>
        <v>1849</v>
      </c>
    </row>
    <row r="46" spans="1:45" ht="16.5" customHeight="1">
      <c r="A46" s="4">
        <v>44</v>
      </c>
      <c r="B46" s="4">
        <f>B45+1</f>
        <v>44</v>
      </c>
      <c r="C46" s="4">
        <f>IF(MOD(B46,12)=0,(3+(B46*0.8))*0.6,3+(B46*0.8))</f>
        <v>38.200000000000003</v>
      </c>
      <c r="D46" s="2">
        <f>IF(MOD(B46,12)=0,(1+(B46*0.7))*0.6,1+(B46*0.7))</f>
        <v>31.799999999999997</v>
      </c>
      <c r="E46" s="2">
        <f>IF(MOD(B47,12)=0,(0.5+(B46*0.4))*0.6,0.5+(B46*0.4))</f>
        <v>18.100000000000001</v>
      </c>
      <c r="F46" s="2">
        <f>C46*$AJ$8+D46*$AJ$9+E46*$AJ$10</f>
        <v>88.1</v>
      </c>
      <c r="G46" s="2">
        <f>C46*$AI$8+D46*$AI$9+E46*$AI$10</f>
        <v>138</v>
      </c>
      <c r="H46" s="2">
        <f>H45*1.01</f>
        <v>23.009666903695162</v>
      </c>
      <c r="I46" s="2">
        <f>H46*0.7</f>
        <v>16.106766832586612</v>
      </c>
      <c r="J46" s="2">
        <f>J45+F46</f>
        <v>1876.3199999999997</v>
      </c>
      <c r="K46" s="2">
        <f>ROUNDDOWN(G46, 0)+K45</f>
        <v>2860</v>
      </c>
      <c r="L46" s="2"/>
      <c r="M46" s="2">
        <f>(N46/100)*G46</f>
        <v>44.160000000000004</v>
      </c>
      <c r="N46" s="4">
        <v>32</v>
      </c>
      <c r="O46" s="4">
        <f>C46*$AC$8+D46*$AC$9+E46*$AC$10</f>
        <v>698.40000000000009</v>
      </c>
      <c r="P46" s="4">
        <f>A46*A46</f>
        <v>1936</v>
      </c>
    </row>
    <row r="47" spans="1:45" ht="16.5" customHeight="1">
      <c r="A47" s="4">
        <v>45</v>
      </c>
      <c r="B47" s="4">
        <f>B46+1</f>
        <v>45</v>
      </c>
      <c r="C47" s="4">
        <f>IF(MOD(B47,12)=0,(3+(B47*0.8))*0.6,3+(B47*0.8))</f>
        <v>39</v>
      </c>
      <c r="D47" s="2">
        <f>IF(MOD(B47,12)=0,(1+(B47*0.7))*0.6,1+(B47*0.7))</f>
        <v>32.5</v>
      </c>
      <c r="E47" s="2">
        <f>IF(MOD(B48,12)=0,(0.5+(B47*0.4))*0.6,0.5+(B47*0.4))</f>
        <v>18.5</v>
      </c>
      <c r="F47" s="2">
        <f>C47*$AJ$8+D47*$AJ$9+E47*$AJ$10</f>
        <v>90</v>
      </c>
      <c r="G47" s="2">
        <f>C47*$AI$8+D47*$AI$9+E47*$AI$10</f>
        <v>141</v>
      </c>
      <c r="H47" s="2">
        <f>H46*1.01</f>
        <v>23.239763572732116</v>
      </c>
      <c r="I47" s="2">
        <f>H47*0.7</f>
        <v>16.267834500912482</v>
      </c>
      <c r="J47" s="2">
        <f>J46+F47</f>
        <v>1966.3199999999997</v>
      </c>
      <c r="K47" s="2">
        <f>ROUNDDOWN(G47, 0)+K46</f>
        <v>3001</v>
      </c>
      <c r="L47" s="2"/>
      <c r="M47" s="2">
        <f>(N47/100)*G47</f>
        <v>45.12</v>
      </c>
      <c r="N47" s="4">
        <v>32</v>
      </c>
      <c r="O47" s="4">
        <f>C47*$AC$8+D47*$AC$9+E47*$AC$10</f>
        <v>713.5</v>
      </c>
      <c r="P47" s="4">
        <f>A47*A47</f>
        <v>2025</v>
      </c>
    </row>
    <row r="48" spans="1:45" ht="16.5" customHeight="1">
      <c r="A48" s="4">
        <v>46</v>
      </c>
      <c r="B48" s="4">
        <f>B47+1</f>
        <v>46</v>
      </c>
      <c r="C48" s="4">
        <f>IF(MOD(B48,12)=0,(3+(B48*0.8))*0.6,3+(B48*0.8))</f>
        <v>39.800000000000004</v>
      </c>
      <c r="D48" s="2">
        <f>IF(MOD(B48,12)=0,(1+(B48*0.7))*0.6,1+(B48*0.7))</f>
        <v>33.199999999999996</v>
      </c>
      <c r="E48" s="2">
        <f>IF(MOD(B49,12)=0,(0.5+(B48*0.4))*0.6,0.5+(B48*0.4))</f>
        <v>18.900000000000002</v>
      </c>
      <c r="F48" s="2">
        <f>C48*$AJ$8+D48*$AJ$9+E48*$AJ$10</f>
        <v>91.9</v>
      </c>
      <c r="G48" s="2">
        <f>C48*$AI$8+D48*$AI$9+E48*$AI$10</f>
        <v>144</v>
      </c>
      <c r="H48" s="2">
        <f>H47*1.01</f>
        <v>23.472161208459436</v>
      </c>
      <c r="I48" s="2">
        <f>H48*0.7</f>
        <v>16.430512845921605</v>
      </c>
      <c r="J48" s="2">
        <f>J47+F48</f>
        <v>2058.2199999999998</v>
      </c>
      <c r="K48" s="2">
        <f>ROUNDDOWN(G48, 0)+K47</f>
        <v>3145</v>
      </c>
      <c r="L48" s="2"/>
      <c r="M48" s="2">
        <f>(N48/100)*G48</f>
        <v>46.08</v>
      </c>
      <c r="N48" s="4">
        <v>32</v>
      </c>
      <c r="O48" s="4">
        <f>C48*$AC$8+D48*$AC$9+E48*$AC$10</f>
        <v>728.6</v>
      </c>
      <c r="P48" s="4">
        <f>A48*A48</f>
        <v>2116</v>
      </c>
    </row>
    <row r="49" spans="1:26" ht="16.5" customHeight="1">
      <c r="A49" s="4">
        <v>47</v>
      </c>
      <c r="B49" s="4">
        <f>B48+1</f>
        <v>47</v>
      </c>
      <c r="C49" s="4">
        <f>IF(MOD(B49,12)=0,(3+(B49*0.8))*0.6,3+(B49*0.8))</f>
        <v>40.6</v>
      </c>
      <c r="D49" s="2">
        <f>IF(MOD(B49,12)=0,(1+(B49*0.7))*0.6,1+(B49*0.7))</f>
        <v>33.9</v>
      </c>
      <c r="E49" s="2">
        <f>IF(MOD(B50,12)=0,(0.5+(B49*0.4))*0.6,0.5+(B49*0.4))</f>
        <v>11.58</v>
      </c>
      <c r="F49" s="2">
        <f>C49*$AJ$8+D49*$AJ$9+E49*$AJ$10</f>
        <v>86.08</v>
      </c>
      <c r="G49" s="2">
        <f>C49*$AI$8+D49*$AI$9+E49*$AI$10</f>
        <v>131.56</v>
      </c>
      <c r="H49" s="2">
        <f>H48*1.01</f>
        <v>23.706882820544031</v>
      </c>
      <c r="I49" s="2">
        <f>H49*0.7</f>
        <v>16.59481797438082</v>
      </c>
      <c r="J49" s="2">
        <f>J48+F49</f>
        <v>2144.2999999999997</v>
      </c>
      <c r="K49" s="2">
        <f>ROUNDDOWN(G49, 0)+K48</f>
        <v>3276</v>
      </c>
      <c r="L49" s="2"/>
      <c r="M49" s="2">
        <f>(N49/100)*G49</f>
        <v>42.099200000000003</v>
      </c>
      <c r="N49" s="4">
        <v>32</v>
      </c>
      <c r="O49" s="4">
        <f>C49*$AC$8+D49*$AC$9+E49*$AC$10</f>
        <v>681.93999999999994</v>
      </c>
      <c r="P49" s="4">
        <f>A49*A49</f>
        <v>2209</v>
      </c>
    </row>
    <row r="50" spans="1:26" ht="16.5" customHeight="1">
      <c r="A50" s="4">
        <v>48</v>
      </c>
      <c r="B50" s="5">
        <f>B49+1</f>
        <v>48</v>
      </c>
      <c r="C50" s="4">
        <f>IF(MOD(B50,12)=0,(3+(B50*0.8))*0.6,3+(B50*0.8))</f>
        <v>24.840000000000003</v>
      </c>
      <c r="D50" s="2">
        <f>IF(MOD(B50,12)=0,(1+(B50*0.7))*0.6,1+(B50*0.7))</f>
        <v>20.759999999999994</v>
      </c>
      <c r="E50" s="2">
        <f>IF(MOD(B51,12)=0,(0.5+(B50*0.4))*0.6,0.5+(B50*0.4))</f>
        <v>19.700000000000003</v>
      </c>
      <c r="F50" s="2">
        <f>C50*$AJ$8+D50*$AJ$9+E50*$AJ$10</f>
        <v>65.3</v>
      </c>
      <c r="G50" s="2">
        <f>C50*$AI$8+D50*$AI$9+E50*$AI$10</f>
        <v>105.75999999999999</v>
      </c>
      <c r="H50" s="2">
        <f>H49*1.01</f>
        <v>23.943951648749472</v>
      </c>
      <c r="I50" s="2">
        <f>H50*0.7</f>
        <v>16.760766154124628</v>
      </c>
      <c r="J50" s="2">
        <f>J49+F50</f>
        <v>2209.6</v>
      </c>
      <c r="K50" s="2">
        <f>ROUNDDOWN(G50, 0)+K49</f>
        <v>3381</v>
      </c>
      <c r="L50" s="2"/>
      <c r="M50" s="2">
        <f>(N50/100)*G50</f>
        <v>33.843199999999996</v>
      </c>
      <c r="N50" s="4">
        <v>32</v>
      </c>
      <c r="O50" s="5">
        <f>C50*$AC$8+D50*$AC$9+E50*$AC$10</f>
        <v>518.31999999999994</v>
      </c>
      <c r="P50" s="4">
        <f>A50*A50</f>
        <v>2304</v>
      </c>
    </row>
    <row r="51" spans="1:26" ht="16.5" customHeight="1">
      <c r="A51" s="4">
        <v>49</v>
      </c>
      <c r="B51" s="4">
        <f>B50+1</f>
        <v>49</v>
      </c>
      <c r="C51" s="4">
        <f>IF(MOD(B51,12)=0,(3+(B51*0.8))*0.6,3+(B51*0.8))</f>
        <v>42.2</v>
      </c>
      <c r="D51" s="2">
        <f>IF(MOD(B51,12)=0,(1+(B51*0.7))*0.6,1+(B51*0.7))</f>
        <v>35.299999999999997</v>
      </c>
      <c r="E51" s="2">
        <f>IF(MOD(B52,12)=0,(0.5+(B51*0.4))*0.6,0.5+(B51*0.4))</f>
        <v>20.100000000000001</v>
      </c>
      <c r="F51" s="2">
        <f>C51*$AJ$8+D51*$AJ$9+E51*$AJ$10</f>
        <v>97.6</v>
      </c>
      <c r="G51" s="2">
        <f>C51*$AI$8+D51*$AI$9+E51*$AI$10</f>
        <v>153</v>
      </c>
      <c r="H51" s="2">
        <f>H50*1.01</f>
        <v>24.183391165236966</v>
      </c>
      <c r="I51" s="2">
        <f>H51*0.7</f>
        <v>16.928373815665875</v>
      </c>
      <c r="J51" s="2">
        <f>J50+F51</f>
        <v>2307.1999999999998</v>
      </c>
      <c r="K51" s="2">
        <f>ROUNDDOWN(G51, 0)+K50</f>
        <v>3534</v>
      </c>
      <c r="L51" s="2"/>
      <c r="M51" s="2">
        <f>(N51/100)*G51</f>
        <v>48.96</v>
      </c>
      <c r="N51" s="4">
        <v>32</v>
      </c>
      <c r="O51" s="4">
        <f>C51*$AC$8+D51*$AC$9+E51*$AC$10</f>
        <v>773.90000000000009</v>
      </c>
      <c r="P51" s="4">
        <f>A51*A51</f>
        <v>2401</v>
      </c>
    </row>
    <row r="52" spans="1:26" ht="16.5" customHeight="1">
      <c r="A52" s="4">
        <v>50</v>
      </c>
      <c r="B52" s="4">
        <f>B51+1</f>
        <v>50</v>
      </c>
      <c r="C52" s="4">
        <f>IF(MOD(B52,12)=0,(3+(B52*0.8))*0.6,3+(B52*0.8))</f>
        <v>43</v>
      </c>
      <c r="D52" s="2">
        <f>IF(MOD(B52,12)=0,(1+(B52*0.7))*0.6,1+(B52*0.7))</f>
        <v>36</v>
      </c>
      <c r="E52" s="2">
        <f>IF(MOD(B53,12)=0,(0.5+(B52*0.4))*0.6,0.5+(B52*0.4))</f>
        <v>12.299999999999999</v>
      </c>
      <c r="F52" s="2">
        <f>C52*$AJ$8+D52*$AJ$9+E52*$AJ$10</f>
        <v>91.3</v>
      </c>
      <c r="G52" s="2">
        <f>C52*$AI$8+D52*$AI$9+E52*$AI$10</f>
        <v>139.6</v>
      </c>
      <c r="H52" s="2">
        <f>H51*1.01</f>
        <v>24.425225076889337</v>
      </c>
      <c r="I52" s="2">
        <f>H52*0.7</f>
        <v>17.097657553822536</v>
      </c>
      <c r="J52" s="2">
        <f>J51+F52</f>
        <v>2398.5</v>
      </c>
      <c r="K52" s="2">
        <f>ROUNDDOWN(G52, 0)+K51</f>
        <v>3673</v>
      </c>
      <c r="L52" s="2"/>
      <c r="M52" s="2">
        <f>(N52/100)*G52</f>
        <v>44.671999999999997</v>
      </c>
      <c r="N52" s="4">
        <v>32</v>
      </c>
      <c r="O52" s="4">
        <f>C52*$AC$8+D52*$AC$9+E52*$AC$10</f>
        <v>723.4</v>
      </c>
      <c r="P52" s="4">
        <f>A52*A52</f>
        <v>2500</v>
      </c>
    </row>
    <row r="53" spans="1:26" ht="16.5" customHeight="1" thickBot="1">
      <c r="A53" s="10">
        <v>51</v>
      </c>
      <c r="B53" s="10">
        <v>0</v>
      </c>
      <c r="C53" s="9">
        <v>0</v>
      </c>
      <c r="D53" s="2">
        <v>0</v>
      </c>
      <c r="E53" s="2">
        <v>0</v>
      </c>
      <c r="F53" s="2">
        <v>0</v>
      </c>
      <c r="G53" s="2">
        <f>C53*$AI$8+D53*$AI$9+E53*$AI$10</f>
        <v>0</v>
      </c>
      <c r="H53" s="2">
        <v>25</v>
      </c>
      <c r="I53" s="2">
        <f>H53*0.7</f>
        <v>17.5</v>
      </c>
      <c r="J53" s="2">
        <f>J52+F53</f>
        <v>2398.5</v>
      </c>
      <c r="K53" s="2">
        <f>ROUNDDOWN(G53, 0)+K52</f>
        <v>3673</v>
      </c>
      <c r="L53" s="2"/>
      <c r="M53" s="2">
        <f>(N53/100)*G53</f>
        <v>0</v>
      </c>
      <c r="N53" s="4">
        <v>32</v>
      </c>
      <c r="O53" s="4">
        <f>C53*$AC$8+D53*$AC$9+E53*$AC$10</f>
        <v>0</v>
      </c>
      <c r="P53" s="4">
        <f>A53*A53</f>
        <v>2601</v>
      </c>
    </row>
    <row r="54" spans="1:26" ht="16.5" customHeight="1" thickTop="1">
      <c r="A54" s="4">
        <v>52</v>
      </c>
      <c r="B54" s="4">
        <f>B53+1</f>
        <v>1</v>
      </c>
      <c r="C54" s="4">
        <f>IF(MOD(B54,12)=0,(3+(B54*0.8))*0.6,3+(B54*0.8))</f>
        <v>3.8</v>
      </c>
      <c r="D54" s="2">
        <v>0</v>
      </c>
      <c r="E54" s="2">
        <v>0</v>
      </c>
      <c r="F54" s="2">
        <f>C54*$AJ$15+D54*$AJ$16+E54*$AJ$17</f>
        <v>7.6</v>
      </c>
      <c r="G54" s="2">
        <f>C54*$AI$15+D54*$AI$16+E54*$AI$17</f>
        <v>7.6</v>
      </c>
      <c r="H54" s="2">
        <v>25</v>
      </c>
      <c r="I54" s="2">
        <f>H54*0.7</f>
        <v>17.5</v>
      </c>
      <c r="J54" s="2">
        <f>J53+F54</f>
        <v>2406.1</v>
      </c>
      <c r="K54" s="2">
        <f>ROUNDDOWN(G54, 0)+K53</f>
        <v>3680</v>
      </c>
      <c r="L54" s="2"/>
      <c r="M54" s="2">
        <f>(N54/100)*G54</f>
        <v>2.4319999999999999</v>
      </c>
      <c r="N54" s="4">
        <v>32</v>
      </c>
      <c r="O54" s="4">
        <f>C54*$AC$8+D54*$AC$9+E54*$AC$10</f>
        <v>26.599999999999998</v>
      </c>
      <c r="P54" s="4">
        <f>A54*A54</f>
        <v>2704</v>
      </c>
    </row>
    <row r="55" spans="1:26" ht="16.5" customHeight="1">
      <c r="A55" s="4">
        <v>53</v>
      </c>
      <c r="B55" s="4">
        <f>B54+1</f>
        <v>2</v>
      </c>
      <c r="C55" s="4">
        <f>IF(MOD(B55,12)=0,(3+(B55*0.8))*0.6,3+(B55*0.8))</f>
        <v>4.5999999999999996</v>
      </c>
      <c r="D55" s="2">
        <v>0</v>
      </c>
      <c r="E55" s="2">
        <v>0</v>
      </c>
      <c r="F55" s="2">
        <f>C55*$AJ$15+D55*$AJ$16+E55*$AJ$17</f>
        <v>9.1999999999999993</v>
      </c>
      <c r="G55" s="2">
        <f>C55*$AI$8+D55*$AI$9+E55*$AI$10</f>
        <v>4.5999999999999996</v>
      </c>
      <c r="H55" s="2">
        <v>25</v>
      </c>
      <c r="I55" s="2">
        <f>H55*0.7</f>
        <v>17.5</v>
      </c>
      <c r="J55" s="2">
        <f>J54+F55</f>
        <v>2415.2999999999997</v>
      </c>
      <c r="K55" s="2">
        <f>ROUNDDOWN(G55, 0)+K54</f>
        <v>3684</v>
      </c>
      <c r="L55" s="2"/>
      <c r="M55" s="2">
        <f>(N55/100)*G55</f>
        <v>1.472</v>
      </c>
      <c r="N55" s="4">
        <v>32</v>
      </c>
      <c r="O55" s="4">
        <f>C55*$AC$8+D55*$AC$9+E55*$AC$10</f>
        <v>32.199999999999996</v>
      </c>
      <c r="P55" s="4">
        <f>A55*A55</f>
        <v>2809</v>
      </c>
    </row>
    <row r="56" spans="1:26" ht="16.5" customHeight="1">
      <c r="A56" s="4">
        <v>54</v>
      </c>
      <c r="B56" s="4">
        <f>B55+1</f>
        <v>3</v>
      </c>
      <c r="C56" s="4">
        <f>IF(MOD(B56,12)=0,(3+(B56*0.8))*0.6,3+(B56*0.8))</f>
        <v>5.4</v>
      </c>
      <c r="D56" s="2">
        <v>0</v>
      </c>
      <c r="E56" s="2">
        <v>0</v>
      </c>
      <c r="F56" s="2">
        <f>C56*$AJ$15+D56*$AJ$16+E56*$AJ$17</f>
        <v>10.8</v>
      </c>
      <c r="G56" s="2">
        <f>C56*$AI$8+D56*$AI$9+E56*$AI$10</f>
        <v>5.4</v>
      </c>
      <c r="H56" s="2">
        <v>25</v>
      </c>
      <c r="I56" s="2">
        <f>H56*0.7</f>
        <v>17.5</v>
      </c>
      <c r="J56" s="2">
        <f>J55+F56</f>
        <v>2426.1</v>
      </c>
      <c r="K56" s="2">
        <f>ROUNDDOWN(G56, 0)+K55</f>
        <v>3689</v>
      </c>
      <c r="L56" s="2"/>
      <c r="M56" s="2">
        <f>(N56/100)*G56</f>
        <v>1.7280000000000002</v>
      </c>
      <c r="N56" s="4">
        <v>32</v>
      </c>
      <c r="O56" s="4">
        <f>C56*$AC$8+D56*$AC$9+E56*$AC$10</f>
        <v>37.800000000000004</v>
      </c>
      <c r="P56" s="4">
        <f>A56*A56</f>
        <v>2916</v>
      </c>
    </row>
    <row r="57" spans="1:26" ht="16.5" customHeight="1">
      <c r="A57" s="4">
        <v>55</v>
      </c>
      <c r="B57" s="4">
        <f>B56+1</f>
        <v>4</v>
      </c>
      <c r="C57" s="4">
        <f>IF(MOD(B57,12)=0,(3+(B57*0.8))*0.6,3+(B57*0.8))</f>
        <v>6.2</v>
      </c>
      <c r="D57" s="2">
        <v>0</v>
      </c>
      <c r="E57" s="2">
        <v>0</v>
      </c>
      <c r="F57" s="2">
        <f>C57*$AJ$15+D57*$AJ$16+E57*$AJ$17</f>
        <v>12.4</v>
      </c>
      <c r="G57" s="2">
        <f>C57*$AI$8+D57*$AI$9+E57*$AI$10</f>
        <v>6.2</v>
      </c>
      <c r="H57" s="2">
        <v>25</v>
      </c>
      <c r="I57" s="2">
        <f>H57*0.7</f>
        <v>17.5</v>
      </c>
      <c r="J57" s="2">
        <f>J56+F57</f>
        <v>2438.5</v>
      </c>
      <c r="K57" s="2">
        <f>ROUNDDOWN(G57, 0)+K56</f>
        <v>3695</v>
      </c>
      <c r="L57" s="2"/>
      <c r="M57" s="2">
        <f>(N57/100)*G57</f>
        <v>1.9840000000000002</v>
      </c>
      <c r="N57" s="4">
        <v>32</v>
      </c>
      <c r="O57" s="4">
        <f>C57*$AC$8+D57*$AC$9+E57*$AC$10</f>
        <v>43.4</v>
      </c>
      <c r="P57" s="4">
        <f>A57*A57</f>
        <v>3025</v>
      </c>
    </row>
    <row r="58" spans="1:26" ht="16.5" customHeight="1">
      <c r="A58" s="4">
        <v>56</v>
      </c>
      <c r="B58" s="4">
        <f>B57+1</f>
        <v>5</v>
      </c>
      <c r="C58" s="4">
        <f>IF(MOD(B58,12)=0,(3+(B58*0.8))*0.6,3+(B58*0.8))</f>
        <v>7</v>
      </c>
      <c r="D58" s="2">
        <v>0</v>
      </c>
      <c r="E58" s="2">
        <v>0</v>
      </c>
      <c r="F58" s="2">
        <f>C58*$AJ$15+D58*$AJ$16+E58*$AJ$17</f>
        <v>14</v>
      </c>
      <c r="G58" s="2">
        <f>C58*$AI$8+D58*$AI$9+E58*$AI$10</f>
        <v>7</v>
      </c>
      <c r="H58" s="2">
        <v>25</v>
      </c>
      <c r="I58" s="2">
        <f>H58*0.7</f>
        <v>17.5</v>
      </c>
      <c r="J58" s="2">
        <f>J57+F58</f>
        <v>2452.5</v>
      </c>
      <c r="K58" s="2">
        <f>ROUNDDOWN(G58, 0)+K57</f>
        <v>3702</v>
      </c>
      <c r="L58" s="2"/>
      <c r="M58" s="2">
        <f>(N58/100)*G58</f>
        <v>2.2400000000000002</v>
      </c>
      <c r="N58" s="4">
        <v>32</v>
      </c>
      <c r="O58" s="4">
        <f>C58*$AC$8+D58*$AC$9+E58*$AC$10</f>
        <v>49</v>
      </c>
      <c r="P58" s="4">
        <f>A58*A58</f>
        <v>3136</v>
      </c>
    </row>
    <row r="59" spans="1:26" ht="16.5" customHeight="1">
      <c r="A59" s="4">
        <v>57</v>
      </c>
      <c r="B59" s="4">
        <f>B58+1</f>
        <v>6</v>
      </c>
      <c r="C59" s="4">
        <f>IF(MOD(B59,12)=0,(3+(B59*0.8))*0.6,3+(B59*0.8))</f>
        <v>7.8000000000000007</v>
      </c>
      <c r="D59" s="2">
        <v>0</v>
      </c>
      <c r="E59" s="2">
        <v>0</v>
      </c>
      <c r="F59" s="2">
        <f>C59*$AJ$15+D59*$AJ$16+E59*$AJ$17</f>
        <v>15.600000000000001</v>
      </c>
      <c r="G59" s="2">
        <f>C59*$AI$8+D59*$AI$9+E59*$AI$10</f>
        <v>7.8000000000000007</v>
      </c>
      <c r="H59" s="2">
        <v>25</v>
      </c>
      <c r="I59" s="2">
        <f>H59*0.7</f>
        <v>17.5</v>
      </c>
      <c r="J59" s="2">
        <f>J58+F59</f>
        <v>2468.1</v>
      </c>
      <c r="K59" s="2">
        <f>ROUNDDOWN(G59, 0)+K58</f>
        <v>3709</v>
      </c>
      <c r="L59" s="2"/>
      <c r="M59" s="2">
        <f>(N59/100)*G59</f>
        <v>2.4960000000000004</v>
      </c>
      <c r="N59" s="4">
        <v>32</v>
      </c>
      <c r="O59" s="4">
        <f>C59*$AC$8+D59*$AC$9+E59*$AC$10</f>
        <v>54.600000000000009</v>
      </c>
      <c r="P59" s="4">
        <f>A59*A59</f>
        <v>3249</v>
      </c>
      <c r="Z59" s="4">
        <f>44+33</f>
        <v>77</v>
      </c>
    </row>
    <row r="60" spans="1:26" ht="16.5" customHeight="1">
      <c r="A60" s="4">
        <v>58</v>
      </c>
      <c r="B60" s="4">
        <f>B59+1</f>
        <v>7</v>
      </c>
      <c r="C60" s="4">
        <f>IF(MOD(B60,12)=0,(3+(B60*0.8))*0.6,3+(B60*0.8))</f>
        <v>8.6000000000000014</v>
      </c>
      <c r="D60" s="2">
        <v>0</v>
      </c>
      <c r="E60" s="2">
        <v>0</v>
      </c>
      <c r="F60" s="2">
        <f>C60*$AJ$15+D60*$AJ$16+E60*$AJ$17</f>
        <v>17.200000000000003</v>
      </c>
      <c r="G60" s="2">
        <f>C60*$AI$8+D60*$AI$9+E60*$AI$10</f>
        <v>8.6000000000000014</v>
      </c>
      <c r="H60" s="2">
        <v>25</v>
      </c>
      <c r="I60" s="2">
        <f>H60*0.7</f>
        <v>17.5</v>
      </c>
      <c r="J60" s="2">
        <f>J59+F60</f>
        <v>2485.2999999999997</v>
      </c>
      <c r="K60" s="2">
        <f>ROUNDDOWN(G60, 0)+K59</f>
        <v>3717</v>
      </c>
      <c r="L60" s="2"/>
      <c r="M60" s="2">
        <f>(N60/100)*G60</f>
        <v>2.7520000000000007</v>
      </c>
      <c r="N60" s="4">
        <v>32</v>
      </c>
      <c r="O60" s="4">
        <f>C60*$AC$8+D60*$AC$9+E60*$AC$10</f>
        <v>60.20000000000001</v>
      </c>
      <c r="P60" s="4">
        <f>A60*A60</f>
        <v>3364</v>
      </c>
    </row>
    <row r="61" spans="1:26" ht="16.5" customHeight="1">
      <c r="A61" s="4">
        <v>59</v>
      </c>
      <c r="B61" s="4">
        <f>B60+1</f>
        <v>8</v>
      </c>
      <c r="C61" s="4">
        <f>IF(MOD(B61,12)=0,(3+(B61*0.8))*0.6,3+(B61*0.8))</f>
        <v>9.4</v>
      </c>
      <c r="D61" s="2">
        <v>0</v>
      </c>
      <c r="E61" s="2">
        <v>0</v>
      </c>
      <c r="F61" s="2">
        <f>C61*$AJ$15+D61*$AJ$16+E61*$AJ$17</f>
        <v>18.8</v>
      </c>
      <c r="G61" s="2">
        <f>C61*$AI$8+D61*$AI$9+E61*$AI$10</f>
        <v>9.4</v>
      </c>
      <c r="H61" s="2">
        <v>25</v>
      </c>
      <c r="I61" s="2">
        <f>H61*0.7</f>
        <v>17.5</v>
      </c>
      <c r="J61" s="2">
        <f>J60+F61</f>
        <v>2504.1</v>
      </c>
      <c r="K61" s="2">
        <f>ROUNDDOWN(G61, 0)+K60</f>
        <v>3726</v>
      </c>
      <c r="L61" s="2"/>
      <c r="M61" s="2">
        <f>(N61/100)*G61</f>
        <v>3.008</v>
      </c>
      <c r="N61" s="4">
        <v>32</v>
      </c>
      <c r="O61" s="4">
        <f>C61*$AC$8+D61*$AC$9+E61*$AC$10</f>
        <v>65.8</v>
      </c>
      <c r="P61" s="4">
        <f>A61*A61</f>
        <v>3481</v>
      </c>
    </row>
    <row r="62" spans="1:26" ht="16.5" customHeight="1">
      <c r="A62" s="4">
        <v>60</v>
      </c>
      <c r="B62" s="4">
        <f>B61+1</f>
        <v>9</v>
      </c>
      <c r="C62" s="4">
        <f>IF(MOD(B62,12)=0,(3+(B62*0.8))*0.6,3+(B62*0.8))</f>
        <v>10.199999999999999</v>
      </c>
      <c r="D62" s="2">
        <v>0</v>
      </c>
      <c r="E62" s="2">
        <v>0</v>
      </c>
      <c r="F62" s="2">
        <f>C62*$AJ$15+D62*$AJ$16+E62*$AJ$17</f>
        <v>20.399999999999999</v>
      </c>
      <c r="G62" s="2">
        <f>C62*$AI$8+D62*$AI$9+E62*$AI$10</f>
        <v>10.199999999999999</v>
      </c>
      <c r="H62" s="2">
        <v>25</v>
      </c>
      <c r="I62" s="2">
        <f>H62*0.7</f>
        <v>17.5</v>
      </c>
      <c r="J62" s="2">
        <f>J61+F62</f>
        <v>2524.5</v>
      </c>
      <c r="K62" s="2">
        <f>ROUNDDOWN(G62, 0)+K61</f>
        <v>3736</v>
      </c>
      <c r="L62" s="2"/>
      <c r="M62" s="2">
        <f>(N62/100)*G62</f>
        <v>3.2639999999999998</v>
      </c>
      <c r="N62" s="4">
        <v>32</v>
      </c>
      <c r="O62" s="4">
        <f>C62*$AC$8+D62*$AC$9+E62*$AC$10</f>
        <v>71.399999999999991</v>
      </c>
      <c r="P62" s="4">
        <f>A62*A62</f>
        <v>3600</v>
      </c>
    </row>
    <row r="63" spans="1:26" ht="16.5" customHeight="1">
      <c r="A63" s="4">
        <v>61</v>
      </c>
      <c r="B63" s="7">
        <f>B62+1</f>
        <v>10</v>
      </c>
      <c r="C63" s="4">
        <f>IF(MOD(B63,12)=0,(3+(B63*0.8))*0.6,3+(B63*0.8))</f>
        <v>11</v>
      </c>
      <c r="D63" s="8">
        <v>2</v>
      </c>
      <c r="E63" s="2">
        <v>0</v>
      </c>
      <c r="F63" s="2">
        <f>C63*$AJ$15+D63*$AJ$16+E63*$AJ$17</f>
        <v>26</v>
      </c>
      <c r="G63" s="2">
        <f>C63*$AI$8+D63*$AI$9+E63*$AI$10</f>
        <v>15</v>
      </c>
      <c r="H63" s="2">
        <v>25</v>
      </c>
      <c r="I63" s="2">
        <f>H63*0.7</f>
        <v>17.5</v>
      </c>
      <c r="J63" s="2">
        <f>J62+F63</f>
        <v>2550.5</v>
      </c>
      <c r="K63" s="2">
        <f>ROUNDDOWN(G63, 0)+K62</f>
        <v>3751</v>
      </c>
      <c r="L63" s="2"/>
      <c r="M63" s="2">
        <f>(N63/100)*G63</f>
        <v>4.8</v>
      </c>
      <c r="N63" s="4">
        <v>32</v>
      </c>
      <c r="O63" s="4">
        <f>C63*$AC$8+D63*$AC$9+E63*$AC$10</f>
        <v>95</v>
      </c>
      <c r="P63" s="4">
        <f>A63*A63</f>
        <v>3721</v>
      </c>
    </row>
    <row r="64" spans="1:26" ht="16.5" customHeight="1">
      <c r="A64" s="4">
        <v>62</v>
      </c>
      <c r="B64" s="4">
        <f>B63+1</f>
        <v>11</v>
      </c>
      <c r="C64" s="4">
        <f>IF(MOD(B64,12)=0,(3+(B64*0.8))*0.6,3+(B64*0.8))</f>
        <v>11.8</v>
      </c>
      <c r="D64" s="2">
        <f>IF(MOD(B64,12)=0,(1+(B64*0.7))*0.6,1+(B64*0.7))</f>
        <v>8.6999999999999993</v>
      </c>
      <c r="E64" s="2">
        <v>0</v>
      </c>
      <c r="F64" s="2">
        <f>C64*$AJ$15+D64*$AJ$16+E64*$AJ$17</f>
        <v>41</v>
      </c>
      <c r="G64" s="2">
        <f>C64*$AI$8+D64*$AI$9+E64*$AI$10</f>
        <v>29.2</v>
      </c>
      <c r="H64" s="2">
        <v>25</v>
      </c>
      <c r="I64" s="2">
        <f>H64*0.7</f>
        <v>17.5</v>
      </c>
      <c r="J64" s="2">
        <f>J63+F64</f>
        <v>2591.5</v>
      </c>
      <c r="K64" s="2">
        <f>ROUNDDOWN(G64, 0)+K63</f>
        <v>3780</v>
      </c>
      <c r="L64" s="2"/>
      <c r="M64" s="2">
        <f>(N64/100)*G64</f>
        <v>9.3439999999999994</v>
      </c>
      <c r="N64" s="4">
        <v>32</v>
      </c>
      <c r="O64" s="4">
        <f>C64*$AC$8+D64*$AC$9+E64*$AC$10</f>
        <v>160.9</v>
      </c>
      <c r="P64" s="4">
        <f>A64*A64</f>
        <v>3844</v>
      </c>
    </row>
    <row r="65" spans="1:16" ht="16.5" customHeight="1">
      <c r="A65" s="4">
        <v>63</v>
      </c>
      <c r="B65" s="5">
        <f>B64+1</f>
        <v>12</v>
      </c>
      <c r="C65" s="4">
        <f>IF(MOD(B65,12)=0,(3+(B65*0.8))*0.6,3+(B65*0.8))</f>
        <v>7.5600000000000005</v>
      </c>
      <c r="D65" s="2">
        <f>IF(MOD(B65,12)=0,(1+(B65*0.7))*0.6,1+(B65*0.7))</f>
        <v>5.6399999999999988</v>
      </c>
      <c r="E65" s="2">
        <v>0</v>
      </c>
      <c r="F65" s="2">
        <f>C65*$AJ$15+D65*$AJ$16+E65*$AJ$17</f>
        <v>26.4</v>
      </c>
      <c r="G65" s="2">
        <f>C65*$AI$8+D65*$AI$9+E65*$AI$10</f>
        <v>18.839999999999996</v>
      </c>
      <c r="H65" s="2">
        <v>25</v>
      </c>
      <c r="I65" s="2">
        <f>H65*0.7</f>
        <v>17.5</v>
      </c>
      <c r="J65" s="2">
        <f>J64+F65</f>
        <v>2617.9</v>
      </c>
      <c r="K65" s="2">
        <f>ROUNDDOWN(G65, 0)+K64</f>
        <v>3798</v>
      </c>
      <c r="L65" s="2"/>
      <c r="M65" s="2">
        <f>(N65/100)*G65</f>
        <v>6.0287999999999986</v>
      </c>
      <c r="N65" s="4">
        <v>32</v>
      </c>
      <c r="O65" s="4">
        <f>C65*$AC$8+D65*$AC$9+E65*$AC$10</f>
        <v>103.67999999999999</v>
      </c>
      <c r="P65" s="4">
        <f>A65*A65</f>
        <v>3969</v>
      </c>
    </row>
    <row r="66" spans="1:16" ht="16.5" customHeight="1">
      <c r="A66" s="4">
        <v>64</v>
      </c>
      <c r="B66" s="4">
        <f>B65+1</f>
        <v>13</v>
      </c>
      <c r="C66" s="4">
        <f>IF(MOD(B66,12)=0,(3+(B66*0.8))*0.6,3+(B66*0.8))</f>
        <v>13.4</v>
      </c>
      <c r="D66" s="2">
        <f>IF(MOD(B66,12)=0,(1+(B66*0.7))*0.6,1+(B66*0.7))</f>
        <v>10.1</v>
      </c>
      <c r="E66" s="2">
        <v>0</v>
      </c>
      <c r="F66" s="2">
        <f>C66*$AJ$15+D66*$AJ$16+E66*$AJ$17</f>
        <v>47</v>
      </c>
      <c r="G66" s="2">
        <f>C66*$AI$8+D66*$AI$9+E66*$AI$10</f>
        <v>33.6</v>
      </c>
      <c r="H66" s="2">
        <v>25</v>
      </c>
      <c r="I66" s="2">
        <f>H66*0.7</f>
        <v>17.5</v>
      </c>
      <c r="J66" s="2">
        <f>J65+F66</f>
        <v>2664.9</v>
      </c>
      <c r="K66" s="2">
        <f>ROUNDDOWN(G66, 0)+K65</f>
        <v>3831</v>
      </c>
      <c r="L66" s="2"/>
      <c r="M66" s="2">
        <f>(N66/100)*G66</f>
        <v>10.752000000000001</v>
      </c>
      <c r="N66" s="4">
        <v>32</v>
      </c>
      <c r="O66" s="4">
        <f>C66*$AC$8+D66*$AC$9+E66*$AC$10</f>
        <v>184.7</v>
      </c>
      <c r="P66" s="4">
        <f>A66*A66</f>
        <v>4096</v>
      </c>
    </row>
    <row r="67" spans="1:16" ht="16.5" customHeight="1">
      <c r="A67" s="4">
        <v>65</v>
      </c>
      <c r="B67" s="4">
        <f>B66+1</f>
        <v>14</v>
      </c>
      <c r="C67" s="4">
        <f>IF(MOD(B67,12)=0,(3+(B67*0.8))*0.6,3+(B67*0.8))</f>
        <v>14.200000000000001</v>
      </c>
      <c r="D67" s="2">
        <f>IF(MOD(B67,12)=0,(1+(B67*0.7))*0.6,1+(B67*0.7))</f>
        <v>10.799999999999999</v>
      </c>
      <c r="E67" s="2">
        <v>0</v>
      </c>
      <c r="F67" s="2">
        <f>C67*$AJ$15+D67*$AJ$16+E67*$AJ$17</f>
        <v>50</v>
      </c>
      <c r="G67" s="2">
        <f>C67*$AI$8+D67*$AI$9+E67*$AI$10</f>
        <v>35.799999999999997</v>
      </c>
      <c r="H67" s="2">
        <v>25</v>
      </c>
      <c r="I67" s="2">
        <f>H67*0.7</f>
        <v>17.5</v>
      </c>
      <c r="J67" s="2">
        <f>J66+F67</f>
        <v>2714.9</v>
      </c>
      <c r="K67" s="2">
        <f>ROUNDDOWN(G67, 0)+K66</f>
        <v>3866</v>
      </c>
      <c r="L67" s="2"/>
      <c r="M67" s="2">
        <f>(N67/100)*G67</f>
        <v>11.456</v>
      </c>
      <c r="N67" s="4">
        <v>32</v>
      </c>
      <c r="O67" s="4">
        <f>C67*$AC$8+D67*$AC$9+E67*$AC$10</f>
        <v>196.6</v>
      </c>
      <c r="P67" s="4">
        <f>A67*A67</f>
        <v>4225</v>
      </c>
    </row>
    <row r="68" spans="1:16" ht="16.5" customHeight="1">
      <c r="A68" s="4">
        <v>66</v>
      </c>
      <c r="B68" s="4">
        <f>B67+1</f>
        <v>15</v>
      </c>
      <c r="C68" s="4">
        <f>IF(MOD(B68,12)=0,(3+(B68*0.8))*0.6,3+(B68*0.8))</f>
        <v>15</v>
      </c>
      <c r="D68" s="2">
        <f>IF(MOD(B68,12)=0,(1+(B68*0.7))*0.6,1+(B68*0.7))</f>
        <v>11.5</v>
      </c>
      <c r="E68" s="2">
        <v>0</v>
      </c>
      <c r="F68" s="2">
        <f>C68*$AJ$15+D68*$AJ$16+E68*$AJ$17</f>
        <v>53</v>
      </c>
      <c r="G68" s="2">
        <f>C68*$AI$8+D68*$AI$9+E68*$AI$10</f>
        <v>38</v>
      </c>
      <c r="H68" s="2">
        <v>25</v>
      </c>
      <c r="I68" s="2">
        <f>H68*0.7</f>
        <v>17.5</v>
      </c>
      <c r="J68" s="2">
        <f>J67+F68</f>
        <v>2767.9</v>
      </c>
      <c r="K68" s="2">
        <f>ROUNDDOWN(G68, 0)+K67</f>
        <v>3904</v>
      </c>
      <c r="L68" s="2"/>
      <c r="M68" s="2">
        <f>(N68/100)*G68</f>
        <v>12.16</v>
      </c>
      <c r="N68" s="4">
        <v>32</v>
      </c>
      <c r="O68" s="4">
        <f>C68*$AC$8+D68*$AC$9+E68*$AC$10</f>
        <v>208.5</v>
      </c>
      <c r="P68" s="4">
        <f>A68*A68</f>
        <v>4356</v>
      </c>
    </row>
    <row r="69" spans="1:16" ht="16.5" customHeight="1">
      <c r="A69" s="4">
        <v>67</v>
      </c>
      <c r="B69" s="4">
        <f>B68+1</f>
        <v>16</v>
      </c>
      <c r="C69" s="4">
        <f>IF(MOD(B69,12)=0,(3+(B69*0.8))*0.6,3+(B69*0.8))</f>
        <v>15.8</v>
      </c>
      <c r="D69" s="2">
        <f>IF(MOD(B69,12)=0,(1+(B69*0.7))*0.6,1+(B69*0.7))</f>
        <v>12.2</v>
      </c>
      <c r="E69" s="2">
        <v>0</v>
      </c>
      <c r="F69" s="2">
        <f>C69*$AJ$15+D69*$AJ$16+E69*$AJ$17</f>
        <v>56</v>
      </c>
      <c r="G69" s="2">
        <f>C69*$AI$8+D69*$AI$9+E69*$AI$10</f>
        <v>40.200000000000003</v>
      </c>
      <c r="H69" s="2">
        <v>25</v>
      </c>
      <c r="I69" s="2">
        <f>H69*0.7</f>
        <v>17.5</v>
      </c>
      <c r="J69" s="2">
        <f>J68+F69</f>
        <v>2823.9</v>
      </c>
      <c r="K69" s="2">
        <f>ROUNDDOWN(G69, 0)+K68</f>
        <v>3944</v>
      </c>
      <c r="L69" s="2"/>
      <c r="M69" s="2">
        <f>(N69/100)*G69</f>
        <v>12.864000000000001</v>
      </c>
      <c r="N69" s="4">
        <v>32</v>
      </c>
      <c r="O69" s="4">
        <f>C69*$AC$8+D69*$AC$9+E69*$AC$10</f>
        <v>220.4</v>
      </c>
      <c r="P69" s="4">
        <f>A69*A69</f>
        <v>4489</v>
      </c>
    </row>
    <row r="70" spans="1:16" ht="16.5" customHeight="1">
      <c r="A70" s="4">
        <v>68</v>
      </c>
      <c r="B70" s="4">
        <f>B69+1</f>
        <v>17</v>
      </c>
      <c r="C70" s="4">
        <f>IF(MOD(B70,12)=0,(3+(B70*0.8))*0.6,3+(B70*0.8))</f>
        <v>16.600000000000001</v>
      </c>
      <c r="D70" s="2">
        <f>IF(MOD(B70,12)=0,(1+(B70*0.7))*0.6,1+(B70*0.7))</f>
        <v>12.899999999999999</v>
      </c>
      <c r="E70" s="2">
        <v>0</v>
      </c>
      <c r="F70" s="2">
        <f>C70*$AJ$15+D70*$AJ$16+E70*$AJ$17</f>
        <v>59</v>
      </c>
      <c r="G70" s="2">
        <f>C70*$AI$8+D70*$AI$9+E70*$AI$10</f>
        <v>42.4</v>
      </c>
      <c r="H70" s="2">
        <v>25</v>
      </c>
      <c r="I70" s="2">
        <f>H70*0.7</f>
        <v>17.5</v>
      </c>
      <c r="J70" s="2">
        <f>J69+F70</f>
        <v>2882.9</v>
      </c>
      <c r="K70" s="2">
        <f>ROUNDDOWN(G70, 0)+K69</f>
        <v>3986</v>
      </c>
      <c r="L70" s="2"/>
      <c r="M70" s="2">
        <f>(N70/100)*G70</f>
        <v>13.568</v>
      </c>
      <c r="N70" s="4">
        <v>32</v>
      </c>
      <c r="O70" s="4">
        <f>C70*$AC$8+D70*$AC$9+E70*$AC$10</f>
        <v>232.3</v>
      </c>
      <c r="P70" s="4">
        <f>A70*A70</f>
        <v>4624</v>
      </c>
    </row>
    <row r="71" spans="1:16" ht="16.5" customHeight="1">
      <c r="A71" s="4">
        <v>69</v>
      </c>
      <c r="B71" s="4">
        <f>B70+1</f>
        <v>18</v>
      </c>
      <c r="C71" s="4">
        <f>IF(MOD(B71,12)=0,(3+(B71*0.8))*0.6,3+(B71*0.8))</f>
        <v>17.399999999999999</v>
      </c>
      <c r="D71" s="2">
        <f>IF(MOD(B71,12)=0,(1+(B71*0.7))*0.6,1+(B71*0.7))</f>
        <v>13.6</v>
      </c>
      <c r="E71" s="2">
        <v>0</v>
      </c>
      <c r="F71" s="2">
        <f>C71*$AJ$15+D71*$AJ$16+E71*$AJ$17</f>
        <v>62</v>
      </c>
      <c r="G71" s="2">
        <f>C71*$AI$8+D71*$AI$9+E71*$AI$10</f>
        <v>44.599999999999994</v>
      </c>
      <c r="H71" s="2">
        <v>25</v>
      </c>
      <c r="I71" s="2">
        <f>H71*0.7</f>
        <v>17.5</v>
      </c>
      <c r="J71" s="2">
        <f>J70+F71</f>
        <v>2944.9</v>
      </c>
      <c r="K71" s="2">
        <f>ROUNDDOWN(G71, 0)+K70</f>
        <v>4030</v>
      </c>
      <c r="L71" s="2"/>
      <c r="M71" s="2">
        <f>(N71/100)*G71</f>
        <v>14.271999999999998</v>
      </c>
      <c r="N71" s="4">
        <v>32</v>
      </c>
      <c r="O71" s="4">
        <f>C71*$AC$8+D71*$AC$9+E71*$AC$10</f>
        <v>244.2</v>
      </c>
      <c r="P71" s="4">
        <f>A71*A71</f>
        <v>4761</v>
      </c>
    </row>
    <row r="72" spans="1:16" ht="16.5" customHeight="1">
      <c r="A72" s="4">
        <v>70</v>
      </c>
      <c r="B72" s="4">
        <f>B71+1</f>
        <v>19</v>
      </c>
      <c r="C72" s="4">
        <f>IF(MOD(B72,12)=0,(3+(B72*0.8))*0.6,3+(B72*0.8))</f>
        <v>18.200000000000003</v>
      </c>
      <c r="D72" s="2">
        <f>IF(MOD(B72,12)=0,(1+(B72*0.7))*0.6,1+(B72*0.7))</f>
        <v>14.299999999999999</v>
      </c>
      <c r="E72" s="8">
        <v>2</v>
      </c>
      <c r="F72" s="2">
        <f>C72*$AJ$15+D72*$AJ$16+E72*$AJ$17</f>
        <v>69</v>
      </c>
      <c r="G72" s="2">
        <f>C72*$AI$8+D72*$AI$9+E72*$AI$10</f>
        <v>50.8</v>
      </c>
      <c r="H72" s="2">
        <v>25</v>
      </c>
      <c r="I72" s="2">
        <f>H72*0.7</f>
        <v>17.5</v>
      </c>
      <c r="J72" s="2">
        <f>J71+F72</f>
        <v>3013.9</v>
      </c>
      <c r="K72" s="2">
        <f>ROUNDDOWN(G72, 0)+K71</f>
        <v>4080</v>
      </c>
      <c r="L72" s="2"/>
      <c r="M72" s="2">
        <f>(N72/100)*G72</f>
        <v>16.256</v>
      </c>
      <c r="N72" s="4">
        <v>32</v>
      </c>
      <c r="O72" s="4">
        <f>C72*$AC$8+D72*$AC$9+E72*$AC$10</f>
        <v>272.10000000000002</v>
      </c>
      <c r="P72" s="4">
        <f>A72*A72</f>
        <v>4900</v>
      </c>
    </row>
    <row r="73" spans="1:16" ht="16.5" customHeight="1">
      <c r="A73" s="4">
        <v>71</v>
      </c>
      <c r="B73" s="7">
        <f>B72+1</f>
        <v>20</v>
      </c>
      <c r="C73" s="4">
        <f>IF(MOD(B73,12)=0,(3+(B73*0.8))*0.6,3+(B73*0.8))</f>
        <v>19</v>
      </c>
      <c r="D73" s="2">
        <f>IF(MOD(B73,12)=0,(1+(B73*0.7))*0.6,1+(B73*0.7))</f>
        <v>15</v>
      </c>
      <c r="E73" s="2">
        <f>IF(MOD(B74,11)=0,(0.5+(B73*0.4))*0.6,0.5+(B73*0.4))</f>
        <v>8.5</v>
      </c>
      <c r="F73" s="2">
        <f>C73*$AJ$15+D73*$AJ$16+E73*$AJ$17</f>
        <v>85</v>
      </c>
      <c r="G73" s="2">
        <f>C73*$AI$8+D73*$AI$9+E73*$AI$10</f>
        <v>66</v>
      </c>
      <c r="H73" s="2">
        <v>25</v>
      </c>
      <c r="I73" s="2">
        <f>H73*0.7</f>
        <v>17.5</v>
      </c>
      <c r="J73" s="2">
        <f>J72+F73</f>
        <v>3098.9</v>
      </c>
      <c r="K73" s="2">
        <f>ROUNDDOWN(G73, 0)+K72</f>
        <v>4146</v>
      </c>
      <c r="L73" s="2"/>
      <c r="M73" s="2">
        <f>(N73/100)*G73</f>
        <v>21.12</v>
      </c>
      <c r="N73" s="4">
        <v>32</v>
      </c>
      <c r="O73" s="4">
        <f>C73*$AC$8+D73*$AC$9+E73*$AC$10</f>
        <v>336</v>
      </c>
      <c r="P73" s="4">
        <f>A73*A73</f>
        <v>5041</v>
      </c>
    </row>
    <row r="74" spans="1:16" ht="16.5" customHeight="1">
      <c r="A74" s="4">
        <v>72</v>
      </c>
      <c r="B74" s="4">
        <f>B73+1</f>
        <v>21</v>
      </c>
      <c r="C74" s="4">
        <f>IF(MOD(B74,12)=0,(3+(B74*0.8))*0.6,3+(B74*0.8))</f>
        <v>19.8</v>
      </c>
      <c r="D74" s="2">
        <f>IF(MOD(B74,12)=0,(1+(B74*0.7))*0.6,1+(B74*0.7))</f>
        <v>15.7</v>
      </c>
      <c r="E74" s="2">
        <f>IF(MOD(B75,12)=0,(0.5+(B74*0.4))*0.6,0.5+(B74*0.4))</f>
        <v>8.9</v>
      </c>
      <c r="F74" s="2">
        <f>C74*$AJ$15+D74*$AJ$16+E74*$AJ$17</f>
        <v>88.8</v>
      </c>
      <c r="G74" s="2">
        <f>C74*$AI$8+D74*$AI$9+E74*$AI$10</f>
        <v>69</v>
      </c>
      <c r="H74" s="2">
        <v>25</v>
      </c>
      <c r="I74" s="2">
        <f>H74*0.7</f>
        <v>17.5</v>
      </c>
      <c r="J74" s="2">
        <f>J73+F74</f>
        <v>3187.7000000000003</v>
      </c>
      <c r="K74" s="2">
        <f>ROUNDDOWN(G74, 0)+K73</f>
        <v>4215</v>
      </c>
      <c r="L74" s="2"/>
      <c r="M74" s="2">
        <f>(N74/100)*G74</f>
        <v>22.080000000000002</v>
      </c>
      <c r="N74" s="4">
        <v>32</v>
      </c>
      <c r="O74" s="4">
        <f>C74*$AC$8+D74*$AC$9+E74*$AC$10</f>
        <v>351.09999999999997</v>
      </c>
      <c r="P74" s="4">
        <f>A74*A74</f>
        <v>5184</v>
      </c>
    </row>
    <row r="75" spans="1:16" ht="16.5" customHeight="1">
      <c r="A75" s="4">
        <v>73</v>
      </c>
      <c r="B75" s="4">
        <f>B74+1</f>
        <v>22</v>
      </c>
      <c r="C75" s="4">
        <f>IF(MOD(B75,12)=0,(3+(B75*0.8))*0.6,3+(B75*0.8))</f>
        <v>20.6</v>
      </c>
      <c r="D75" s="2">
        <f>IF(MOD(B75,12)=0,(1+(B75*0.7))*0.6,1+(B75*0.7))</f>
        <v>16.399999999999999</v>
      </c>
      <c r="E75" s="2">
        <f>IF(MOD(B76,12)=0,(0.5+(B75*0.4))*0.6,0.5+(B75*0.4))</f>
        <v>9.3000000000000007</v>
      </c>
      <c r="F75" s="2">
        <f>C75*$AJ$15+D75*$AJ$16+E75*$AJ$17</f>
        <v>92.6</v>
      </c>
      <c r="G75" s="2">
        <f>C75*$AI$8+D75*$AI$9+E75*$AI$10</f>
        <v>72</v>
      </c>
      <c r="H75" s="2">
        <v>25</v>
      </c>
      <c r="I75" s="2">
        <f>H75*0.7</f>
        <v>17.5</v>
      </c>
      <c r="J75" s="2">
        <f>J74+F75</f>
        <v>3280.3</v>
      </c>
      <c r="K75" s="2">
        <f>ROUNDDOWN(G75, 0)+K74</f>
        <v>4287</v>
      </c>
      <c r="L75" s="2"/>
      <c r="M75" s="2">
        <f>(N75/100)*G75</f>
        <v>23.04</v>
      </c>
      <c r="N75" s="4">
        <v>32</v>
      </c>
      <c r="O75" s="4">
        <f>C75*$AC$8+D75*$AC$9+E75*$AC$10</f>
        <v>366.20000000000005</v>
      </c>
      <c r="P75" s="4">
        <f>A75*A75</f>
        <v>5329</v>
      </c>
    </row>
    <row r="76" spans="1:16" ht="16.5" customHeight="1">
      <c r="A76" s="4">
        <v>74</v>
      </c>
      <c r="B76" s="4">
        <f>B75+1</f>
        <v>23</v>
      </c>
      <c r="C76" s="4">
        <f>IF(MOD(B76,12)=0,(3+(B76*0.8))*0.6,3+(B76*0.8))</f>
        <v>21.400000000000002</v>
      </c>
      <c r="D76" s="2">
        <f>IF(MOD(B76,12)=0,(1+(B76*0.7))*0.6,1+(B76*0.7))</f>
        <v>17.099999999999998</v>
      </c>
      <c r="E76" s="2">
        <f>IF(MOD(B77,12)=0,(0.5+(B76*0.4))*0.6,0.5+(B76*0.4))</f>
        <v>5.82</v>
      </c>
      <c r="F76" s="2">
        <f>C76*$AJ$15+D76*$AJ$16+E76*$AJ$17</f>
        <v>88.64</v>
      </c>
      <c r="G76" s="2">
        <f>C76*$AI$8+D76*$AI$9+E76*$AI$10</f>
        <v>67.239999999999995</v>
      </c>
      <c r="H76" s="2">
        <v>25</v>
      </c>
      <c r="I76" s="2">
        <f>H76*0.7</f>
        <v>17.5</v>
      </c>
      <c r="J76" s="2">
        <f>J75+F76</f>
        <v>3368.94</v>
      </c>
      <c r="K76" s="2">
        <f>ROUNDDOWN(G76, 0)+K75</f>
        <v>4354</v>
      </c>
      <c r="L76" s="2"/>
      <c r="M76" s="2">
        <f>(N76/100)*G76</f>
        <v>21.5168</v>
      </c>
      <c r="N76" s="4">
        <v>32</v>
      </c>
      <c r="O76" s="4">
        <f>C76*$AC$8+D76*$AC$9+E76*$AC$10</f>
        <v>350.26</v>
      </c>
      <c r="P76" s="4">
        <f>A76*A76</f>
        <v>5476</v>
      </c>
    </row>
    <row r="77" spans="1:16" ht="16.5" customHeight="1">
      <c r="A77" s="4">
        <v>75</v>
      </c>
      <c r="B77" s="5">
        <f>B76+1</f>
        <v>24</v>
      </c>
      <c r="C77" s="4">
        <f>IF(MOD(B77,12)=0,(3+(B77*0.8))*0.6,3+(B77*0.8))</f>
        <v>13.320000000000002</v>
      </c>
      <c r="D77" s="2">
        <f>IF(MOD(B77,12)=0,(1+(B77*0.7))*0.6,1+(B77*0.7))</f>
        <v>10.679999999999998</v>
      </c>
      <c r="E77" s="2">
        <f>IF(MOD(B78,12)=0,(0.5+(B77*0.4))*0.6,0.5+(B77*0.4))</f>
        <v>10.100000000000001</v>
      </c>
      <c r="F77" s="2">
        <f>C77*$AJ$15+D77*$AJ$16+E77*$AJ$17</f>
        <v>68.2</v>
      </c>
      <c r="G77" s="2">
        <f>C77*$AI$8+D77*$AI$9+E77*$AI$10</f>
        <v>54.88</v>
      </c>
      <c r="H77" s="2">
        <v>25</v>
      </c>
      <c r="I77" s="2">
        <f>H77*0.7</f>
        <v>17.5</v>
      </c>
      <c r="J77" s="2">
        <f>J76+F77</f>
        <v>3437.14</v>
      </c>
      <c r="K77" s="2">
        <f>ROUNDDOWN(G77, 0)+K76</f>
        <v>4408</v>
      </c>
      <c r="L77" s="2"/>
      <c r="M77" s="2">
        <f>(N77/100)*G77</f>
        <v>17.561600000000002</v>
      </c>
      <c r="N77" s="4">
        <v>32</v>
      </c>
      <c r="O77" s="4">
        <f>C77*$AC$8+D77*$AC$9+E77*$AC$10</f>
        <v>270.15999999999997</v>
      </c>
      <c r="P77" s="4">
        <f>A77*A77</f>
        <v>5625</v>
      </c>
    </row>
    <row r="78" spans="1:16" ht="16.5" customHeight="1">
      <c r="A78" s="4">
        <v>76</v>
      </c>
      <c r="B78" s="4">
        <f>B77+1</f>
        <v>25</v>
      </c>
      <c r="C78" s="4">
        <f>IF(MOD(B78,12)=0,(3+(B78*0.8))*0.6,3+(B78*0.8))</f>
        <v>23</v>
      </c>
      <c r="D78" s="2">
        <f>IF(MOD(B78,12)=0,(1+(B78*0.7))*0.6,1+(B78*0.7))</f>
        <v>18.5</v>
      </c>
      <c r="E78" s="2">
        <f>IF(MOD(B79,12)=0,(0.5+(B78*0.4))*0.6,0.5+(B78*0.4))</f>
        <v>10.5</v>
      </c>
      <c r="F78" s="2">
        <f>C78*$AJ$15+D78*$AJ$16+E78*$AJ$17</f>
        <v>104</v>
      </c>
      <c r="G78" s="2">
        <f>C78*$AI$8+D78*$AI$9+E78*$AI$10</f>
        <v>81</v>
      </c>
      <c r="H78" s="2">
        <v>25</v>
      </c>
      <c r="I78" s="2">
        <f>H78*0.7</f>
        <v>17.5</v>
      </c>
      <c r="J78" s="2">
        <f>J77+F78</f>
        <v>3541.14</v>
      </c>
      <c r="K78" s="2">
        <f>ROUNDDOWN(G78, 0)+K77</f>
        <v>4489</v>
      </c>
      <c r="L78" s="2"/>
      <c r="M78" s="2">
        <f>(N78/100)*G78</f>
        <v>51.84</v>
      </c>
      <c r="N78" s="4">
        <v>64</v>
      </c>
      <c r="O78" s="4">
        <f>C78*$AC$8+D78*$AC$9+E78*$AC$10</f>
        <v>411.5</v>
      </c>
      <c r="P78" s="4">
        <f>A78*A78</f>
        <v>5776</v>
      </c>
    </row>
    <row r="79" spans="1:16" ht="16.5" customHeight="1">
      <c r="A79" s="4">
        <v>77</v>
      </c>
      <c r="B79" s="4">
        <f>B78+1</f>
        <v>26</v>
      </c>
      <c r="C79" s="4">
        <f>IF(MOD(B79,12)=0,(3+(B79*0.8))*0.6,3+(B79*0.8))</f>
        <v>23.8</v>
      </c>
      <c r="D79" s="2">
        <f>IF(MOD(B79,12)=0,(1+(B79*0.7))*0.6,1+(B79*0.7))</f>
        <v>19.2</v>
      </c>
      <c r="E79" s="2">
        <f>IF(MOD(B80,12)=0,(0.5+(B79*0.4))*0.6,0.5+(B79*0.4))</f>
        <v>10.9</v>
      </c>
      <c r="F79" s="2">
        <f>C79*$AJ$15+D79*$AJ$16+E79*$AJ$17</f>
        <v>107.8</v>
      </c>
      <c r="G79" s="2">
        <f>C79*$AI$8+D79*$AI$9+E79*$AI$10</f>
        <v>84</v>
      </c>
      <c r="H79" s="2">
        <v>25</v>
      </c>
      <c r="I79" s="2">
        <f>H79*0.7</f>
        <v>17.5</v>
      </c>
      <c r="J79" s="2">
        <f>J78+F79</f>
        <v>3648.94</v>
      </c>
      <c r="K79" s="2">
        <f>ROUNDDOWN(G79, 0)+K78</f>
        <v>4573</v>
      </c>
      <c r="L79" s="2"/>
      <c r="M79" s="2">
        <f>(N79/100)*G79</f>
        <v>53.76</v>
      </c>
      <c r="N79" s="4">
        <v>64</v>
      </c>
      <c r="O79" s="4">
        <f>C79*$AC$8+D79*$AC$9+E79*$AC$10</f>
        <v>426.59999999999997</v>
      </c>
      <c r="P79" s="4">
        <f>A79*A79</f>
        <v>5929</v>
      </c>
    </row>
    <row r="80" spans="1:16" ht="16.5" customHeight="1">
      <c r="A80" s="4">
        <v>78</v>
      </c>
      <c r="B80" s="4">
        <f>B79+1</f>
        <v>27</v>
      </c>
      <c r="C80" s="4">
        <f>IF(MOD(B80,12)=0,(3+(B80*0.8))*0.6,3+(B80*0.8))</f>
        <v>24.6</v>
      </c>
      <c r="D80" s="2">
        <f>IF(MOD(B80,12)=0,(1+(B80*0.7))*0.6,1+(B80*0.7))</f>
        <v>19.899999999999999</v>
      </c>
      <c r="E80" s="2">
        <f>IF(MOD(B81,12)=0,(0.5+(B80*0.4))*0.6,0.5+(B80*0.4))</f>
        <v>11.3</v>
      </c>
      <c r="F80" s="2">
        <f>C80*$AJ$15+D80*$AJ$16+E80*$AJ$17</f>
        <v>111.6</v>
      </c>
      <c r="G80" s="2">
        <f>C80*$AI$8+D80*$AI$9+E80*$AI$10</f>
        <v>87</v>
      </c>
      <c r="H80" s="2">
        <v>25</v>
      </c>
      <c r="I80" s="2">
        <f>H80*0.7</f>
        <v>17.5</v>
      </c>
      <c r="J80" s="2">
        <f>J79+F80</f>
        <v>3760.54</v>
      </c>
      <c r="K80" s="2">
        <f>ROUNDDOWN(G80, 0)+K79</f>
        <v>4660</v>
      </c>
      <c r="L80" s="2"/>
      <c r="M80" s="2">
        <f>(N80/100)*G80</f>
        <v>55.68</v>
      </c>
      <c r="N80" s="4">
        <v>64</v>
      </c>
      <c r="O80" s="4">
        <f>C80*$AC$8+D80*$AC$9+E80*$AC$10</f>
        <v>441.70000000000005</v>
      </c>
      <c r="P80" s="4">
        <f>A80*A80</f>
        <v>6084</v>
      </c>
    </row>
    <row r="81" spans="1:16" ht="16.5" customHeight="1">
      <c r="A81" s="4">
        <v>79</v>
      </c>
      <c r="B81" s="4">
        <f>B80+1</f>
        <v>28</v>
      </c>
      <c r="C81" s="4">
        <f>IF(MOD(B81,12)=0,(3+(B81*0.8))*0.6,3+(B81*0.8))</f>
        <v>25.400000000000002</v>
      </c>
      <c r="D81" s="2">
        <f>IF(MOD(B81,12)=0,(1+(B81*0.7))*0.6,1+(B81*0.7))</f>
        <v>20.599999999999998</v>
      </c>
      <c r="E81" s="2">
        <f>IF(MOD(B82,12)=0,(0.5+(B81*0.4))*0.6,0.5+(B81*0.4))</f>
        <v>11.700000000000001</v>
      </c>
      <c r="F81" s="2">
        <f>C81*$AJ$15+D81*$AJ$16+E81*$AJ$17</f>
        <v>115.4</v>
      </c>
      <c r="G81" s="2">
        <f>C81*$AI$8+D81*$AI$9+E81*$AI$10</f>
        <v>90</v>
      </c>
      <c r="H81" s="2">
        <v>25</v>
      </c>
      <c r="I81" s="2">
        <f>H81*0.7</f>
        <v>17.5</v>
      </c>
      <c r="J81" s="2">
        <f>J80+F81</f>
        <v>3875.94</v>
      </c>
      <c r="K81" s="2">
        <f>ROUNDDOWN(G81, 0)+K80</f>
        <v>4750</v>
      </c>
      <c r="L81" s="2"/>
      <c r="M81" s="2">
        <f>(N81/100)*G81</f>
        <v>57.6</v>
      </c>
      <c r="N81" s="4">
        <v>64</v>
      </c>
      <c r="O81" s="4">
        <f>C81*$AC$8+D81*$AC$9+E81*$AC$10</f>
        <v>456.8</v>
      </c>
      <c r="P81" s="4">
        <f>A81*A81</f>
        <v>6241</v>
      </c>
    </row>
    <row r="82" spans="1:16" ht="16.5" customHeight="1">
      <c r="A82" s="4">
        <v>80</v>
      </c>
      <c r="B82" s="4">
        <f>B81+1</f>
        <v>29</v>
      </c>
      <c r="C82" s="4">
        <f>IF(MOD(B82,12)=0,(3+(B82*0.8))*0.6,3+(B82*0.8))</f>
        <v>26.200000000000003</v>
      </c>
      <c r="D82" s="2">
        <f>IF(MOD(B82,12)=0,(1+(B82*0.7))*0.6,1+(B82*0.7))</f>
        <v>21.299999999999997</v>
      </c>
      <c r="E82" s="2">
        <f>IF(MOD(B83,12)=0,(0.5+(B82*0.4))*0.6,0.5+(B82*0.4))</f>
        <v>12.100000000000001</v>
      </c>
      <c r="F82" s="2">
        <f>C82*$AJ$15+D82*$AJ$16+E82*$AJ$17</f>
        <v>119.2</v>
      </c>
      <c r="G82" s="2">
        <f>C82*$AI$8+D82*$AI$9+E82*$AI$10</f>
        <v>93</v>
      </c>
      <c r="H82" s="2">
        <v>25</v>
      </c>
      <c r="I82" s="2">
        <f>H82*0.7</f>
        <v>17.5</v>
      </c>
      <c r="J82" s="2">
        <f>J81+F82</f>
        <v>3995.14</v>
      </c>
      <c r="K82" s="2">
        <f>ROUNDDOWN(G82, 0)+K81</f>
        <v>4843</v>
      </c>
      <c r="L82" s="2"/>
      <c r="M82" s="2">
        <f>(N82/100)*G82</f>
        <v>59.52</v>
      </c>
      <c r="N82" s="4">
        <v>64</v>
      </c>
      <c r="O82" s="4">
        <f>C82*$AC$8+D82*$AC$9+E82*$AC$10</f>
        <v>471.90000000000003</v>
      </c>
      <c r="P82" s="4">
        <f>A82*A82</f>
        <v>6400</v>
      </c>
    </row>
    <row r="83" spans="1:16" ht="16.5" customHeight="1">
      <c r="A83" s="4">
        <v>81</v>
      </c>
      <c r="B83" s="7">
        <f>B82+1</f>
        <v>30</v>
      </c>
      <c r="C83" s="4">
        <f>IF(MOD(B83,12)=0,(3+(B83*0.8))*0.6,3+(B83*0.8))</f>
        <v>27</v>
      </c>
      <c r="D83" s="2">
        <f>IF(MOD(B83,12)=0,(1+(B83*0.7))*0.6,1+(B83*0.7))</f>
        <v>22</v>
      </c>
      <c r="E83" s="2">
        <f>IF(MOD(B84,12)=0,(0.5+(B83*0.4))*0.6,0.5+(B83*0.4))</f>
        <v>12.5</v>
      </c>
      <c r="F83" s="2">
        <f>C83*$AJ$15+D83*$AJ$16+E83*$AJ$17</f>
        <v>123</v>
      </c>
      <c r="G83" s="2">
        <f>C83*$AI$8+D83*$AI$9+E83*$AI$10</f>
        <v>96</v>
      </c>
      <c r="H83" s="2">
        <v>25</v>
      </c>
      <c r="I83" s="2">
        <f>H83*0.7</f>
        <v>17.5</v>
      </c>
      <c r="J83" s="2">
        <f>J82+F83</f>
        <v>4118.1399999999994</v>
      </c>
      <c r="K83" s="2">
        <f>ROUNDDOWN(G83, 0)+K82</f>
        <v>4939</v>
      </c>
      <c r="L83" s="2"/>
      <c r="M83" s="2">
        <f>(N83/100)*G83</f>
        <v>61.44</v>
      </c>
      <c r="N83" s="4">
        <v>64</v>
      </c>
      <c r="O83" s="4">
        <f>C83*$AC$8+D83*$AC$9+E83*$AC$10</f>
        <v>487</v>
      </c>
      <c r="P83" s="4">
        <f>A83*A83</f>
        <v>6561</v>
      </c>
    </row>
    <row r="84" spans="1:16" ht="16.5" customHeight="1">
      <c r="A84" s="4">
        <v>82</v>
      </c>
      <c r="B84" s="4">
        <f>B83+1</f>
        <v>31</v>
      </c>
      <c r="C84" s="4">
        <f>IF(MOD(B84,12)=0,(3+(B84*0.8))*0.6,3+(B84*0.8))</f>
        <v>27.8</v>
      </c>
      <c r="D84" s="2">
        <f>IF(MOD(B84,12)=0,(1+(B84*0.7))*0.6,1+(B84*0.7))</f>
        <v>22.7</v>
      </c>
      <c r="E84" s="2">
        <f>IF(MOD(B85,12)=0,(0.5+(B84*0.4))*0.6,0.5+(B84*0.4))</f>
        <v>12.9</v>
      </c>
      <c r="F84" s="2">
        <f>C84*$AJ$15+D84*$AJ$16+E84*$AJ$17</f>
        <v>126.8</v>
      </c>
      <c r="G84" s="2">
        <f>C84*$AI$8+D84*$AI$9+E84*$AI$10</f>
        <v>99</v>
      </c>
      <c r="H84" s="2">
        <v>25</v>
      </c>
      <c r="I84" s="2">
        <f>H84*0.7</f>
        <v>17.5</v>
      </c>
      <c r="J84" s="2">
        <f>J83+F84</f>
        <v>4244.9399999999996</v>
      </c>
      <c r="K84" s="2">
        <f>ROUNDDOWN(G84, 0)+K83</f>
        <v>5038</v>
      </c>
      <c r="L84" s="2"/>
      <c r="M84" s="2">
        <f>(N84/100)*G84</f>
        <v>63.36</v>
      </c>
      <c r="N84" s="4">
        <v>64</v>
      </c>
      <c r="O84" s="4">
        <f>C84*$AC$8+D84*$AC$9+E84*$AC$10</f>
        <v>502.09999999999997</v>
      </c>
      <c r="P84" s="4">
        <f>A84*A84</f>
        <v>6724</v>
      </c>
    </row>
    <row r="85" spans="1:16" ht="16.5" customHeight="1">
      <c r="A85" s="4">
        <v>83</v>
      </c>
      <c r="B85" s="4">
        <f>B84+1</f>
        <v>32</v>
      </c>
      <c r="C85" s="4">
        <f>IF(MOD(B85,12)=0,(3+(B85*0.8))*0.6,3+(B85*0.8))</f>
        <v>28.6</v>
      </c>
      <c r="D85" s="2">
        <f>IF(MOD(B85,12)=0,(1+(B85*0.7))*0.6,1+(B85*0.7))</f>
        <v>23.4</v>
      </c>
      <c r="E85" s="2">
        <f>IF(MOD(B86,12)=0,(0.5+(B85*0.4))*0.6,0.5+(B85*0.4))</f>
        <v>13.3</v>
      </c>
      <c r="F85" s="2">
        <f>C85*$AJ$15+D85*$AJ$16+E85*$AJ$17</f>
        <v>130.6</v>
      </c>
      <c r="G85" s="2">
        <f>C85*$AI$8+D85*$AI$9+E85*$AI$10</f>
        <v>102</v>
      </c>
      <c r="H85" s="2">
        <v>25</v>
      </c>
      <c r="I85" s="2">
        <f>H85*0.7</f>
        <v>17.5</v>
      </c>
      <c r="J85" s="2">
        <f>J84+F85</f>
        <v>4375.54</v>
      </c>
      <c r="K85" s="2">
        <f>ROUNDDOWN(G85, 0)+K84</f>
        <v>5140</v>
      </c>
      <c r="L85" s="2"/>
      <c r="M85" s="2">
        <f>(N85/100)*G85</f>
        <v>65.28</v>
      </c>
      <c r="N85" s="4">
        <v>64</v>
      </c>
      <c r="O85" s="4">
        <f>C85*$AC$8+D85*$AC$9+E85*$AC$10</f>
        <v>517.20000000000005</v>
      </c>
      <c r="P85" s="4">
        <f>A85*A85</f>
        <v>6889</v>
      </c>
    </row>
    <row r="86" spans="1:16" ht="16.5" customHeight="1">
      <c r="A86" s="4">
        <v>84</v>
      </c>
      <c r="B86" s="4">
        <f>B85+1</f>
        <v>33</v>
      </c>
      <c r="C86" s="4">
        <f>IF(MOD(B86,12)=0,(3+(B86*0.8))*0.6,3+(B86*0.8))</f>
        <v>29.400000000000002</v>
      </c>
      <c r="D86" s="2">
        <f>IF(MOD(B86,12)=0,(1+(B86*0.7))*0.6,1+(B86*0.7))</f>
        <v>24.099999999999998</v>
      </c>
      <c r="E86" s="2">
        <f>IF(MOD(B87,12)=0,(0.5+(B86*0.4))*0.6,0.5+(B86*0.4))</f>
        <v>13.700000000000001</v>
      </c>
      <c r="F86" s="2">
        <f>C86*$AJ$15+D86*$AJ$16+E86*$AJ$17</f>
        <v>134.4</v>
      </c>
      <c r="G86" s="2">
        <f>C86*$AI$8+D86*$AI$9+E86*$AI$10</f>
        <v>105</v>
      </c>
      <c r="H86" s="2">
        <v>25</v>
      </c>
      <c r="I86" s="2">
        <f>H86*0.7</f>
        <v>17.5</v>
      </c>
      <c r="J86" s="2">
        <f>J85+F86</f>
        <v>4509.9399999999996</v>
      </c>
      <c r="K86" s="2">
        <f>ROUNDDOWN(G86, 0)+K85</f>
        <v>5245</v>
      </c>
      <c r="L86" s="2"/>
      <c r="M86" s="2">
        <f>(N86/100)*G86</f>
        <v>67.2</v>
      </c>
      <c r="N86" s="4">
        <v>64</v>
      </c>
      <c r="O86" s="4">
        <f>C86*$AC$8+D86*$AC$9+E86*$AC$10</f>
        <v>532.29999999999995</v>
      </c>
      <c r="P86" s="4">
        <f>A86*A86</f>
        <v>7056</v>
      </c>
    </row>
    <row r="87" spans="1:16" ht="16.5" customHeight="1">
      <c r="A87" s="4">
        <v>85</v>
      </c>
      <c r="B87" s="4">
        <f>B86+1</f>
        <v>34</v>
      </c>
      <c r="C87" s="4">
        <f>IF(MOD(B87,12)=0,(3+(B87*0.8))*0.6,3+(B87*0.8))</f>
        <v>30.200000000000003</v>
      </c>
      <c r="D87" s="2">
        <f>IF(MOD(B87,12)=0,(1+(B87*0.7))*0.6,1+(B87*0.7))</f>
        <v>24.799999999999997</v>
      </c>
      <c r="E87" s="2">
        <f>IF(MOD(B88,12)=0,(0.5+(B87*0.4))*0.6,0.5+(B87*0.4))</f>
        <v>14.100000000000001</v>
      </c>
      <c r="F87" s="2">
        <f>C87*$AJ$15+D87*$AJ$16+E87*$AJ$17</f>
        <v>138.19999999999999</v>
      </c>
      <c r="G87" s="2">
        <f>C87*$AI$8+D87*$AI$9+E87*$AI$10</f>
        <v>108</v>
      </c>
      <c r="H87" s="2">
        <v>25</v>
      </c>
      <c r="I87" s="2">
        <f>H87*0.7</f>
        <v>17.5</v>
      </c>
      <c r="J87" s="2">
        <f>J86+F87</f>
        <v>4648.1399999999994</v>
      </c>
      <c r="K87" s="2">
        <f>ROUNDDOWN(G87, 0)+K86</f>
        <v>5353</v>
      </c>
      <c r="L87" s="2"/>
      <c r="M87" s="2">
        <f>(N87/100)*G87</f>
        <v>69.12</v>
      </c>
      <c r="N87" s="4">
        <v>64</v>
      </c>
      <c r="O87" s="4">
        <f>C87*$AC$8+D87*$AC$9+E87*$AC$10</f>
        <v>547.40000000000009</v>
      </c>
      <c r="P87" s="4">
        <f>A87*A87</f>
        <v>7225</v>
      </c>
    </row>
    <row r="88" spans="1:16" ht="16.5" customHeight="1">
      <c r="A88" s="4">
        <v>86</v>
      </c>
      <c r="B88" s="4">
        <f>B87+1</f>
        <v>35</v>
      </c>
      <c r="C88" s="4">
        <f>IF(MOD(B88,12)=0,(3+(B88*0.8))*0.6,3+(B88*0.8))</f>
        <v>31</v>
      </c>
      <c r="D88" s="2">
        <f>IF(MOD(B88,12)=0,(1+(B88*0.7))*0.6,1+(B88*0.7))</f>
        <v>25.5</v>
      </c>
      <c r="E88" s="2">
        <f>IF(MOD(B89,12)=0,(0.5+(B88*0.4))*0.6,0.5+(B88*0.4))</f>
        <v>8.6999999999999993</v>
      </c>
      <c r="F88" s="2">
        <f>C88*$AJ$15+D88*$AJ$16+E88*$AJ$17</f>
        <v>130.4</v>
      </c>
      <c r="G88" s="2">
        <f>C88*$AI$8+D88*$AI$9+E88*$AI$10</f>
        <v>99.4</v>
      </c>
      <c r="H88" s="2">
        <v>25</v>
      </c>
      <c r="I88" s="2">
        <f>H88*0.7</f>
        <v>17.5</v>
      </c>
      <c r="J88" s="2">
        <f>J87+F88</f>
        <v>4778.5399999999991</v>
      </c>
      <c r="K88" s="2">
        <f>ROUNDDOWN(G88, 0)+K87</f>
        <v>5452</v>
      </c>
      <c r="L88" s="2"/>
      <c r="M88" s="2">
        <f>(N88/100)*G88</f>
        <v>63.616000000000007</v>
      </c>
      <c r="N88" s="4">
        <v>64</v>
      </c>
      <c r="O88" s="4">
        <f>C88*$AC$8+D88*$AC$9+E88*$AC$10</f>
        <v>516.1</v>
      </c>
      <c r="P88" s="4">
        <f>A88*A88</f>
        <v>7396</v>
      </c>
    </row>
    <row r="89" spans="1:16" ht="16.5" customHeight="1">
      <c r="A89" s="4">
        <v>87</v>
      </c>
      <c r="B89" s="5">
        <f>B88+1</f>
        <v>36</v>
      </c>
      <c r="C89" s="4">
        <f>IF(MOD(B89,12)=0,(3+(B89*0.8))*0.6,3+(B89*0.8))</f>
        <v>19.079999999999998</v>
      </c>
      <c r="D89" s="2">
        <f>IF(MOD(B89,12)=0,(1+(B89*0.7))*0.6,1+(B89*0.7))</f>
        <v>15.719999999999999</v>
      </c>
      <c r="E89" s="2">
        <f>IF(MOD(B90,12)=0,(0.5+(B89*0.4))*0.6,0.5+(B89*0.4))</f>
        <v>14.9</v>
      </c>
      <c r="F89" s="2">
        <f>C89*$AJ$15+D89*$AJ$16+E89*$AJ$17</f>
        <v>99.399999999999991</v>
      </c>
      <c r="G89" s="2">
        <f>C89*$AI$8+D89*$AI$9+E89*$AI$10</f>
        <v>80.319999999999993</v>
      </c>
      <c r="H89" s="2">
        <v>25</v>
      </c>
      <c r="I89" s="2">
        <f>H89*0.7</f>
        <v>17.5</v>
      </c>
      <c r="J89" s="2">
        <f>J88+F89</f>
        <v>4877.9399999999987</v>
      </c>
      <c r="K89" s="2">
        <f>ROUNDDOWN(G89, 0)+K88</f>
        <v>5532</v>
      </c>
      <c r="L89" s="2"/>
      <c r="M89" s="2">
        <f>(N89/100)*G89</f>
        <v>51.404799999999994</v>
      </c>
      <c r="N89" s="4">
        <v>64</v>
      </c>
      <c r="O89" s="4">
        <f>C89*$AC$8+D89*$AC$9+E89*$AC$10</f>
        <v>394.23999999999995</v>
      </c>
      <c r="P89" s="4">
        <f>A89*A89</f>
        <v>7569</v>
      </c>
    </row>
    <row r="90" spans="1:16" ht="16.5" customHeight="1">
      <c r="A90" s="4">
        <v>88</v>
      </c>
      <c r="B90" s="4">
        <f>B89+1</f>
        <v>37</v>
      </c>
      <c r="C90" s="4">
        <f>IF(MOD(B90,12)=0,(3+(B90*0.8))*0.6,3+(B90*0.8))</f>
        <v>32.6</v>
      </c>
      <c r="D90" s="2">
        <f>IF(MOD(B90,12)=0,(1+(B90*0.7))*0.6,1+(B90*0.7))</f>
        <v>26.9</v>
      </c>
      <c r="E90" s="2">
        <f>IF(MOD(B91,12)=0,(0.5+(B90*0.4))*0.6,0.5+(B90*0.4))</f>
        <v>15.3</v>
      </c>
      <c r="F90" s="2">
        <f>C90*$AJ$15+D90*$AJ$16+E90*$AJ$17</f>
        <v>149.6</v>
      </c>
      <c r="G90" s="2">
        <f>C90*$AI$8+D90*$AI$9+E90*$AI$10</f>
        <v>117</v>
      </c>
      <c r="H90" s="2">
        <v>25</v>
      </c>
      <c r="I90" s="2">
        <f>H90*0.7</f>
        <v>17.5</v>
      </c>
      <c r="J90" s="2">
        <f>J89+F90</f>
        <v>5027.5399999999991</v>
      </c>
      <c r="K90" s="2">
        <f>ROUNDDOWN(G90, 0)+K89</f>
        <v>5649</v>
      </c>
      <c r="L90" s="2"/>
      <c r="M90" s="2">
        <f>(N90/100)*G90</f>
        <v>74.88</v>
      </c>
      <c r="N90" s="4">
        <v>64</v>
      </c>
      <c r="O90" s="4">
        <f>C90*$AC$8+D90*$AC$9+E90*$AC$10</f>
        <v>592.70000000000005</v>
      </c>
      <c r="P90" s="4">
        <f>A90*A90</f>
        <v>7744</v>
      </c>
    </row>
    <row r="91" spans="1:16" ht="16.5" customHeight="1">
      <c r="A91" s="4">
        <v>89</v>
      </c>
      <c r="B91" s="4">
        <f>B90+1</f>
        <v>38</v>
      </c>
      <c r="C91" s="4">
        <f>IF(MOD(B91,12)=0,(3+(B91*0.8))*0.6,3+(B91*0.8))</f>
        <v>33.400000000000006</v>
      </c>
      <c r="D91" s="2">
        <f>IF(MOD(B91,12)=0,(1+(B91*0.7))*0.6,1+(B91*0.7))</f>
        <v>27.599999999999998</v>
      </c>
      <c r="E91" s="2">
        <f>IF(MOD(B92,12)=0,(0.5+(B91*0.4))*0.6,0.5+(B91*0.4))</f>
        <v>15.700000000000001</v>
      </c>
      <c r="F91" s="2">
        <f>C91*$AJ$15+D91*$AJ$16+E91*$AJ$17</f>
        <v>153.4</v>
      </c>
      <c r="G91" s="2">
        <f>C91*$AI$8+D91*$AI$9+E91*$AI$10</f>
        <v>120</v>
      </c>
      <c r="H91" s="2">
        <v>25</v>
      </c>
      <c r="I91" s="2">
        <f>H91*0.7</f>
        <v>17.5</v>
      </c>
      <c r="J91" s="2">
        <f>J90+F91</f>
        <v>5180.9399999999987</v>
      </c>
      <c r="K91" s="2">
        <f>ROUNDDOWN(G91, 0)+K90</f>
        <v>5769</v>
      </c>
      <c r="L91" s="2"/>
      <c r="M91" s="2">
        <f>(N91/100)*G91</f>
        <v>76.8</v>
      </c>
      <c r="N91" s="4">
        <v>64</v>
      </c>
      <c r="O91" s="4">
        <f>C91*$AC$8+D91*$AC$9+E91*$AC$10</f>
        <v>607.80000000000007</v>
      </c>
      <c r="P91" s="4">
        <f>A91*A91</f>
        <v>7921</v>
      </c>
    </row>
    <row r="92" spans="1:16" ht="16.5" customHeight="1">
      <c r="A92" s="4">
        <v>90</v>
      </c>
      <c r="B92" s="4">
        <f>B91+1</f>
        <v>39</v>
      </c>
      <c r="C92" s="4">
        <f>IF(MOD(B92,12)=0,(3+(B92*0.8))*0.6,3+(B92*0.8))</f>
        <v>34.200000000000003</v>
      </c>
      <c r="D92" s="2">
        <f>IF(MOD(B92,12)=0,(1+(B92*0.7))*0.6,1+(B92*0.7))</f>
        <v>28.299999999999997</v>
      </c>
      <c r="E92" s="2">
        <f>IF(MOD(B93,12)=0,(0.5+(B92*0.4))*0.6,0.5+(B92*0.4))</f>
        <v>16.100000000000001</v>
      </c>
      <c r="F92" s="2">
        <f>C92*$AJ$15+D92*$AJ$16+E92*$AJ$17</f>
        <v>157.19999999999999</v>
      </c>
      <c r="G92" s="2">
        <f>C92*$AI$8+D92*$AI$9+E92*$AI$10</f>
        <v>123</v>
      </c>
      <c r="H92" s="2">
        <v>25</v>
      </c>
      <c r="I92" s="2">
        <f>H92*0.7</f>
        <v>17.5</v>
      </c>
      <c r="J92" s="2">
        <f>J91+F92</f>
        <v>5338.1399999999985</v>
      </c>
      <c r="K92" s="2">
        <f>ROUNDDOWN(G92, 0)+K91</f>
        <v>5892</v>
      </c>
      <c r="L92" s="2"/>
      <c r="M92" s="2">
        <f>(N92/100)*G92</f>
        <v>78.72</v>
      </c>
      <c r="N92" s="4">
        <v>64</v>
      </c>
      <c r="O92" s="4">
        <f>C92*$AC$8+D92*$AC$9+E92*$AC$10</f>
        <v>622.90000000000009</v>
      </c>
      <c r="P92" s="4">
        <f>A92*A92</f>
        <v>8100</v>
      </c>
    </row>
    <row r="93" spans="1:16" ht="16.5" customHeight="1">
      <c r="A93" s="4">
        <v>91</v>
      </c>
      <c r="B93" s="7">
        <f>B92+1</f>
        <v>40</v>
      </c>
      <c r="C93" s="6">
        <v>20</v>
      </c>
      <c r="D93" s="2">
        <f>IF(MOD(B93,12)=0,(1+(B93*0.7))*0.6,1+(B93*0.7))</f>
        <v>29</v>
      </c>
      <c r="E93" s="2">
        <f>IF(MOD(B94,12)=0,(0.5+(B93*0.4))*0.6,0.5+(B93*0.4))</f>
        <v>16.5</v>
      </c>
      <c r="F93" s="2">
        <f>C93*$AJ$15+D93*$AJ$16+E93*$AJ$17</f>
        <v>131</v>
      </c>
      <c r="G93" s="2">
        <f>C93*$AI$8+D93*$AI$9+E93*$AI$10</f>
        <v>111</v>
      </c>
      <c r="H93" s="2">
        <v>25</v>
      </c>
      <c r="I93" s="2">
        <f>H93*0.7</f>
        <v>17.5</v>
      </c>
      <c r="J93" s="2">
        <f>J92+F93</f>
        <v>5469.1399999999985</v>
      </c>
      <c r="K93" s="2">
        <f>ROUNDDOWN(G93, 0)+K92</f>
        <v>6003</v>
      </c>
      <c r="L93" s="2"/>
      <c r="M93" s="2">
        <f>(N93/100)*G93</f>
        <v>71.040000000000006</v>
      </c>
      <c r="N93" s="4">
        <v>64</v>
      </c>
      <c r="O93" s="4">
        <f>C93*$AC$8+D93*$AC$9+E93*$AC$10</f>
        <v>533</v>
      </c>
      <c r="P93" s="4">
        <f>A93*A93</f>
        <v>8281</v>
      </c>
    </row>
    <row r="94" spans="1:16" ht="16.5" customHeight="1">
      <c r="A94" s="4">
        <v>92</v>
      </c>
      <c r="B94" s="4">
        <f>B93+1</f>
        <v>41</v>
      </c>
      <c r="C94" s="4">
        <f>IF(MOD(B94,12)=0,(3+(B94*0.8))*0.6,3+(B94*0.8))</f>
        <v>35.800000000000004</v>
      </c>
      <c r="D94" s="2">
        <f>IF(MOD(B94,12)=0,(1+(B94*0.7))*0.6,1+(B94*0.7))</f>
        <v>29.7</v>
      </c>
      <c r="E94" s="2">
        <f>IF(MOD(B95,12)=0,(0.5+(B94*0.4))*0.6,0.5+(B94*0.4))</f>
        <v>16.900000000000002</v>
      </c>
      <c r="F94" s="2">
        <f>C94*$AJ$15+D94*$AJ$16+E94*$AJ$17</f>
        <v>164.8</v>
      </c>
      <c r="G94" s="2">
        <f>C94*$AI$8+D94*$AI$9+E94*$AI$10</f>
        <v>129</v>
      </c>
      <c r="H94" s="2">
        <v>25</v>
      </c>
      <c r="I94" s="2">
        <f>H94*0.7</f>
        <v>17.5</v>
      </c>
      <c r="J94" s="2">
        <f>J93+F94</f>
        <v>5633.9399999999987</v>
      </c>
      <c r="K94" s="2">
        <f>ROUNDDOWN(G94, 0)+K93</f>
        <v>6132</v>
      </c>
      <c r="L94" s="2"/>
      <c r="M94" s="2">
        <f>(N94/100)*G94</f>
        <v>82.56</v>
      </c>
      <c r="N94" s="4">
        <v>64</v>
      </c>
      <c r="O94" s="4">
        <f>C94*$AC$8+D94*$AC$9+E94*$AC$10</f>
        <v>653.10000000000014</v>
      </c>
      <c r="P94" s="4">
        <f>A94*A94</f>
        <v>8464</v>
      </c>
    </row>
    <row r="95" spans="1:16" ht="16.5" customHeight="1">
      <c r="A95" s="4">
        <v>93</v>
      </c>
      <c r="B95" s="4">
        <f>B94+1</f>
        <v>42</v>
      </c>
      <c r="C95" s="4">
        <f>IF(MOD(B95,12)=0,(3+(B95*0.8))*0.6,3+(B95*0.8))</f>
        <v>36.6</v>
      </c>
      <c r="D95" s="2">
        <f>IF(MOD(B95,12)=0,(1+(B95*0.7))*0.6,1+(B95*0.7))</f>
        <v>30.4</v>
      </c>
      <c r="E95" s="2">
        <f>IF(MOD(B96,12)=0,(0.5+(B95*0.4))*0.6,0.5+(B95*0.4))</f>
        <v>17.3</v>
      </c>
      <c r="F95" s="2">
        <f>C95*$AJ$15+D95*$AJ$16+E95*$AJ$17</f>
        <v>168.6</v>
      </c>
      <c r="G95" s="2">
        <f>C95*$AI$8+D95*$AI$9+E95*$AI$10</f>
        <v>132</v>
      </c>
      <c r="H95" s="2">
        <v>25</v>
      </c>
      <c r="I95" s="2">
        <f>H95*0.7</f>
        <v>17.5</v>
      </c>
      <c r="J95" s="2">
        <f>J94+F95</f>
        <v>5802.5399999999991</v>
      </c>
      <c r="K95" s="2">
        <f>ROUNDDOWN(G95, 0)+K94</f>
        <v>6264</v>
      </c>
      <c r="L95" s="2"/>
      <c r="M95" s="2">
        <f>(N95/100)*G95</f>
        <v>84.48</v>
      </c>
      <c r="N95" s="4">
        <v>64</v>
      </c>
      <c r="O95" s="4">
        <f>C95*$AC$8+D95*$AC$9+E95*$AC$10</f>
        <v>668.19999999999993</v>
      </c>
      <c r="P95" s="4">
        <f>A95*A95</f>
        <v>8649</v>
      </c>
    </row>
    <row r="96" spans="1:16" ht="16.5" customHeight="1">
      <c r="A96" s="4">
        <v>94</v>
      </c>
      <c r="B96" s="4">
        <f>B95+1</f>
        <v>43</v>
      </c>
      <c r="C96" s="4">
        <f>IF(MOD(B96,12)=0,(3+(B96*0.8))*0.6,3+(B96*0.8))</f>
        <v>37.4</v>
      </c>
      <c r="D96" s="2">
        <f>IF(MOD(B96,12)=0,(1+(B96*0.7))*0.6,1+(B96*0.7))</f>
        <v>31.099999999999998</v>
      </c>
      <c r="E96" s="2">
        <f>IF(MOD(B97,12)=0,(0.5+(B96*0.4))*0.6,0.5+(B96*0.4))</f>
        <v>17.7</v>
      </c>
      <c r="F96" s="2">
        <f>C96*$AJ$15+D96*$AJ$16+E96*$AJ$17</f>
        <v>172.4</v>
      </c>
      <c r="G96" s="2">
        <f>C96*$AI$8+D96*$AI$9+E96*$AI$10</f>
        <v>135</v>
      </c>
      <c r="H96" s="2">
        <v>25</v>
      </c>
      <c r="I96" s="2">
        <f>H96*0.7</f>
        <v>17.5</v>
      </c>
      <c r="J96" s="2">
        <f>J95+F96</f>
        <v>5974.9399999999987</v>
      </c>
      <c r="K96" s="2">
        <f>ROUNDDOWN(G96, 0)+K95</f>
        <v>6399</v>
      </c>
      <c r="L96" s="2"/>
      <c r="M96" s="2">
        <f>(N96/100)*G96</f>
        <v>86.4</v>
      </c>
      <c r="N96" s="4">
        <v>64</v>
      </c>
      <c r="O96" s="4">
        <f>C96*$AC$8+D96*$AC$9+E96*$AC$10</f>
        <v>683.30000000000007</v>
      </c>
      <c r="P96" s="4">
        <f>A96*A96</f>
        <v>8836</v>
      </c>
    </row>
    <row r="97" spans="1:16" ht="16.5" customHeight="1">
      <c r="A97" s="4">
        <v>95</v>
      </c>
      <c r="B97" s="4">
        <f>B96+1</f>
        <v>44</v>
      </c>
      <c r="C97" s="4">
        <f>IF(MOD(B97,12)=0,(3+(B97*0.8))*0.6,3+(B97*0.8))</f>
        <v>38.200000000000003</v>
      </c>
      <c r="D97" s="2">
        <f>IF(MOD(B97,12)=0,(1+(B97*0.7))*0.6,1+(B97*0.7))</f>
        <v>31.799999999999997</v>
      </c>
      <c r="E97" s="2">
        <f>IF(MOD(B98,12)=0,(0.5+(B97*0.4))*0.6,0.5+(B97*0.4))</f>
        <v>18.100000000000001</v>
      </c>
      <c r="F97" s="2">
        <f>C97*$AJ$15+D97*$AJ$16+E97*$AJ$17</f>
        <v>176.2</v>
      </c>
      <c r="G97" s="2">
        <f>C97*$AI$8+D97*$AI$9+E97*$AI$10</f>
        <v>138</v>
      </c>
      <c r="H97" s="2">
        <v>25</v>
      </c>
      <c r="I97" s="2">
        <f>H97*0.7</f>
        <v>17.5</v>
      </c>
      <c r="J97" s="2">
        <f>J96+F97</f>
        <v>6151.1399999999985</v>
      </c>
      <c r="K97" s="2">
        <f>ROUNDDOWN(G97, 0)+K96</f>
        <v>6537</v>
      </c>
      <c r="L97" s="2"/>
      <c r="M97" s="2">
        <f>(N97/100)*G97</f>
        <v>88.320000000000007</v>
      </c>
      <c r="N97" s="4">
        <v>64</v>
      </c>
      <c r="O97" s="4">
        <f>C97*$AC$8+D97*$AC$9+E97*$AC$10</f>
        <v>698.40000000000009</v>
      </c>
      <c r="P97" s="4">
        <f>A97*A97</f>
        <v>9025</v>
      </c>
    </row>
    <row r="98" spans="1:16" ht="16.5" customHeight="1">
      <c r="A98" s="4">
        <v>96</v>
      </c>
      <c r="B98" s="4">
        <f>B97+1</f>
        <v>45</v>
      </c>
      <c r="C98" s="4">
        <f>IF(MOD(B98,12)=0,(3+(B98*0.8))*0.6,3+(B98*0.8))</f>
        <v>39</v>
      </c>
      <c r="D98" s="2">
        <f>IF(MOD(B98,12)=0,(1+(B98*0.7))*0.6,1+(B98*0.7))</f>
        <v>32.5</v>
      </c>
      <c r="E98" s="2">
        <f>IF(MOD(B99,12)=0,(0.5+(B98*0.4))*0.6,0.5+(B98*0.4))</f>
        <v>18.5</v>
      </c>
      <c r="F98" s="2">
        <f>C98*$AJ$15+D98*$AJ$16+E98*$AJ$17</f>
        <v>180</v>
      </c>
      <c r="G98" s="2">
        <f>C98*$AI$8+D98*$AI$9+E98*$AI$10</f>
        <v>141</v>
      </c>
      <c r="H98" s="2">
        <v>25</v>
      </c>
      <c r="I98" s="2">
        <f>H98*0.7</f>
        <v>17.5</v>
      </c>
      <c r="J98" s="2">
        <f>J97+F98</f>
        <v>6331.1399999999985</v>
      </c>
      <c r="K98" s="2">
        <f>ROUNDDOWN(G98, 0)+K97</f>
        <v>6678</v>
      </c>
      <c r="L98" s="2"/>
      <c r="M98" s="2">
        <f>(N98/100)*G98</f>
        <v>90.24</v>
      </c>
      <c r="N98" s="4">
        <v>64</v>
      </c>
      <c r="O98" s="4">
        <f>C98*$AC$8+D98*$AC$9+E98*$AC$10</f>
        <v>713.5</v>
      </c>
      <c r="P98" s="4">
        <f>A98*A98</f>
        <v>9216</v>
      </c>
    </row>
    <row r="99" spans="1:16" ht="16.5" customHeight="1">
      <c r="A99" s="4">
        <v>97</v>
      </c>
      <c r="B99" s="4">
        <f>B98+1</f>
        <v>46</v>
      </c>
      <c r="C99" s="4">
        <f>IF(MOD(B99,12)=0,(3+(B99*0.8))*0.6,3+(B99*0.8))</f>
        <v>39.800000000000004</v>
      </c>
      <c r="D99" s="2">
        <f>IF(MOD(B99,12)=0,(1+(B99*0.7))*0.6,1+(B99*0.7))</f>
        <v>33.199999999999996</v>
      </c>
      <c r="E99" s="2">
        <f>IF(MOD(B100,12)=0,(0.5+(B99*0.4))*0.6,0.5+(B99*0.4))</f>
        <v>18.900000000000002</v>
      </c>
      <c r="F99" s="2">
        <f>C99*$AJ$15+D99*$AJ$16+E99*$AJ$17</f>
        <v>183.8</v>
      </c>
      <c r="G99" s="2">
        <f>C99*$AI$8+D99*$AI$9+E99*$AI$10</f>
        <v>144</v>
      </c>
      <c r="H99" s="2">
        <v>25</v>
      </c>
      <c r="I99" s="2">
        <f>H99*0.7</f>
        <v>17.5</v>
      </c>
      <c r="J99" s="2">
        <f>J98+F99</f>
        <v>6514.9399999999987</v>
      </c>
      <c r="K99" s="2">
        <f>ROUNDDOWN(G99, 0)+K98</f>
        <v>6822</v>
      </c>
      <c r="L99" s="2"/>
      <c r="M99" s="2">
        <f>(N99/100)*G99</f>
        <v>92.16</v>
      </c>
      <c r="N99" s="4">
        <v>64</v>
      </c>
      <c r="O99" s="4">
        <f>C99*$AC$8+D99*$AC$9+E99*$AC$10</f>
        <v>728.6</v>
      </c>
      <c r="P99" s="4">
        <f>A99*A99</f>
        <v>9409</v>
      </c>
    </row>
    <row r="100" spans="1:16" ht="16.5" customHeight="1">
      <c r="A100" s="4">
        <v>98</v>
      </c>
      <c r="B100" s="4">
        <f>B99+1</f>
        <v>47</v>
      </c>
      <c r="C100" s="4">
        <f>IF(MOD(B100,12)=0,(3+(B100*0.8))*0.6,3+(B100*0.8))</f>
        <v>40.6</v>
      </c>
      <c r="D100" s="2">
        <f>IF(MOD(B100,12)=0,(1+(B100*0.7))*0.6,1+(B100*0.7))</f>
        <v>33.9</v>
      </c>
      <c r="E100" s="2">
        <f>IF(MOD(B101,12)=0,(0.5+(B100*0.4))*0.6,0.5+(B100*0.4))</f>
        <v>11.58</v>
      </c>
      <c r="F100" s="2">
        <f>C100*$AJ$15+D100*$AJ$16+E100*$AJ$17</f>
        <v>172.16</v>
      </c>
      <c r="G100" s="2">
        <f>C100*$AI$8+D100*$AI$9+E100*$AI$10</f>
        <v>131.56</v>
      </c>
      <c r="H100" s="2">
        <v>25</v>
      </c>
      <c r="I100" s="2">
        <f>H100*0.7</f>
        <v>17.5</v>
      </c>
      <c r="J100" s="2">
        <f>J99+F100</f>
        <v>6687.0999999999985</v>
      </c>
      <c r="K100" s="2">
        <f>ROUNDDOWN(G100, 0)+K99</f>
        <v>6953</v>
      </c>
      <c r="L100" s="2"/>
      <c r="M100" s="2">
        <f>(N100/100)*G100</f>
        <v>84.198400000000007</v>
      </c>
      <c r="N100" s="4">
        <v>64</v>
      </c>
      <c r="O100" s="4">
        <f>C100*$AC$8+D100*$AC$9+E100*$AC$10</f>
        <v>681.93999999999994</v>
      </c>
      <c r="P100" s="4">
        <f>A100*A100</f>
        <v>9604</v>
      </c>
    </row>
    <row r="101" spans="1:16" ht="16.5" customHeight="1">
      <c r="A101" s="4">
        <v>99</v>
      </c>
      <c r="B101" s="5">
        <f>B100+1</f>
        <v>48</v>
      </c>
      <c r="C101" s="4">
        <f>IF(MOD(B101,12)=0,(3+(B101*0.8))*0.6,3+(B101*0.8))</f>
        <v>24.840000000000003</v>
      </c>
      <c r="D101" s="2">
        <f>IF(MOD(B101,12)=0,(1+(B101*0.7))*0.6,1+(B101*0.7))</f>
        <v>20.759999999999994</v>
      </c>
      <c r="E101" s="2">
        <f>IF(MOD(B102,12)=0,(0.5+(B101*0.4))*0.6,0.5+(B101*0.4))</f>
        <v>19.700000000000003</v>
      </c>
      <c r="F101" s="2">
        <f>C101*$AJ$15+D101*$AJ$16+E101*$AJ$17</f>
        <v>130.6</v>
      </c>
      <c r="G101" s="2">
        <f>C101*$AI$8+D101*$AI$9+E101*$AI$10</f>
        <v>105.75999999999999</v>
      </c>
      <c r="H101" s="2">
        <v>25</v>
      </c>
      <c r="I101" s="2">
        <f>H101*0.7</f>
        <v>17.5</v>
      </c>
      <c r="J101" s="2">
        <f>J100+F101</f>
        <v>6817.6999999999989</v>
      </c>
      <c r="K101" s="2">
        <f>ROUNDDOWN(G101, 0)+K100</f>
        <v>7058</v>
      </c>
      <c r="L101" s="2"/>
      <c r="M101" s="2">
        <f>(N101/100)*G101</f>
        <v>67.686399999999992</v>
      </c>
      <c r="N101" s="4">
        <v>64</v>
      </c>
      <c r="O101" s="4">
        <f>C101*$AC$8+D101*$AC$9+E101*$AC$10</f>
        <v>518.31999999999994</v>
      </c>
      <c r="P101" s="4">
        <f>A101*A101</f>
        <v>9801</v>
      </c>
    </row>
    <row r="102" spans="1:16" ht="16.5" customHeight="1">
      <c r="A102" s="4">
        <v>100</v>
      </c>
      <c r="B102" s="4">
        <f>B101+1</f>
        <v>49</v>
      </c>
      <c r="C102" s="4">
        <f>IF(MOD(B102,12)=0,(3+(B102*0.8))*0.6,3+(B102*0.8))</f>
        <v>42.2</v>
      </c>
      <c r="D102" s="2">
        <f>IF(MOD(B102,12)=0,(1+(B102*0.7))*0.6,1+(B102*0.7))</f>
        <v>35.299999999999997</v>
      </c>
      <c r="E102" s="2">
        <f>IF(MOD(B103,12)=0,(0.5+(B102*0.4))*0.6,0.5+(B102*0.4))</f>
        <v>12.06</v>
      </c>
      <c r="F102" s="2">
        <f>C102*$AJ$15+D102*$AJ$16+E102*$AJ$17</f>
        <v>179.12</v>
      </c>
      <c r="G102" s="2">
        <f>C102*$AI$8+D102*$AI$9+E102*$AI$10</f>
        <v>136.91999999999999</v>
      </c>
      <c r="H102" s="2">
        <v>25</v>
      </c>
      <c r="I102" s="2">
        <f>H102*0.7</f>
        <v>17.5</v>
      </c>
      <c r="J102" s="2">
        <f>J101+F102</f>
        <v>6996.8199999999988</v>
      </c>
      <c r="K102" s="2">
        <f>ROUNDDOWN(G102, 0)+K101</f>
        <v>7194</v>
      </c>
      <c r="L102" s="2"/>
      <c r="M102" s="2">
        <f>(N102/100)*G102</f>
        <v>87.628799999999998</v>
      </c>
      <c r="N102" s="4">
        <v>64</v>
      </c>
      <c r="O102" s="4">
        <f>C102*$AC$8+D102*$AC$9+E102*$AC$10</f>
        <v>709.58</v>
      </c>
      <c r="P102" s="4">
        <f>A102*A102</f>
        <v>10000</v>
      </c>
    </row>
    <row r="103" spans="1:16" ht="16.5" customHeight="1">
      <c r="D103" s="2"/>
      <c r="E103" s="2"/>
      <c r="F103" s="2"/>
      <c r="G103" s="2"/>
      <c r="H103" s="3"/>
      <c r="I103" s="2"/>
      <c r="J103" s="3"/>
      <c r="K103" s="3"/>
      <c r="L103" s="3"/>
      <c r="M103" s="3"/>
      <c r="P103" s="2"/>
    </row>
    <row r="104" spans="1:16" ht="16.5" customHeight="1">
      <c r="F104" s="3"/>
      <c r="H104" s="3"/>
      <c r="I104" s="2"/>
      <c r="J104" s="3"/>
      <c r="K104" s="3"/>
      <c r="L104" s="3"/>
      <c r="M104" s="3"/>
      <c r="P104" s="2"/>
    </row>
    <row r="105" spans="1:16" ht="16.5" customHeight="1">
      <c r="F105" s="3"/>
      <c r="H105" s="3"/>
      <c r="I105" s="2"/>
      <c r="J105" s="3"/>
      <c r="K105" s="3"/>
      <c r="L105" s="3"/>
      <c r="M105" s="3"/>
      <c r="P105" s="2"/>
    </row>
    <row r="106" spans="1:16" ht="16.5" customHeight="1">
      <c r="F106" s="3"/>
      <c r="H106" s="3"/>
      <c r="I106" s="2"/>
      <c r="J106" s="3"/>
      <c r="K106" s="3"/>
      <c r="L106" s="3"/>
      <c r="M106" s="3"/>
      <c r="P106" s="2"/>
    </row>
    <row r="107" spans="1:16" ht="16.5" customHeight="1">
      <c r="F107" s="3"/>
      <c r="H107" s="3"/>
      <c r="I107" s="2"/>
      <c r="J107" s="3"/>
      <c r="K107" s="3"/>
      <c r="L107" s="3"/>
      <c r="M107" s="3"/>
      <c r="P107" s="2"/>
    </row>
    <row r="108" spans="1:16" ht="16.5" customHeight="1">
      <c r="F108" s="3"/>
      <c r="H108" s="3"/>
      <c r="I108" s="2"/>
      <c r="J108" s="3"/>
      <c r="K108" s="3"/>
      <c r="L108" s="3"/>
      <c r="M108" s="3"/>
      <c r="P108" s="2"/>
    </row>
    <row r="109" spans="1:16" ht="16.5" customHeight="1"/>
    <row r="110" spans="1:16" ht="16.5" customHeight="1"/>
    <row r="111" spans="1:16" ht="16.5" customHeight="1"/>
    <row r="112" spans="1:16" ht="16.5" customHeight="1"/>
    <row r="113" s="1" customFormat="1" ht="16.5" customHeight="1"/>
    <row r="114" s="1" customFormat="1" ht="16.5" customHeight="1"/>
    <row r="115" s="1" customFormat="1" ht="16.5" customHeight="1"/>
    <row r="116" s="1" customFormat="1" ht="16.5" customHeight="1"/>
    <row r="117" s="1" customFormat="1" ht="16.5" customHeight="1"/>
    <row r="118" s="1" customFormat="1" ht="16.5" customHeight="1"/>
    <row r="119" s="1" customFormat="1" ht="16.5" customHeight="1"/>
    <row r="120" s="1" customFormat="1" ht="16.5" customHeight="1"/>
    <row r="121" s="1" customFormat="1" ht="16.5" customHeight="1"/>
    <row r="122" s="1" customFormat="1" ht="16.5" customHeight="1"/>
    <row r="123" s="1" customFormat="1" ht="16.5" customHeight="1"/>
    <row r="124" s="1" customFormat="1" ht="16.5" customHeight="1"/>
    <row r="125" s="1" customFormat="1" ht="16.5" customHeight="1"/>
    <row r="126" s="1" customFormat="1" ht="16.5" customHeight="1"/>
    <row r="127" s="1" customFormat="1" ht="16.5" customHeight="1"/>
    <row r="128" s="1" customFormat="1" ht="16.5" customHeight="1"/>
    <row r="129" s="1" customFormat="1" ht="16.5" customHeight="1"/>
    <row r="130" s="1" customFormat="1" ht="16.5" customHeight="1"/>
    <row r="131" s="1" customFormat="1" ht="16.5" customHeight="1"/>
    <row r="132" s="1" customFormat="1" ht="16.5" customHeight="1"/>
    <row r="133" s="1" customFormat="1" ht="16.5" customHeight="1"/>
    <row r="134" s="1" customFormat="1" ht="16.5" customHeight="1"/>
    <row r="135" s="1" customFormat="1" ht="16.5" customHeight="1"/>
    <row r="136" s="1" customFormat="1" ht="16.5" customHeight="1"/>
    <row r="137" s="1" customFormat="1" ht="16.5" customHeight="1"/>
    <row r="138" s="1" customFormat="1" ht="16.5" customHeight="1"/>
    <row r="139" s="1" customFormat="1" ht="16.5" customHeight="1"/>
    <row r="140" s="1" customFormat="1" ht="16.5" customHeight="1"/>
    <row r="141" s="1" customFormat="1" ht="16.5" customHeight="1"/>
    <row r="142" s="1" customFormat="1" ht="16.5" customHeight="1"/>
    <row r="143" s="1" customFormat="1" ht="16.5" customHeight="1"/>
    <row r="144" s="1" customFormat="1" ht="16.5" customHeight="1"/>
    <row r="145" s="1" customFormat="1" ht="16.5" customHeight="1"/>
    <row r="146" s="1" customFormat="1" ht="16.5" customHeight="1"/>
    <row r="147" s="1" customFormat="1" ht="16.5" customHeight="1"/>
    <row r="148" s="1" customFormat="1" ht="16.5" customHeight="1"/>
    <row r="149" s="1" customFormat="1" ht="16.5" customHeight="1"/>
    <row r="150" s="1" customFormat="1" ht="16.5" customHeight="1"/>
    <row r="151" s="1" customFormat="1" ht="16.5" customHeight="1"/>
    <row r="152" s="1" customFormat="1" ht="16.5" customHeight="1"/>
    <row r="153" s="1" customFormat="1" ht="16.5" customHeight="1"/>
    <row r="154" s="1" customFormat="1" ht="16.5" customHeight="1"/>
    <row r="155" s="1" customFormat="1" ht="16.5" customHeight="1"/>
    <row r="156" s="1" customFormat="1" ht="16.5" customHeight="1"/>
    <row r="157" s="1" customFormat="1" ht="16.5" customHeight="1"/>
    <row r="158" s="1" customFormat="1" ht="16.5" customHeight="1"/>
    <row r="159" s="1" customFormat="1" ht="16.5" customHeight="1"/>
    <row r="160" s="1" customFormat="1" ht="16.5" customHeight="1"/>
    <row r="161" s="1" customFormat="1" ht="16.5" customHeight="1"/>
    <row r="162" s="1" customFormat="1" ht="16.5" customHeight="1"/>
    <row r="163" s="1" customFormat="1" ht="16.5" customHeight="1"/>
    <row r="164" s="1" customFormat="1" ht="16.5" customHeight="1"/>
    <row r="165" s="1" customFormat="1" ht="16.5" customHeight="1"/>
    <row r="166" s="1" customFormat="1" ht="16.5" customHeight="1"/>
    <row r="167" s="1" customFormat="1" ht="16.5" customHeight="1"/>
    <row r="168" s="1" customFormat="1" ht="16.5" customHeight="1"/>
    <row r="169" s="1" customFormat="1" ht="16.5" customHeight="1"/>
    <row r="170" s="1" customFormat="1" ht="16.5" customHeight="1"/>
    <row r="171" s="1" customFormat="1" ht="16.5" customHeight="1"/>
    <row r="172" s="1" customFormat="1" ht="16.5" customHeight="1"/>
    <row r="173" s="1" customFormat="1" ht="16.5" customHeight="1"/>
    <row r="174" s="1" customFormat="1" ht="16.5" customHeight="1"/>
    <row r="175" s="1" customFormat="1" ht="16.5" customHeight="1"/>
    <row r="176" s="1" customFormat="1" ht="16.5" customHeight="1"/>
    <row r="177" s="1" customFormat="1" ht="16.5" customHeight="1"/>
    <row r="178" s="1" customFormat="1" ht="16.5" customHeight="1"/>
    <row r="179" s="1" customFormat="1" ht="16.5" customHeight="1"/>
    <row r="180" s="1" customFormat="1" ht="16.5" customHeight="1"/>
    <row r="181" s="1" customFormat="1" ht="16.5" customHeight="1"/>
    <row r="182" s="1" customFormat="1" ht="16.5" customHeight="1"/>
    <row r="183" s="1" customFormat="1" ht="16.5" customHeight="1"/>
    <row r="184" s="1" customFormat="1" ht="16.5" customHeight="1"/>
    <row r="185" s="1" customFormat="1" ht="16.5" customHeight="1"/>
    <row r="186" s="1" customFormat="1" ht="16.5" customHeight="1"/>
    <row r="187" s="1" customFormat="1" ht="16.5" customHeight="1"/>
    <row r="188" s="1" customFormat="1" ht="16.5" customHeight="1"/>
    <row r="189" s="1" customFormat="1" ht="16.5" customHeight="1"/>
    <row r="190" s="1" customFormat="1" ht="16.5" customHeight="1"/>
    <row r="191" s="1" customFormat="1" ht="16.5" customHeight="1"/>
    <row r="192" s="1" customFormat="1" ht="16.5" customHeight="1"/>
    <row r="193" s="1" customFormat="1" ht="16.5" customHeight="1"/>
    <row r="194" s="1" customFormat="1" ht="16.5" customHeight="1"/>
    <row r="195" s="1" customFormat="1" ht="16.5" customHeight="1"/>
    <row r="196" s="1" customFormat="1" ht="16.5" customHeight="1"/>
    <row r="197" s="1" customFormat="1" ht="16.5" customHeight="1"/>
    <row r="198" s="1" customFormat="1" ht="16.5" customHeight="1"/>
    <row r="199" s="1" customFormat="1" ht="16.5" customHeight="1"/>
    <row r="200" s="1" customFormat="1" ht="16.5" customHeight="1"/>
    <row r="201" s="1" customFormat="1" ht="16.5" customHeight="1"/>
    <row r="202" s="1" customFormat="1" ht="16.5" customHeight="1"/>
    <row r="203" s="1" customFormat="1" ht="16.5" customHeight="1"/>
    <row r="204" s="1" customFormat="1" ht="16.5" customHeight="1"/>
    <row r="205" s="1" customFormat="1" ht="16.5" customHeight="1"/>
    <row r="206" s="1" customFormat="1" ht="16.5" customHeight="1"/>
    <row r="207" s="1" customFormat="1" ht="16.5" customHeight="1"/>
    <row r="208" s="1" customFormat="1" ht="16.5" customHeight="1"/>
    <row r="209" s="1" customFormat="1" ht="16.5" customHeight="1"/>
    <row r="210" s="1" customFormat="1" ht="16.5" customHeight="1"/>
    <row r="211" s="1" customFormat="1" ht="16.5" customHeight="1"/>
    <row r="212" s="1" customFormat="1" ht="16.5" customHeight="1"/>
    <row r="213" s="1" customFormat="1" ht="16.5" customHeight="1"/>
    <row r="214" s="1" customFormat="1" ht="16.5" customHeight="1"/>
    <row r="215" s="1" customFormat="1" ht="16.5" customHeight="1"/>
    <row r="216" s="1" customFormat="1" ht="16.5" customHeight="1"/>
    <row r="217" s="1" customFormat="1" ht="16.5" customHeight="1"/>
    <row r="218" s="1" customFormat="1" ht="16.5" customHeight="1"/>
    <row r="219" s="1" customFormat="1" ht="16.5" customHeight="1"/>
    <row r="220" s="1" customFormat="1" ht="16.5" customHeight="1"/>
    <row r="221" s="1" customFormat="1" ht="16.5" customHeight="1"/>
    <row r="222" s="1" customFormat="1" ht="16.5" customHeight="1"/>
    <row r="223" s="1" customFormat="1" ht="16.5" customHeight="1"/>
    <row r="224" s="1" customFormat="1" ht="16.5" customHeight="1"/>
    <row r="225" s="1" customFormat="1" ht="16.5" customHeight="1"/>
    <row r="226" s="1" customFormat="1" ht="16.5" customHeight="1"/>
    <row r="227" s="1" customFormat="1" ht="16.5" customHeight="1"/>
    <row r="228" s="1" customFormat="1" ht="16.5" customHeight="1"/>
    <row r="229" s="1" customFormat="1" ht="16.5" customHeight="1"/>
    <row r="230" s="1" customFormat="1" ht="16.5" customHeight="1"/>
    <row r="231" s="1" customFormat="1" ht="16.5" customHeight="1"/>
    <row r="232" s="1" customFormat="1" ht="16.5" customHeight="1"/>
    <row r="233" s="1" customFormat="1" ht="16.5" customHeight="1"/>
    <row r="234" s="1" customFormat="1" ht="16.5" customHeight="1"/>
    <row r="235" s="1" customFormat="1" ht="16.5" customHeight="1"/>
    <row r="236" s="1" customFormat="1" ht="16.5" customHeight="1"/>
    <row r="237" s="1" customFormat="1" ht="16.5" customHeight="1"/>
    <row r="238" s="1" customFormat="1" ht="16.5" customHeight="1"/>
    <row r="239" s="1" customFormat="1" ht="16.5" customHeight="1"/>
    <row r="240" s="1" customFormat="1" ht="16.5" customHeight="1"/>
    <row r="241" s="1" customFormat="1" ht="16.5" customHeight="1"/>
    <row r="242" s="1" customFormat="1" ht="16.5" customHeight="1"/>
    <row r="243" s="1" customFormat="1" ht="16.5" customHeight="1"/>
    <row r="244" s="1" customFormat="1" ht="16.5" customHeight="1"/>
    <row r="245" s="1" customFormat="1" ht="16.5" customHeight="1"/>
    <row r="246" s="1" customFormat="1" ht="16.5" customHeight="1"/>
    <row r="247" s="1" customFormat="1" ht="16.5" customHeight="1"/>
    <row r="248" s="1" customFormat="1" ht="16.5" customHeight="1"/>
    <row r="249" s="1" customFormat="1" ht="16.5" customHeight="1"/>
    <row r="250" s="1" customFormat="1" ht="16.5" customHeight="1"/>
    <row r="251" s="1" customFormat="1" ht="16.5" customHeight="1"/>
    <row r="252" s="1" customFormat="1" ht="16.5" customHeight="1"/>
    <row r="253" s="1" customFormat="1" ht="16.5" customHeight="1"/>
    <row r="254" s="1" customFormat="1" ht="16.5" customHeight="1"/>
    <row r="255" s="1" customFormat="1" ht="16.5" customHeight="1"/>
    <row r="256" s="1" customFormat="1" ht="16.5" customHeight="1"/>
    <row r="257" s="1" customFormat="1" ht="16.5" customHeight="1"/>
    <row r="258" s="1" customFormat="1" ht="16.5" customHeight="1"/>
    <row r="259" s="1" customFormat="1" ht="16.5" customHeight="1"/>
    <row r="260" s="1" customFormat="1" ht="16.5" customHeight="1"/>
    <row r="261" s="1" customFormat="1" ht="16.5" customHeight="1"/>
    <row r="262" s="1" customFormat="1" ht="16.5" customHeight="1"/>
    <row r="263" s="1" customFormat="1" ht="16.5" customHeight="1"/>
    <row r="264" s="1" customFormat="1" ht="16.5" customHeight="1"/>
    <row r="265" s="1" customFormat="1" ht="16.5" customHeight="1"/>
    <row r="266" s="1" customFormat="1" ht="16.5" customHeight="1"/>
    <row r="267" s="1" customFormat="1" ht="16.5" customHeight="1"/>
    <row r="268" s="1" customFormat="1" ht="16.5" customHeight="1"/>
    <row r="269" s="1" customFormat="1" ht="16.5" customHeight="1"/>
    <row r="270" s="1" customFormat="1" ht="16.5" customHeight="1"/>
    <row r="271" s="1" customFormat="1" ht="16.5" customHeight="1"/>
    <row r="272" s="1" customFormat="1" ht="16.5" customHeight="1"/>
    <row r="273" s="1" customFormat="1" ht="16.5" customHeight="1"/>
    <row r="274" s="1" customFormat="1" ht="16.5" customHeight="1"/>
    <row r="275" s="1" customFormat="1" ht="16.5" customHeight="1"/>
    <row r="276" s="1" customFormat="1" ht="16.5" customHeight="1"/>
    <row r="277" s="1" customFormat="1" ht="16.5" customHeight="1"/>
    <row r="278" s="1" customFormat="1" ht="16.5" customHeight="1"/>
    <row r="279" s="1" customFormat="1" ht="16.5" customHeight="1"/>
    <row r="280" s="1" customFormat="1" ht="16.5" customHeight="1"/>
    <row r="281" s="1" customFormat="1" ht="16.5" customHeight="1"/>
    <row r="282" s="1" customFormat="1" ht="16.5" customHeight="1"/>
    <row r="283" s="1" customFormat="1" ht="16.5" customHeight="1"/>
    <row r="284" s="1" customFormat="1" ht="16.5" customHeight="1"/>
    <row r="285" s="1" customFormat="1" ht="16.5" customHeight="1"/>
    <row r="286" s="1" customFormat="1" ht="16.5" customHeight="1"/>
    <row r="287" s="1" customFormat="1" ht="16.5" customHeight="1"/>
    <row r="288" s="1" customFormat="1" ht="16.5" customHeight="1"/>
    <row r="289" s="1" customFormat="1" ht="16.5" customHeight="1"/>
    <row r="290" s="1" customFormat="1" ht="16.5" customHeight="1"/>
    <row r="291" s="1" customFormat="1" ht="16.5" customHeight="1"/>
    <row r="292" s="1" customFormat="1" ht="16.5" customHeight="1"/>
    <row r="293" s="1" customFormat="1" ht="16.5" customHeight="1"/>
    <row r="294" s="1" customFormat="1" ht="16.5" customHeight="1"/>
    <row r="295" s="1" customFormat="1" ht="16.5" customHeight="1"/>
    <row r="296" s="1" customFormat="1" ht="16.5" customHeight="1"/>
    <row r="297" s="1" customFormat="1" ht="16.5" customHeight="1"/>
    <row r="298" s="1" customFormat="1" ht="16.5" customHeight="1"/>
    <row r="299" s="1" customFormat="1" ht="16.5" customHeight="1"/>
    <row r="300" s="1" customFormat="1" ht="16.5" customHeight="1"/>
    <row r="301" s="1" customFormat="1" ht="16.5" customHeight="1"/>
    <row r="302" s="1" customFormat="1" ht="16.5" customHeight="1"/>
    <row r="303" s="1" customFormat="1" ht="16.5" customHeight="1"/>
    <row r="304" s="1" customFormat="1" ht="16.5" customHeight="1"/>
    <row r="305" s="1" customFormat="1" ht="16.5" customHeight="1"/>
    <row r="306" s="1" customFormat="1" ht="16.5" customHeight="1"/>
    <row r="307" s="1" customFormat="1" ht="16.5" customHeight="1"/>
    <row r="308" s="1" customFormat="1" ht="16.5" customHeight="1"/>
    <row r="309" s="1" customFormat="1" ht="16.5" customHeight="1"/>
    <row r="310" s="1" customFormat="1" ht="16.5" customHeight="1"/>
    <row r="311" s="1" customFormat="1" ht="16.5" customHeight="1"/>
    <row r="312" s="1" customFormat="1" ht="16.5" customHeight="1"/>
    <row r="313" s="1" customFormat="1" ht="16.5" customHeight="1"/>
    <row r="314" s="1" customFormat="1" ht="16.5" customHeight="1"/>
    <row r="315" s="1" customFormat="1" ht="16.5" customHeight="1"/>
    <row r="316" s="1" customFormat="1" ht="16.5" customHeight="1"/>
    <row r="317" s="1" customFormat="1" ht="16.5" customHeight="1"/>
    <row r="318" s="1" customFormat="1" ht="16.5" customHeight="1"/>
    <row r="319" s="1" customFormat="1" ht="16.5" customHeight="1"/>
    <row r="320" s="1" customFormat="1" ht="16.5" customHeight="1"/>
    <row r="321" s="1" customFormat="1" ht="16.5" customHeight="1"/>
    <row r="322" s="1" customFormat="1" ht="16.5" customHeight="1"/>
    <row r="323" s="1" customFormat="1" ht="16.5" customHeight="1"/>
    <row r="324" s="1" customFormat="1" ht="16.5" customHeight="1"/>
    <row r="325" s="1" customFormat="1" ht="16.5" customHeight="1"/>
    <row r="326" s="1" customFormat="1" ht="16.5" customHeight="1"/>
    <row r="327" s="1" customFormat="1" ht="16.5" customHeight="1"/>
    <row r="328" s="1" customFormat="1" ht="16.5" customHeight="1"/>
    <row r="329" s="1" customFormat="1" ht="16.5" customHeight="1"/>
    <row r="330" s="1" customFormat="1" ht="16.5" customHeight="1"/>
    <row r="331" s="1" customFormat="1" ht="16.5" customHeight="1"/>
    <row r="332" s="1" customFormat="1" ht="16.5" customHeight="1"/>
    <row r="333" s="1" customFormat="1" ht="16.5" customHeight="1"/>
    <row r="334" s="1" customFormat="1" ht="16.5" customHeight="1"/>
    <row r="335" s="1" customFormat="1" ht="16.5" customHeight="1"/>
    <row r="336" s="1" customFormat="1" ht="16.5" customHeight="1"/>
    <row r="337" s="1" customFormat="1" ht="16.5" customHeight="1"/>
    <row r="338" s="1" customFormat="1" ht="16.5" customHeight="1"/>
    <row r="339" s="1" customFormat="1" ht="16.5" customHeight="1"/>
    <row r="340" s="1" customFormat="1" ht="16.5" customHeight="1"/>
    <row r="341" s="1" customFormat="1" ht="16.5" customHeight="1"/>
    <row r="342" s="1" customFormat="1" ht="16.5" customHeight="1"/>
    <row r="343" s="1" customFormat="1" ht="16.5" customHeight="1"/>
    <row r="344" s="1" customFormat="1" ht="16.5" customHeight="1"/>
    <row r="345" s="1" customFormat="1" ht="16.5" customHeight="1"/>
    <row r="346" s="1" customFormat="1" ht="16.5" customHeight="1"/>
    <row r="347" s="1" customFormat="1" ht="16.5" customHeight="1"/>
    <row r="348" s="1" customFormat="1" ht="16.5" customHeight="1"/>
    <row r="349" s="1" customFormat="1" ht="16.5" customHeight="1"/>
    <row r="350" s="1" customFormat="1" ht="16.5" customHeight="1"/>
    <row r="351" s="1" customFormat="1" ht="16.5" customHeight="1"/>
    <row r="352" s="1" customFormat="1" ht="16.5" customHeight="1"/>
    <row r="353" s="1" customFormat="1" ht="16.5" customHeight="1"/>
    <row r="354" s="1" customFormat="1" ht="16.5" customHeight="1"/>
    <row r="355" s="1" customFormat="1" ht="16.5" customHeight="1"/>
    <row r="356" s="1" customFormat="1" ht="16.5" customHeight="1"/>
    <row r="357" s="1" customFormat="1" ht="16.5" customHeight="1"/>
    <row r="358" s="1" customFormat="1" ht="16.5" customHeight="1"/>
    <row r="359" s="1" customFormat="1" ht="16.5" customHeight="1"/>
    <row r="360" s="1" customFormat="1" ht="16.5" customHeight="1"/>
    <row r="361" s="1" customFormat="1" ht="16.5" customHeight="1"/>
    <row r="362" s="1" customFormat="1" ht="16.5" customHeight="1"/>
    <row r="363" s="1" customFormat="1" ht="16.5" customHeight="1"/>
    <row r="364" s="1" customFormat="1" ht="16.5" customHeight="1"/>
    <row r="365" s="1" customFormat="1" ht="16.5" customHeight="1"/>
    <row r="366" s="1" customFormat="1" ht="16.5" customHeight="1"/>
    <row r="367" s="1" customFormat="1" ht="16.5" customHeight="1"/>
    <row r="368" s="1" customFormat="1" ht="16.5" customHeight="1"/>
    <row r="369" s="1" customFormat="1" ht="16.5" customHeight="1"/>
    <row r="370" s="1" customFormat="1" ht="16.5" customHeight="1"/>
    <row r="371" s="1" customFormat="1" ht="16.5" customHeight="1"/>
    <row r="372" s="1" customFormat="1" ht="16.5" customHeight="1"/>
    <row r="373" s="1" customFormat="1" ht="16.5" customHeight="1"/>
    <row r="374" s="1" customFormat="1" ht="16.5" customHeight="1"/>
    <row r="375" s="1" customFormat="1" ht="16.5" customHeight="1"/>
    <row r="376" s="1" customFormat="1" ht="16.5" customHeight="1"/>
    <row r="377" s="1" customFormat="1" ht="16.5" customHeight="1"/>
    <row r="378" s="1" customFormat="1" ht="16.5" customHeight="1"/>
    <row r="379" s="1" customFormat="1" ht="16.5" customHeight="1"/>
    <row r="380" s="1" customFormat="1" ht="16.5" customHeight="1"/>
    <row r="381" s="1" customFormat="1" ht="16.5" customHeight="1"/>
    <row r="382" s="1" customFormat="1" ht="16.5" customHeight="1"/>
    <row r="383" s="1" customFormat="1" ht="16.5" customHeight="1"/>
    <row r="384" s="1" customFormat="1" ht="16.5" customHeight="1"/>
    <row r="385" s="1" customFormat="1" ht="16.5" customHeight="1"/>
    <row r="386" s="1" customFormat="1" ht="16.5" customHeight="1"/>
    <row r="387" s="1" customFormat="1" ht="16.5" customHeight="1"/>
    <row r="388" s="1" customFormat="1" ht="16.5" customHeight="1"/>
    <row r="389" s="1" customFormat="1" ht="16.5" customHeight="1"/>
    <row r="390" s="1" customFormat="1" ht="16.5" customHeight="1"/>
    <row r="391" s="1" customFormat="1" ht="16.5" customHeight="1"/>
    <row r="392" s="1" customFormat="1" ht="16.5" customHeight="1"/>
    <row r="393" s="1" customFormat="1" ht="16.5" customHeight="1"/>
    <row r="394" s="1" customFormat="1" ht="16.5" customHeight="1"/>
    <row r="395" s="1" customFormat="1" ht="16.5" customHeight="1"/>
    <row r="396" s="1" customFormat="1" ht="16.5" customHeight="1"/>
    <row r="397" s="1" customFormat="1" ht="16.5" customHeight="1"/>
    <row r="398" s="1" customFormat="1" ht="16.5" customHeight="1"/>
    <row r="399" s="1" customFormat="1" ht="16.5" customHeight="1"/>
    <row r="400" s="1" customFormat="1" ht="16.5" customHeight="1"/>
    <row r="401" s="1" customFormat="1" ht="16.5" customHeight="1"/>
    <row r="402" s="1" customFormat="1" ht="16.5" customHeight="1"/>
    <row r="403" s="1" customFormat="1" ht="16.5" customHeight="1"/>
    <row r="404" s="1" customFormat="1" ht="16.5" customHeight="1"/>
    <row r="405" s="1" customFormat="1" ht="16.5" customHeight="1"/>
    <row r="406" s="1" customFormat="1" ht="16.5" customHeight="1"/>
    <row r="407" s="1" customFormat="1" ht="16.5" customHeight="1"/>
    <row r="408" s="1" customFormat="1" ht="16.5" customHeight="1"/>
    <row r="409" s="1" customFormat="1" ht="16.5" customHeight="1"/>
    <row r="410" s="1" customFormat="1" ht="16.5" customHeight="1"/>
    <row r="411" s="1" customFormat="1" ht="16.5" customHeight="1"/>
    <row r="412" s="1" customFormat="1" ht="16.5" customHeight="1"/>
    <row r="413" s="1" customFormat="1" ht="16.5" customHeight="1"/>
    <row r="414" s="1" customFormat="1" ht="16.5" customHeight="1"/>
    <row r="415" s="1" customFormat="1" ht="16.5" customHeight="1"/>
    <row r="416" s="1" customFormat="1" ht="16.5" customHeight="1"/>
    <row r="417" s="1" customFormat="1" ht="16.5" customHeight="1"/>
    <row r="418" s="1" customFormat="1" ht="16.5" customHeight="1"/>
    <row r="419" s="1" customFormat="1" ht="16.5" customHeight="1"/>
    <row r="420" s="1" customFormat="1" ht="16.5" customHeight="1"/>
    <row r="421" s="1" customFormat="1" ht="16.5" customHeight="1"/>
    <row r="422" s="1" customFormat="1" ht="16.5" customHeight="1"/>
    <row r="423" s="1" customFormat="1" ht="16.5" customHeight="1"/>
    <row r="424" s="1" customFormat="1" ht="16.5" customHeight="1"/>
    <row r="425" s="1" customFormat="1" ht="16.5" customHeight="1"/>
    <row r="426" s="1" customFormat="1" ht="16.5" customHeight="1"/>
    <row r="427" s="1" customFormat="1" ht="16.5" customHeight="1"/>
    <row r="428" s="1" customFormat="1" ht="16.5" customHeight="1"/>
    <row r="429" s="1" customFormat="1" ht="16.5" customHeight="1"/>
    <row r="430" s="1" customFormat="1" ht="16.5" customHeight="1"/>
    <row r="431" s="1" customFormat="1" ht="16.5" customHeight="1"/>
    <row r="432" s="1" customFormat="1" ht="16.5" customHeight="1"/>
    <row r="433" s="1" customFormat="1" ht="16.5" customHeight="1"/>
    <row r="434" s="1" customFormat="1" ht="16.5" customHeight="1"/>
    <row r="435" s="1" customFormat="1" ht="16.5" customHeight="1"/>
    <row r="436" s="1" customFormat="1" ht="16.5" customHeight="1"/>
    <row r="437" s="1" customFormat="1" ht="16.5" customHeight="1"/>
    <row r="438" s="1" customFormat="1" ht="16.5" customHeight="1"/>
    <row r="439" s="1" customFormat="1" ht="16.5" customHeight="1"/>
    <row r="440" s="1" customFormat="1" ht="16.5" customHeight="1"/>
    <row r="441" s="1" customFormat="1" ht="16.5" customHeight="1"/>
    <row r="442" s="1" customFormat="1" ht="16.5" customHeight="1"/>
    <row r="443" s="1" customFormat="1" ht="16.5" customHeight="1"/>
    <row r="444" s="1" customFormat="1" ht="16.5" customHeight="1"/>
    <row r="445" s="1" customFormat="1" ht="16.5" customHeight="1"/>
    <row r="446" s="1" customFormat="1" ht="16.5" customHeight="1"/>
    <row r="447" s="1" customFormat="1" ht="16.5" customHeight="1"/>
    <row r="448" s="1" customFormat="1" ht="16.5" customHeight="1"/>
    <row r="449" s="1" customFormat="1" ht="16.5" customHeight="1"/>
    <row r="450" s="1" customFormat="1" ht="16.5" customHeight="1"/>
    <row r="451" s="1" customFormat="1" ht="16.5" customHeight="1"/>
    <row r="452" s="1" customFormat="1" ht="16.5" customHeight="1"/>
    <row r="453" s="1" customFormat="1" ht="16.5" customHeight="1"/>
    <row r="454" s="1" customFormat="1" ht="16.5" customHeight="1"/>
    <row r="455" s="1" customFormat="1" ht="16.5" customHeight="1"/>
    <row r="456" s="1" customFormat="1" ht="16.5" customHeight="1"/>
    <row r="457" s="1" customFormat="1" ht="16.5" customHeight="1"/>
    <row r="458" s="1" customFormat="1" ht="16.5" customHeight="1"/>
    <row r="459" s="1" customFormat="1" ht="16.5" customHeight="1"/>
    <row r="460" s="1" customFormat="1" ht="16.5" customHeight="1"/>
    <row r="461" s="1" customFormat="1" ht="16.5" customHeight="1"/>
    <row r="462" s="1" customFormat="1" ht="16.5" customHeight="1"/>
    <row r="463" s="1" customFormat="1" ht="16.5" customHeight="1"/>
    <row r="464" s="1" customFormat="1" ht="16.5" customHeight="1"/>
    <row r="465" s="1" customFormat="1" ht="16.5" customHeight="1"/>
    <row r="466" s="1" customFormat="1" ht="16.5" customHeight="1"/>
    <row r="467" s="1" customFormat="1" ht="16.5" customHeight="1"/>
    <row r="468" s="1" customFormat="1" ht="16.5" customHeight="1"/>
    <row r="469" s="1" customFormat="1" ht="16.5" customHeight="1"/>
    <row r="470" s="1" customFormat="1" ht="16.5" customHeight="1"/>
    <row r="471" s="1" customFormat="1" ht="16.5" customHeight="1"/>
    <row r="472" s="1" customFormat="1" ht="16.5" customHeight="1"/>
    <row r="473" s="1" customFormat="1" ht="16.5" customHeight="1"/>
    <row r="474" s="1" customFormat="1" ht="16.5" customHeight="1"/>
    <row r="475" s="1" customFormat="1" ht="16.5" customHeight="1"/>
    <row r="476" s="1" customFormat="1" ht="16.5" customHeight="1"/>
    <row r="477" s="1" customFormat="1" ht="16.5" customHeight="1"/>
    <row r="478" s="1" customFormat="1" ht="16.5" customHeight="1"/>
    <row r="479" s="1" customFormat="1" ht="16.5" customHeight="1"/>
    <row r="480" s="1" customFormat="1" ht="16.5" customHeight="1"/>
    <row r="481" s="1" customFormat="1" ht="16.5" customHeight="1"/>
    <row r="482" s="1" customFormat="1" ht="16.5" customHeight="1"/>
    <row r="483" s="1" customFormat="1" ht="16.5" customHeight="1"/>
    <row r="484" s="1" customFormat="1" ht="16.5" customHeight="1"/>
    <row r="485" s="1" customFormat="1" ht="16.5" customHeight="1"/>
    <row r="486" s="1" customFormat="1" ht="16.5" customHeight="1"/>
    <row r="487" s="1" customFormat="1" ht="16.5" customHeight="1"/>
    <row r="488" s="1" customFormat="1" ht="16.5" customHeight="1"/>
    <row r="489" s="1" customFormat="1" ht="16.5" customHeight="1"/>
    <row r="490" s="1" customFormat="1" ht="16.5" customHeight="1"/>
    <row r="491" s="1" customFormat="1" ht="16.5" customHeight="1"/>
    <row r="492" s="1" customFormat="1" ht="16.5" customHeight="1"/>
    <row r="493" s="1" customFormat="1" ht="16.5" customHeight="1"/>
    <row r="494" s="1" customFormat="1" ht="16.5" customHeight="1"/>
    <row r="495" s="1" customFormat="1" ht="16.5" customHeight="1"/>
    <row r="496" s="1" customFormat="1" ht="16.5" customHeight="1"/>
    <row r="497" s="1" customFormat="1" ht="16.5" customHeight="1"/>
    <row r="498" s="1" customFormat="1" ht="16.5" customHeight="1"/>
    <row r="499" s="1" customFormat="1" ht="16.5" customHeight="1"/>
    <row r="500" s="1" customFormat="1" ht="16.5" customHeight="1"/>
    <row r="501" s="1" customFormat="1" ht="16.5" customHeight="1"/>
    <row r="502" s="1" customFormat="1" ht="16.5" customHeight="1"/>
    <row r="503" s="1" customFormat="1" ht="16.5" customHeight="1"/>
    <row r="504" s="1" customFormat="1" ht="16.5" customHeight="1"/>
    <row r="505" s="1" customFormat="1" ht="16.5" customHeight="1"/>
    <row r="506" s="1" customFormat="1" ht="16.5" customHeight="1"/>
    <row r="507" s="1" customFormat="1" ht="16.5" customHeight="1"/>
    <row r="508" s="1" customFormat="1" ht="16.5" customHeight="1"/>
    <row r="509" s="1" customFormat="1" ht="16.5" customHeight="1"/>
    <row r="510" s="1" customFormat="1" ht="16.5" customHeight="1"/>
    <row r="511" s="1" customFormat="1" ht="16.5" customHeight="1"/>
    <row r="512" s="1" customFormat="1" ht="16.5" customHeight="1"/>
    <row r="513" s="1" customFormat="1" ht="16.5" customHeight="1"/>
    <row r="514" s="1" customFormat="1" ht="16.5" customHeight="1"/>
    <row r="515" s="1" customFormat="1" ht="16.5" customHeight="1"/>
    <row r="516" s="1" customFormat="1" ht="16.5" customHeight="1"/>
    <row r="517" s="1" customFormat="1" ht="16.5" customHeight="1"/>
    <row r="518" s="1" customFormat="1" ht="16.5" customHeight="1"/>
    <row r="519" s="1" customFormat="1" ht="16.5" customHeight="1"/>
    <row r="520" s="1" customFormat="1" ht="16.5" customHeight="1"/>
    <row r="521" s="1" customFormat="1" ht="16.5" customHeight="1"/>
    <row r="522" s="1" customFormat="1" ht="16.5" customHeight="1"/>
    <row r="523" s="1" customFormat="1" ht="16.5" customHeight="1"/>
    <row r="524" s="1" customFormat="1" ht="16.5" customHeight="1"/>
    <row r="525" s="1" customFormat="1" ht="16.5" customHeight="1"/>
    <row r="526" s="1" customFormat="1" ht="16.5" customHeight="1"/>
    <row r="527" s="1" customFormat="1" ht="16.5" customHeight="1"/>
    <row r="528" s="1" customFormat="1" ht="16.5" customHeight="1"/>
    <row r="529" s="1" customFormat="1" ht="16.5" customHeight="1"/>
    <row r="530" s="1" customFormat="1" ht="16.5" customHeight="1"/>
    <row r="531" s="1" customFormat="1" ht="16.5" customHeight="1"/>
    <row r="532" s="1" customFormat="1" ht="16.5" customHeight="1"/>
    <row r="533" s="1" customFormat="1" ht="16.5" customHeight="1"/>
    <row r="534" s="1" customFormat="1" ht="16.5" customHeight="1"/>
    <row r="535" s="1" customFormat="1" ht="16.5" customHeight="1"/>
    <row r="536" s="1" customFormat="1" ht="16.5" customHeight="1"/>
    <row r="537" s="1" customFormat="1" ht="16.5" customHeight="1"/>
    <row r="538" s="1" customFormat="1" ht="16.5" customHeight="1"/>
    <row r="539" s="1" customFormat="1" ht="16.5" customHeight="1"/>
    <row r="540" s="1" customFormat="1" ht="16.5" customHeight="1"/>
    <row r="541" s="1" customFormat="1" ht="16.5" customHeight="1"/>
    <row r="542" s="1" customFormat="1" ht="16.5" customHeight="1"/>
    <row r="543" s="1" customFormat="1" ht="16.5" customHeight="1"/>
    <row r="544" s="1" customFormat="1" ht="16.5" customHeight="1"/>
    <row r="545" s="1" customFormat="1" ht="16.5" customHeight="1"/>
    <row r="546" s="1" customFormat="1" ht="16.5" customHeight="1"/>
    <row r="547" s="1" customFormat="1" ht="16.5" customHeight="1"/>
    <row r="548" s="1" customFormat="1" ht="16.5" customHeight="1"/>
    <row r="549" s="1" customFormat="1" ht="16.5" customHeight="1"/>
    <row r="550" s="1" customFormat="1" ht="16.5" customHeight="1"/>
    <row r="551" s="1" customFormat="1" ht="16.5" customHeight="1"/>
    <row r="552" s="1" customFormat="1" ht="16.5" customHeight="1"/>
    <row r="553" s="1" customFormat="1" ht="16.5" customHeight="1"/>
    <row r="554" s="1" customFormat="1" ht="16.5" customHeight="1"/>
    <row r="555" s="1" customFormat="1" ht="16.5" customHeight="1"/>
    <row r="556" s="1" customFormat="1" ht="16.5" customHeight="1"/>
    <row r="557" s="1" customFormat="1" ht="16.5" customHeight="1"/>
    <row r="558" s="1" customFormat="1" ht="16.5" customHeight="1"/>
    <row r="559" s="1" customFormat="1" ht="16.5" customHeight="1"/>
    <row r="560" s="1" customFormat="1" ht="16.5" customHeight="1"/>
    <row r="561" s="1" customFormat="1" ht="16.5" customHeight="1"/>
    <row r="562" s="1" customFormat="1" ht="16.5" customHeight="1"/>
    <row r="563" s="1" customFormat="1" ht="16.5" customHeight="1"/>
    <row r="564" s="1" customFormat="1" ht="16.5" customHeight="1"/>
    <row r="565" s="1" customFormat="1" ht="16.5" customHeight="1"/>
    <row r="566" s="1" customFormat="1" ht="16.5" customHeight="1"/>
    <row r="567" s="1" customFormat="1" ht="16.5" customHeight="1"/>
    <row r="568" s="1" customFormat="1" ht="16.5" customHeight="1"/>
    <row r="569" s="1" customFormat="1" ht="16.5" customHeight="1"/>
    <row r="570" s="1" customFormat="1" ht="16.5" customHeight="1"/>
    <row r="571" s="1" customFormat="1" ht="16.5" customHeight="1"/>
    <row r="572" s="1" customFormat="1" ht="16.5" customHeight="1"/>
    <row r="573" s="1" customFormat="1" ht="16.5" customHeight="1"/>
    <row r="574" s="1" customFormat="1" ht="16.5" customHeight="1"/>
    <row r="575" s="1" customFormat="1" ht="16.5" customHeight="1"/>
    <row r="576" s="1" customFormat="1" ht="16.5" customHeight="1"/>
    <row r="577" s="1" customFormat="1" ht="16.5" customHeight="1"/>
    <row r="578" s="1" customFormat="1" ht="16.5" customHeight="1"/>
    <row r="579" s="1" customFormat="1" ht="16.5" customHeight="1"/>
    <row r="580" s="1" customFormat="1" ht="16.5" customHeight="1"/>
    <row r="581" s="1" customFormat="1" ht="16.5" customHeight="1"/>
    <row r="582" s="1" customFormat="1" ht="16.5" customHeight="1"/>
    <row r="583" s="1" customFormat="1" ht="16.5" customHeight="1"/>
    <row r="584" s="1" customFormat="1" ht="16.5" customHeight="1"/>
    <row r="585" s="1" customFormat="1" ht="16.5" customHeight="1"/>
    <row r="586" s="1" customFormat="1" ht="16.5" customHeight="1"/>
    <row r="587" s="1" customFormat="1" ht="16.5" customHeight="1"/>
    <row r="588" s="1" customFormat="1" ht="16.5" customHeight="1"/>
    <row r="589" s="1" customFormat="1" ht="16.5" customHeight="1"/>
    <row r="590" s="1" customFormat="1" ht="16.5" customHeight="1"/>
    <row r="591" s="1" customFormat="1" ht="16.5" customHeight="1"/>
    <row r="592" s="1" customFormat="1" ht="16.5" customHeight="1"/>
    <row r="593" s="1" customFormat="1" ht="16.5" customHeight="1"/>
    <row r="594" s="1" customFormat="1" ht="16.5" customHeight="1"/>
    <row r="595" s="1" customFormat="1" ht="16.5" customHeight="1"/>
    <row r="596" s="1" customFormat="1" ht="16.5" customHeight="1"/>
    <row r="597" s="1" customFormat="1" ht="16.5" customHeight="1"/>
    <row r="598" s="1" customFormat="1" ht="16.5" customHeight="1"/>
    <row r="599" s="1" customFormat="1" ht="16.5" customHeight="1"/>
    <row r="600" s="1" customFormat="1" ht="16.5" customHeight="1"/>
    <row r="601" s="1" customFormat="1" ht="16.5" customHeight="1"/>
    <row r="602" s="1" customFormat="1" ht="16.5" customHeight="1"/>
    <row r="603" s="1" customFormat="1" ht="16.5" customHeight="1"/>
    <row r="604" s="1" customFormat="1" ht="16.5" customHeight="1"/>
    <row r="605" s="1" customFormat="1" ht="16.5" customHeight="1"/>
    <row r="606" s="1" customFormat="1" ht="16.5" customHeight="1"/>
    <row r="607" s="1" customFormat="1" ht="16.5" customHeight="1"/>
    <row r="608" s="1" customFormat="1" ht="16.5" customHeight="1"/>
    <row r="609" s="1" customFormat="1" ht="16.5" customHeight="1"/>
    <row r="610" s="1" customFormat="1" ht="16.5" customHeight="1"/>
    <row r="611" s="1" customFormat="1" ht="16.5" customHeight="1"/>
    <row r="612" s="1" customFormat="1" ht="16.5" customHeight="1"/>
    <row r="613" s="1" customFormat="1" ht="16.5" customHeight="1"/>
    <row r="614" s="1" customFormat="1" ht="16.5" customHeight="1"/>
    <row r="615" s="1" customFormat="1" ht="16.5" customHeight="1"/>
    <row r="616" s="1" customFormat="1" ht="16.5" customHeight="1"/>
    <row r="617" s="1" customFormat="1" ht="16.5" customHeight="1"/>
    <row r="618" s="1" customFormat="1" ht="16.5" customHeight="1"/>
    <row r="619" s="1" customFormat="1" ht="16.5" customHeight="1"/>
    <row r="620" s="1" customFormat="1" ht="16.5" customHeight="1"/>
    <row r="621" s="1" customFormat="1" ht="16.5" customHeight="1"/>
    <row r="622" s="1" customFormat="1" ht="16.5" customHeight="1"/>
    <row r="623" s="1" customFormat="1" ht="16.5" customHeight="1"/>
    <row r="624" s="1" customFormat="1" ht="16.5" customHeight="1"/>
    <row r="625" s="1" customFormat="1" ht="16.5" customHeight="1"/>
    <row r="626" s="1" customFormat="1" ht="16.5" customHeight="1"/>
    <row r="627" s="1" customFormat="1" ht="16.5" customHeight="1"/>
    <row r="628" s="1" customFormat="1" ht="16.5" customHeight="1"/>
    <row r="629" s="1" customFormat="1" ht="16.5" customHeight="1"/>
    <row r="630" s="1" customFormat="1" ht="16.5" customHeight="1"/>
    <row r="631" s="1" customFormat="1" ht="16.5" customHeight="1"/>
    <row r="632" s="1" customFormat="1" ht="16.5" customHeight="1"/>
    <row r="633" s="1" customFormat="1" ht="16.5" customHeight="1"/>
    <row r="634" s="1" customFormat="1" ht="16.5" customHeight="1"/>
    <row r="635" s="1" customFormat="1" ht="16.5" customHeight="1"/>
    <row r="636" s="1" customFormat="1" ht="16.5" customHeight="1"/>
    <row r="637" s="1" customFormat="1" ht="16.5" customHeight="1"/>
    <row r="638" s="1" customFormat="1" ht="16.5" customHeight="1"/>
    <row r="639" s="1" customFormat="1" ht="16.5" customHeight="1"/>
    <row r="640" s="1" customFormat="1" ht="16.5" customHeight="1"/>
    <row r="641" s="1" customFormat="1" ht="16.5" customHeight="1"/>
    <row r="642" s="1" customFormat="1" ht="16.5" customHeight="1"/>
    <row r="643" s="1" customFormat="1" ht="16.5" customHeight="1"/>
    <row r="644" s="1" customFormat="1" ht="16.5" customHeight="1"/>
    <row r="645" s="1" customFormat="1" ht="16.5" customHeight="1"/>
    <row r="646" s="1" customFormat="1" ht="16.5" customHeight="1"/>
    <row r="647" s="1" customFormat="1" ht="16.5" customHeight="1"/>
    <row r="648" s="1" customFormat="1" ht="16.5" customHeight="1"/>
    <row r="649" s="1" customFormat="1" ht="16.5" customHeight="1"/>
    <row r="650" s="1" customFormat="1" ht="16.5" customHeight="1"/>
    <row r="651" s="1" customFormat="1" ht="16.5" customHeight="1"/>
    <row r="652" s="1" customFormat="1" ht="16.5" customHeight="1"/>
    <row r="653" s="1" customFormat="1" ht="16.5" customHeight="1"/>
    <row r="654" s="1" customFormat="1" ht="16.5" customHeight="1"/>
    <row r="655" s="1" customFormat="1" ht="16.5" customHeight="1"/>
    <row r="656" s="1" customFormat="1" ht="16.5" customHeight="1"/>
    <row r="657" s="1" customFormat="1" ht="16.5" customHeight="1"/>
    <row r="658" s="1" customFormat="1" ht="16.5" customHeight="1"/>
    <row r="659" s="1" customFormat="1" ht="16.5" customHeight="1"/>
    <row r="660" s="1" customFormat="1" ht="16.5" customHeight="1"/>
    <row r="661" s="1" customFormat="1" ht="16.5" customHeight="1"/>
    <row r="662" s="1" customFormat="1" ht="16.5" customHeight="1"/>
    <row r="663" s="1" customFormat="1" ht="16.5" customHeight="1"/>
    <row r="664" s="1" customFormat="1" ht="16.5" customHeight="1"/>
    <row r="665" s="1" customFormat="1" ht="16.5" customHeight="1"/>
    <row r="666" s="1" customFormat="1" ht="16.5" customHeight="1"/>
    <row r="667" s="1" customFormat="1" ht="16.5" customHeight="1"/>
    <row r="668" s="1" customFormat="1" ht="16.5" customHeight="1"/>
    <row r="669" s="1" customFormat="1" ht="16.5" customHeight="1"/>
    <row r="670" s="1" customFormat="1" ht="16.5" customHeight="1"/>
    <row r="671" s="1" customFormat="1" ht="16.5" customHeight="1"/>
    <row r="672" s="1" customFormat="1" ht="16.5" customHeight="1"/>
    <row r="673" s="1" customFormat="1" ht="16.5" customHeight="1"/>
    <row r="674" s="1" customFormat="1" ht="16.5" customHeight="1"/>
    <row r="675" s="1" customFormat="1" ht="16.5" customHeight="1"/>
    <row r="676" s="1" customFormat="1" ht="16.5" customHeight="1"/>
    <row r="677" s="1" customFormat="1" ht="16.5" customHeight="1"/>
    <row r="678" s="1" customFormat="1" ht="16.5" customHeight="1"/>
    <row r="679" s="1" customFormat="1" ht="16.5" customHeight="1"/>
    <row r="680" s="1" customFormat="1" ht="16.5" customHeight="1"/>
    <row r="681" s="1" customFormat="1" ht="16.5" customHeight="1"/>
    <row r="682" s="1" customFormat="1" ht="16.5" customHeight="1"/>
    <row r="683" s="1" customFormat="1" ht="16.5" customHeight="1"/>
    <row r="684" s="1" customFormat="1" ht="16.5" customHeight="1"/>
    <row r="685" s="1" customFormat="1" ht="16.5" customHeight="1"/>
    <row r="686" s="1" customFormat="1" ht="16.5" customHeight="1"/>
    <row r="687" s="1" customFormat="1" ht="16.5" customHeight="1"/>
    <row r="688" s="1" customFormat="1" ht="16.5" customHeight="1"/>
    <row r="689" s="1" customFormat="1" ht="16.5" customHeight="1"/>
    <row r="690" s="1" customFormat="1" ht="16.5" customHeight="1"/>
    <row r="691" s="1" customFormat="1" ht="16.5" customHeight="1"/>
    <row r="692" s="1" customFormat="1" ht="16.5" customHeight="1"/>
    <row r="693" s="1" customFormat="1" ht="16.5" customHeight="1"/>
    <row r="694" s="1" customFormat="1" ht="16.5" customHeight="1"/>
    <row r="695" s="1" customFormat="1" ht="16.5" customHeight="1"/>
    <row r="696" s="1" customFormat="1" ht="16.5" customHeight="1"/>
    <row r="697" s="1" customFormat="1" ht="16.5" customHeight="1"/>
    <row r="698" s="1" customFormat="1" ht="16.5" customHeight="1"/>
    <row r="699" s="1" customFormat="1" ht="16.5" customHeight="1"/>
    <row r="700" s="1" customFormat="1" ht="16.5" customHeight="1"/>
    <row r="701" s="1" customFormat="1" ht="16.5" customHeight="1"/>
    <row r="702" s="1" customFormat="1" ht="16.5" customHeight="1"/>
    <row r="703" s="1" customFormat="1" ht="16.5" customHeight="1"/>
    <row r="704" s="1" customFormat="1" ht="16.5" customHeight="1"/>
    <row r="705" s="1" customFormat="1" ht="16.5" customHeight="1"/>
    <row r="706" s="1" customFormat="1" ht="16.5" customHeight="1"/>
    <row r="707" s="1" customFormat="1" ht="16.5" customHeight="1"/>
    <row r="708" s="1" customFormat="1" ht="16.5" customHeight="1"/>
    <row r="709" s="1" customFormat="1" ht="16.5" customHeight="1"/>
    <row r="710" s="1" customFormat="1" ht="16.5" customHeight="1"/>
    <row r="711" s="1" customFormat="1" ht="16.5" customHeight="1"/>
    <row r="712" s="1" customFormat="1" ht="16.5" customHeight="1"/>
    <row r="713" s="1" customFormat="1" ht="16.5" customHeight="1"/>
    <row r="714" s="1" customFormat="1" ht="16.5" customHeight="1"/>
    <row r="715" s="1" customFormat="1" ht="16.5" customHeight="1"/>
    <row r="716" s="1" customFormat="1" ht="16.5" customHeight="1"/>
    <row r="717" s="1" customFormat="1" ht="16.5" customHeight="1"/>
    <row r="718" s="1" customFormat="1" ht="16.5" customHeight="1"/>
    <row r="719" s="1" customFormat="1" ht="16.5" customHeight="1"/>
    <row r="720" s="1" customFormat="1" ht="16.5" customHeight="1"/>
    <row r="721" s="1" customFormat="1" ht="16.5" customHeight="1"/>
    <row r="722" s="1" customFormat="1" ht="16.5" customHeight="1"/>
    <row r="723" s="1" customFormat="1" ht="16.5" customHeight="1"/>
    <row r="724" s="1" customFormat="1" ht="16.5" customHeight="1"/>
    <row r="725" s="1" customFormat="1" ht="16.5" customHeight="1"/>
    <row r="726" s="1" customFormat="1" ht="16.5" customHeight="1"/>
    <row r="727" s="1" customFormat="1" ht="16.5" customHeight="1"/>
    <row r="728" s="1" customFormat="1" ht="16.5" customHeight="1"/>
    <row r="729" s="1" customFormat="1" ht="16.5" customHeight="1"/>
    <row r="730" s="1" customFormat="1" ht="16.5" customHeight="1"/>
    <row r="731" s="1" customFormat="1" ht="16.5" customHeight="1"/>
    <row r="732" s="1" customFormat="1" ht="16.5" customHeight="1"/>
    <row r="733" s="1" customFormat="1" ht="16.5" customHeight="1"/>
    <row r="734" s="1" customFormat="1" ht="16.5" customHeight="1"/>
    <row r="735" s="1" customFormat="1" ht="16.5" customHeight="1"/>
    <row r="736" s="1" customFormat="1" ht="16.5" customHeight="1"/>
    <row r="737" s="1" customFormat="1" ht="16.5" customHeight="1"/>
    <row r="738" s="1" customFormat="1" ht="16.5" customHeight="1"/>
    <row r="739" s="1" customFormat="1" ht="16.5" customHeight="1"/>
    <row r="740" s="1" customFormat="1" ht="16.5" customHeight="1"/>
    <row r="741" s="1" customFormat="1" ht="16.5" customHeight="1"/>
    <row r="742" s="1" customFormat="1" ht="16.5" customHeight="1"/>
    <row r="743" s="1" customFormat="1" ht="16.5" customHeight="1"/>
    <row r="744" s="1" customFormat="1" ht="16.5" customHeight="1"/>
    <row r="745" s="1" customFormat="1" ht="16.5" customHeight="1"/>
    <row r="746" s="1" customFormat="1" ht="16.5" customHeight="1"/>
    <row r="747" s="1" customFormat="1" ht="16.5" customHeight="1"/>
    <row r="748" s="1" customFormat="1" ht="16.5" customHeight="1"/>
    <row r="749" s="1" customFormat="1" ht="16.5" customHeight="1"/>
    <row r="750" s="1" customFormat="1" ht="16.5" customHeight="1"/>
    <row r="751" s="1" customFormat="1" ht="16.5" customHeight="1"/>
    <row r="752" s="1" customFormat="1" ht="16.5" customHeight="1"/>
    <row r="753" s="1" customFormat="1" ht="16.5" customHeight="1"/>
    <row r="754" s="1" customFormat="1" ht="16.5" customHeight="1"/>
    <row r="755" s="1" customFormat="1" ht="16.5" customHeight="1"/>
    <row r="756" s="1" customFormat="1" ht="16.5" customHeight="1"/>
    <row r="757" s="1" customFormat="1" ht="16.5" customHeight="1"/>
    <row r="758" s="1" customFormat="1" ht="16.5" customHeight="1"/>
    <row r="759" s="1" customFormat="1" ht="16.5" customHeight="1"/>
    <row r="760" s="1" customFormat="1" ht="16.5" customHeight="1"/>
    <row r="761" s="1" customFormat="1" ht="16.5" customHeight="1"/>
    <row r="762" s="1" customFormat="1" ht="16.5" customHeight="1"/>
    <row r="763" s="1" customFormat="1" ht="16.5" customHeight="1"/>
    <row r="764" s="1" customFormat="1" ht="16.5" customHeight="1"/>
    <row r="765" s="1" customFormat="1" ht="16.5" customHeight="1"/>
    <row r="766" s="1" customFormat="1" ht="16.5" customHeight="1"/>
    <row r="767" s="1" customFormat="1" ht="16.5" customHeight="1"/>
    <row r="768" s="1" customFormat="1" ht="16.5" customHeight="1"/>
    <row r="769" s="1" customFormat="1" ht="16.5" customHeight="1"/>
    <row r="770" s="1" customFormat="1" ht="16.5" customHeight="1"/>
    <row r="771" s="1" customFormat="1" ht="16.5" customHeight="1"/>
    <row r="772" s="1" customFormat="1" ht="16.5" customHeight="1"/>
    <row r="773" s="1" customFormat="1" ht="16.5" customHeight="1"/>
    <row r="774" s="1" customFormat="1" ht="16.5" customHeight="1"/>
    <row r="775" s="1" customFormat="1" ht="16.5" customHeight="1"/>
    <row r="776" s="1" customFormat="1" ht="16.5" customHeight="1"/>
    <row r="777" s="1" customFormat="1" ht="16.5" customHeight="1"/>
    <row r="778" s="1" customFormat="1" ht="16.5" customHeight="1"/>
    <row r="779" s="1" customFormat="1" ht="16.5" customHeight="1"/>
    <row r="780" s="1" customFormat="1" ht="16.5" customHeight="1"/>
    <row r="781" s="1" customFormat="1" ht="16.5" customHeight="1"/>
    <row r="782" s="1" customFormat="1" ht="16.5" customHeight="1"/>
    <row r="783" s="1" customFormat="1" ht="16.5" customHeight="1"/>
    <row r="784" s="1" customFormat="1" ht="16.5" customHeight="1"/>
    <row r="785" s="1" customFormat="1" ht="16.5" customHeight="1"/>
    <row r="786" s="1" customFormat="1" ht="16.5" customHeight="1"/>
    <row r="787" s="1" customFormat="1" ht="16.5" customHeight="1"/>
    <row r="788" s="1" customFormat="1" ht="16.5" customHeight="1"/>
    <row r="789" s="1" customFormat="1" ht="16.5" customHeight="1"/>
    <row r="790" s="1" customFormat="1" ht="16.5" customHeight="1"/>
    <row r="791" s="1" customFormat="1" ht="16.5" customHeight="1"/>
    <row r="792" s="1" customFormat="1" ht="16.5" customHeight="1"/>
    <row r="793" s="1" customFormat="1" ht="16.5" customHeight="1"/>
    <row r="794" s="1" customFormat="1" ht="16.5" customHeight="1"/>
    <row r="795" s="1" customFormat="1" ht="16.5" customHeight="1"/>
    <row r="796" s="1" customFormat="1" ht="16.5" customHeight="1"/>
    <row r="797" s="1" customFormat="1" ht="16.5" customHeight="1"/>
    <row r="798" s="1" customFormat="1" ht="16.5" customHeight="1"/>
    <row r="799" s="1" customFormat="1" ht="16.5" customHeight="1"/>
    <row r="800" s="1" customFormat="1" ht="16.5" customHeight="1"/>
    <row r="801" s="1" customFormat="1" ht="16.5" customHeight="1"/>
    <row r="802" s="1" customFormat="1" ht="16.5" customHeight="1"/>
    <row r="803" s="1" customFormat="1" ht="16.5" customHeight="1"/>
    <row r="804" s="1" customFormat="1" ht="16.5" customHeight="1"/>
    <row r="805" s="1" customFormat="1" ht="16.5" customHeight="1"/>
    <row r="806" s="1" customFormat="1" ht="16.5" customHeight="1"/>
    <row r="807" s="1" customFormat="1" ht="16.5" customHeight="1"/>
    <row r="808" s="1" customFormat="1" ht="16.5" customHeight="1"/>
    <row r="809" s="1" customFormat="1" ht="16.5" customHeight="1"/>
    <row r="810" s="1" customFormat="1" ht="16.5" customHeight="1"/>
    <row r="811" s="1" customFormat="1" ht="16.5" customHeight="1"/>
    <row r="812" s="1" customFormat="1" ht="16.5" customHeight="1"/>
    <row r="813" s="1" customFormat="1" ht="16.5" customHeight="1"/>
    <row r="814" s="1" customFormat="1" ht="16.5" customHeight="1"/>
    <row r="815" s="1" customFormat="1" ht="16.5" customHeight="1"/>
    <row r="816" s="1" customFormat="1" ht="16.5" customHeight="1"/>
    <row r="817" s="1" customFormat="1" ht="16.5" customHeight="1"/>
    <row r="818" s="1" customFormat="1" ht="16.5" customHeight="1"/>
    <row r="819" s="1" customFormat="1" ht="16.5" customHeight="1"/>
    <row r="820" s="1" customFormat="1" ht="16.5" customHeight="1"/>
    <row r="821" s="1" customFormat="1" ht="16.5" customHeight="1"/>
    <row r="822" s="1" customFormat="1" ht="16.5" customHeight="1"/>
    <row r="823" s="1" customFormat="1" ht="16.5" customHeight="1"/>
    <row r="824" s="1" customFormat="1" ht="16.5" customHeight="1"/>
    <row r="825" s="1" customFormat="1" ht="16.5" customHeight="1"/>
    <row r="826" s="1" customFormat="1" ht="16.5" customHeight="1"/>
    <row r="827" s="1" customFormat="1" ht="16.5" customHeight="1"/>
    <row r="828" s="1" customFormat="1" ht="16.5" customHeight="1"/>
    <row r="829" s="1" customFormat="1" ht="16.5" customHeight="1"/>
    <row r="830" s="1" customFormat="1" ht="16.5" customHeight="1"/>
    <row r="831" s="1" customFormat="1" ht="16.5" customHeight="1"/>
    <row r="832" s="1" customFormat="1" ht="16.5" customHeight="1"/>
    <row r="833" s="1" customFormat="1" ht="16.5" customHeight="1"/>
    <row r="834" s="1" customFormat="1" ht="16.5" customHeight="1"/>
    <row r="835" s="1" customFormat="1" ht="16.5" customHeight="1"/>
    <row r="836" s="1" customFormat="1" ht="16.5" customHeight="1"/>
    <row r="837" s="1" customFormat="1" ht="16.5" customHeight="1"/>
    <row r="838" s="1" customFormat="1" ht="16.5" customHeight="1"/>
    <row r="839" s="1" customFormat="1" ht="16.5" customHeight="1"/>
    <row r="840" s="1" customFormat="1" ht="16.5" customHeight="1"/>
    <row r="841" s="1" customFormat="1" ht="16.5" customHeight="1"/>
    <row r="842" s="1" customFormat="1" ht="16.5" customHeight="1"/>
    <row r="843" s="1" customFormat="1" ht="16.5" customHeight="1"/>
    <row r="844" s="1" customFormat="1" ht="16.5" customHeight="1"/>
    <row r="845" s="1" customFormat="1" ht="16.5" customHeight="1"/>
    <row r="846" s="1" customFormat="1" ht="16.5" customHeight="1"/>
    <row r="847" s="1" customFormat="1" ht="16.5" customHeight="1"/>
    <row r="848" s="1" customFormat="1" ht="16.5" customHeight="1"/>
    <row r="849" s="1" customFormat="1" ht="16.5" customHeight="1"/>
    <row r="850" s="1" customFormat="1" ht="16.5" customHeight="1"/>
    <row r="851" s="1" customFormat="1" ht="16.5" customHeight="1"/>
    <row r="852" s="1" customFormat="1" ht="16.5" customHeight="1"/>
    <row r="853" s="1" customFormat="1" ht="16.5" customHeight="1"/>
    <row r="854" s="1" customFormat="1" ht="16.5" customHeight="1"/>
    <row r="855" s="1" customFormat="1" ht="16.5" customHeight="1"/>
    <row r="856" s="1" customFormat="1" ht="16.5" customHeight="1"/>
    <row r="857" s="1" customFormat="1" ht="16.5" customHeight="1"/>
    <row r="858" s="1" customFormat="1" ht="16.5" customHeight="1"/>
    <row r="859" s="1" customFormat="1" ht="16.5" customHeight="1"/>
    <row r="860" s="1" customFormat="1" ht="16.5" customHeight="1"/>
    <row r="861" s="1" customFormat="1" ht="16.5" customHeight="1"/>
    <row r="862" s="1" customFormat="1" ht="16.5" customHeight="1"/>
    <row r="863" s="1" customFormat="1" ht="16.5" customHeight="1"/>
    <row r="864" s="1" customFormat="1" ht="16.5" customHeight="1"/>
    <row r="865" s="1" customFormat="1" ht="16.5" customHeight="1"/>
    <row r="866" s="1" customFormat="1" ht="16.5" customHeight="1"/>
    <row r="867" s="1" customFormat="1" ht="16.5" customHeight="1"/>
    <row r="868" s="1" customFormat="1" ht="16.5" customHeight="1"/>
    <row r="869" s="1" customFormat="1" ht="16.5" customHeight="1"/>
    <row r="870" s="1" customFormat="1" ht="16.5" customHeight="1"/>
    <row r="871" s="1" customFormat="1" ht="16.5" customHeight="1"/>
    <row r="872" s="1" customFormat="1" ht="16.5" customHeight="1"/>
    <row r="873" s="1" customFormat="1" ht="16.5" customHeight="1"/>
    <row r="874" s="1" customFormat="1" ht="16.5" customHeight="1"/>
    <row r="875" s="1" customFormat="1" ht="16.5" customHeight="1"/>
    <row r="876" s="1" customFormat="1" ht="16.5" customHeight="1"/>
    <row r="877" s="1" customFormat="1" ht="16.5" customHeight="1"/>
    <row r="878" s="1" customFormat="1" ht="16.5" customHeight="1"/>
    <row r="879" s="1" customFormat="1" ht="16.5" customHeight="1"/>
    <row r="880" s="1" customFormat="1" ht="16.5" customHeight="1"/>
    <row r="881" s="1" customFormat="1" ht="16.5" customHeight="1"/>
    <row r="882" s="1" customFormat="1" ht="16.5" customHeight="1"/>
    <row r="883" s="1" customFormat="1" ht="16.5" customHeight="1"/>
    <row r="884" s="1" customFormat="1" ht="16.5" customHeight="1"/>
    <row r="885" s="1" customFormat="1" ht="16.5" customHeight="1"/>
    <row r="886" s="1" customFormat="1" ht="16.5" customHeight="1"/>
    <row r="887" s="1" customFormat="1" ht="16.5" customHeight="1"/>
    <row r="888" s="1" customFormat="1" ht="16.5" customHeight="1"/>
    <row r="889" s="1" customFormat="1" ht="16.5" customHeight="1"/>
    <row r="890" s="1" customFormat="1" ht="16.5" customHeight="1"/>
    <row r="891" s="1" customFormat="1" ht="16.5" customHeight="1"/>
    <row r="892" s="1" customFormat="1" ht="16.5" customHeight="1"/>
    <row r="893" s="1" customFormat="1" ht="16.5" customHeight="1"/>
    <row r="894" s="1" customFormat="1" ht="16.5" customHeight="1"/>
    <row r="895" s="1" customFormat="1" ht="16.5" customHeight="1"/>
    <row r="896" s="1" customFormat="1" ht="16.5" customHeight="1"/>
    <row r="897" s="1" customFormat="1" ht="16.5" customHeight="1"/>
    <row r="898" s="1" customFormat="1" ht="16.5" customHeight="1"/>
    <row r="899" s="1" customFormat="1" ht="16.5" customHeight="1"/>
    <row r="900" s="1" customFormat="1" ht="16.5" customHeight="1"/>
    <row r="901" s="1" customFormat="1" ht="16.5" customHeight="1"/>
    <row r="902" s="1" customFormat="1" ht="16.5" customHeight="1"/>
    <row r="903" s="1" customFormat="1" ht="16.5" customHeight="1"/>
    <row r="904" s="1" customFormat="1" ht="16.5" customHeight="1"/>
    <row r="905" s="1" customFormat="1" ht="16.5" customHeight="1"/>
    <row r="906" s="1" customFormat="1" ht="16.5" customHeight="1"/>
    <row r="907" s="1" customFormat="1" ht="16.5" customHeight="1"/>
    <row r="908" s="1" customFormat="1" ht="16.5" customHeight="1"/>
    <row r="909" s="1" customFormat="1" ht="16.5" customHeight="1"/>
    <row r="910" s="1" customFormat="1" ht="16.5" customHeight="1"/>
    <row r="911" s="1" customFormat="1" ht="16.5" customHeight="1"/>
    <row r="912" s="1" customFormat="1" ht="16.5" customHeight="1"/>
    <row r="913" s="1" customFormat="1" ht="16.5" customHeight="1"/>
    <row r="914" s="1" customFormat="1" ht="16.5" customHeight="1"/>
    <row r="915" s="1" customFormat="1" ht="16.5" customHeight="1"/>
    <row r="916" s="1" customFormat="1" ht="16.5" customHeight="1"/>
    <row r="917" s="1" customFormat="1" ht="16.5" customHeight="1"/>
    <row r="918" s="1" customFormat="1" ht="16.5" customHeight="1"/>
    <row r="919" s="1" customFormat="1" ht="16.5" customHeight="1"/>
    <row r="920" s="1" customFormat="1" ht="16.5" customHeight="1"/>
    <row r="921" s="1" customFormat="1" ht="16.5" customHeight="1"/>
    <row r="922" s="1" customFormat="1" ht="16.5" customHeight="1"/>
    <row r="923" s="1" customFormat="1" ht="16.5" customHeight="1"/>
    <row r="924" s="1" customFormat="1" ht="16.5" customHeight="1"/>
    <row r="925" s="1" customFormat="1" ht="16.5" customHeight="1"/>
    <row r="926" s="1" customFormat="1" ht="16.5" customHeight="1"/>
    <row r="927" s="1" customFormat="1" ht="16.5" customHeight="1"/>
    <row r="928" s="1" customFormat="1" ht="16.5" customHeight="1"/>
    <row r="929" s="1" customFormat="1" ht="16.5" customHeight="1"/>
    <row r="930" s="1" customFormat="1" ht="16.5" customHeight="1"/>
    <row r="931" s="1" customFormat="1" ht="16.5" customHeight="1"/>
    <row r="932" s="1" customFormat="1" ht="16.5" customHeight="1"/>
    <row r="933" s="1" customFormat="1" ht="16.5" customHeight="1"/>
    <row r="934" s="1" customFormat="1" ht="16.5" customHeight="1"/>
    <row r="935" s="1" customFormat="1" ht="16.5" customHeight="1"/>
    <row r="936" s="1" customFormat="1" ht="16.5" customHeight="1"/>
    <row r="937" s="1" customFormat="1" ht="16.5" customHeight="1"/>
    <row r="938" s="1" customFormat="1" ht="16.5" customHeight="1"/>
    <row r="939" s="1" customFormat="1" ht="16.5" customHeight="1"/>
    <row r="940" s="1" customFormat="1" ht="16.5" customHeight="1"/>
    <row r="941" s="1" customFormat="1" ht="16.5" customHeight="1"/>
    <row r="942" s="1" customFormat="1" ht="16.5" customHeight="1"/>
    <row r="943" s="1" customFormat="1" ht="16.5" customHeight="1"/>
    <row r="944" s="1" customFormat="1" ht="16.5" customHeight="1"/>
    <row r="945" s="1" customFormat="1" ht="16.5" customHeight="1"/>
    <row r="946" s="1" customFormat="1" ht="16.5" customHeight="1"/>
    <row r="947" s="1" customFormat="1" ht="16.5" customHeight="1"/>
    <row r="948" s="1" customFormat="1" ht="16.5" customHeight="1"/>
    <row r="949" s="1" customFormat="1" ht="16.5" customHeight="1"/>
    <row r="950" s="1" customFormat="1" ht="16.5" customHeight="1"/>
    <row r="951" s="1" customFormat="1" ht="16.5" customHeight="1"/>
    <row r="952" s="1" customFormat="1" ht="16.5" customHeight="1"/>
    <row r="953" s="1" customFormat="1" ht="16.5" customHeight="1"/>
    <row r="954" s="1" customFormat="1" ht="16.5" customHeight="1"/>
    <row r="955" s="1" customFormat="1" ht="16.5" customHeight="1"/>
    <row r="956" s="1" customFormat="1" ht="16.5" customHeight="1"/>
    <row r="957" s="1" customFormat="1" ht="16.5" customHeight="1"/>
    <row r="958" s="1" customFormat="1" ht="16.5" customHeight="1"/>
    <row r="959" s="1" customFormat="1" ht="16.5" customHeight="1"/>
    <row r="960" s="1" customFormat="1" ht="16.5" customHeight="1"/>
    <row r="961" s="1" customFormat="1" ht="16.5" customHeight="1"/>
    <row r="962" s="1" customFormat="1" ht="16.5" customHeight="1"/>
    <row r="963" s="1" customFormat="1" ht="16.5" customHeight="1"/>
    <row r="964" s="1" customFormat="1" ht="16.5" customHeight="1"/>
    <row r="965" s="1" customFormat="1" ht="16.5" customHeight="1"/>
    <row r="966" s="1" customFormat="1" ht="16.5" customHeight="1"/>
    <row r="967" s="1" customFormat="1" ht="16.5" customHeight="1"/>
    <row r="968" s="1" customFormat="1" ht="16.5" customHeight="1"/>
    <row r="969" s="1" customFormat="1" ht="16.5" customHeight="1"/>
    <row r="970" s="1" customFormat="1" ht="16.5" customHeight="1"/>
    <row r="971" s="1" customFormat="1" ht="16.5" customHeight="1"/>
    <row r="972" s="1" customFormat="1" ht="16.5" customHeight="1"/>
    <row r="973" s="1" customFormat="1" ht="16.5" customHeight="1"/>
    <row r="974" s="1" customFormat="1" ht="16.5" customHeight="1"/>
    <row r="975" s="1" customFormat="1" ht="16.5" customHeight="1"/>
    <row r="976" s="1" customFormat="1" ht="16.5" customHeight="1"/>
    <row r="977" s="1" customFormat="1" ht="16.5" customHeight="1"/>
    <row r="978" s="1" customFormat="1" ht="16.5" customHeight="1"/>
    <row r="979" s="1" customFormat="1" ht="16.5" customHeight="1"/>
    <row r="980" s="1" customFormat="1" ht="16.5" customHeight="1"/>
    <row r="981" s="1" customFormat="1" ht="16.5" customHeight="1"/>
    <row r="982" s="1" customFormat="1" ht="16.5" customHeight="1"/>
    <row r="983" s="1" customFormat="1" ht="16.5" customHeight="1"/>
    <row r="984" s="1" customFormat="1" ht="16.5" customHeight="1"/>
    <row r="985" s="1" customFormat="1" ht="16.5" customHeight="1"/>
    <row r="986" s="1" customFormat="1" ht="16.5" customHeight="1"/>
    <row r="987" s="1" customFormat="1" ht="16.5" customHeight="1"/>
    <row r="988" s="1" customFormat="1" ht="16.5" customHeight="1"/>
    <row r="989" s="1" customFormat="1" ht="16.5" customHeight="1"/>
    <row r="990" s="1" customFormat="1" ht="16.5" customHeight="1"/>
    <row r="991" s="1" customFormat="1" ht="16.5" customHeight="1"/>
    <row r="992" s="1" customFormat="1" ht="16.5" customHeight="1"/>
    <row r="993" s="1" customFormat="1" ht="16.5" customHeight="1"/>
    <row r="994" s="1" customFormat="1" ht="16.5" customHeight="1"/>
    <row r="995" s="1" customFormat="1" ht="16.5" customHeight="1"/>
    <row r="996" s="1" customFormat="1" ht="16.5" customHeight="1"/>
    <row r="997" s="1" customFormat="1" ht="16.5" customHeight="1"/>
    <row r="998" s="1" customFormat="1" ht="16.5" customHeight="1"/>
    <row r="999" s="1" customFormat="1" ht="16.5" customHeight="1"/>
    <row r="1000" s="1" customFormat="1" ht="16.5" customHeight="1"/>
  </sheetData>
  <phoneticPr fontId="2" type="noConversion"/>
  <pageMargins left="0.7" right="0.7" top="0.75" bottom="0.75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웨이브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alxj0713</dc:creator>
  <cp:lastModifiedBy>alxj0713</cp:lastModifiedBy>
  <dcterms:created xsi:type="dcterms:W3CDTF">2022-05-13T13:20:19Z</dcterms:created>
  <dcterms:modified xsi:type="dcterms:W3CDTF">2022-05-13T13:20:54Z</dcterms:modified>
</cp:coreProperties>
</file>