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neral\Desktop\"/>
    </mc:Choice>
  </mc:AlternateContent>
  <bookViews>
    <workbookView xWindow="0" yWindow="0" windowWidth="20490" windowHeight="7755" firstSheet="4" activeTab="7"/>
  </bookViews>
  <sheets>
    <sheet name="Login" sheetId="1" r:id="rId1"/>
    <sheet name="Recuperacion Contraseña" sheetId="2" r:id="rId2"/>
    <sheet name="Rol Gerente" sheetId="4" r:id="rId3"/>
    <sheet name="Entidad activos de informacion" sheetId="5" r:id="rId4"/>
    <sheet name="Entidad Gestion de riesgos" sheetId="6" r:id="rId5"/>
    <sheet name="Entidad Gestion de usuarios" sheetId="7" r:id="rId6"/>
    <sheet name="Entidad gestion de reportes" sheetId="8" r:id="rId7"/>
    <sheet name="Administrador - Gestor" sheetId="9" r:id="rId8"/>
  </sheets>
  <calcPr calcId="152511"/>
</workbook>
</file>

<file path=xl/calcChain.xml><?xml version="1.0" encoding="utf-8"?>
<calcChain xmlns="http://schemas.openxmlformats.org/spreadsheetml/2006/main">
  <c r="P26" i="9" l="1"/>
  <c r="M35" i="9" s="1"/>
  <c r="H26" i="9"/>
  <c r="P10" i="9"/>
  <c r="H10" i="9"/>
  <c r="E36" i="9" s="1"/>
  <c r="C38" i="8" l="1"/>
  <c r="F22" i="8"/>
  <c r="C39" i="7"/>
  <c r="F23" i="7"/>
  <c r="C39" i="6"/>
  <c r="F23" i="6"/>
  <c r="C40" i="5"/>
  <c r="F24" i="5"/>
  <c r="D42" i="4"/>
  <c r="G26" i="4"/>
  <c r="D7" i="2"/>
  <c r="D3" i="2"/>
  <c r="M17" i="2"/>
  <c r="D6" i="2"/>
  <c r="D5" i="2"/>
  <c r="D4" i="2"/>
  <c r="F8" i="2" l="1"/>
  <c r="B12" i="2"/>
  <c r="M17" i="1"/>
  <c r="D6" i="1"/>
  <c r="D3" i="1"/>
  <c r="D7" i="1"/>
  <c r="D5" i="1"/>
  <c r="D4" i="1"/>
  <c r="F8" i="1" l="1"/>
  <c r="B12" i="1" s="1"/>
</calcChain>
</file>

<file path=xl/sharedStrings.xml><?xml version="1.0" encoding="utf-8"?>
<sst xmlns="http://schemas.openxmlformats.org/spreadsheetml/2006/main" count="710" uniqueCount="200">
  <si>
    <t>EI</t>
  </si>
  <si>
    <t>EO</t>
  </si>
  <si>
    <t>EQ</t>
  </si>
  <si>
    <t>ILF</t>
  </si>
  <si>
    <t>EIF</t>
  </si>
  <si>
    <t>Entrada Interna</t>
  </si>
  <si>
    <t>Salida externa</t>
  </si>
  <si>
    <t>Consulta externa</t>
  </si>
  <si>
    <t>Cantidad</t>
  </si>
  <si>
    <t>Archivo logico interno</t>
  </si>
  <si>
    <t>Archivo externo</t>
  </si>
  <si>
    <t xml:space="preserve">Buscar </t>
  </si>
  <si>
    <t>Actualizar</t>
  </si>
  <si>
    <t>Insertar</t>
  </si>
  <si>
    <t>Listar</t>
  </si>
  <si>
    <t>Eliminar</t>
  </si>
  <si>
    <t>Reportes</t>
  </si>
  <si>
    <t>Tablas BD</t>
  </si>
  <si>
    <t>Baja</t>
  </si>
  <si>
    <t>Media</t>
  </si>
  <si>
    <t>Alta</t>
  </si>
  <si>
    <t>Complejidad estimada</t>
  </si>
  <si>
    <t>CRUD LOGIN</t>
  </si>
  <si>
    <t>PFSA</t>
  </si>
  <si>
    <t>Comunicación de datos</t>
  </si>
  <si>
    <t>Procesamiento distribuido</t>
  </si>
  <si>
    <t>Perfomance (desempeño)</t>
  </si>
  <si>
    <t>configuración del equipamiento</t>
  </si>
  <si>
    <t>Volumen de transacciones</t>
  </si>
  <si>
    <t>Entrada de datos on-line</t>
  </si>
  <si>
    <t>Interfase con el usuario</t>
  </si>
  <si>
    <t>Actualización on-line</t>
  </si>
  <si>
    <t>Procesamiento complejo</t>
  </si>
  <si>
    <t>Reusabilidad</t>
  </si>
  <si>
    <t>Facilidad de implementación</t>
  </si>
  <si>
    <t>Facilidad de operación</t>
  </si>
  <si>
    <t>Múltiples locales</t>
  </si>
  <si>
    <t>Facilidad de cambios</t>
  </si>
  <si>
    <t>Características generales del sistema</t>
  </si>
  <si>
    <t>Nivel de influencia</t>
  </si>
  <si>
    <t>Sigla</t>
  </si>
  <si>
    <t>Tipo/Complejidad</t>
  </si>
  <si>
    <t>La aplicación utilizara HTTP para comunicación desde el ambiente web</t>
  </si>
  <si>
    <t>Observacion</t>
  </si>
  <si>
    <t>La aplicación debera transferir el id y el pass en linea</t>
  </si>
  <si>
    <t>No fue requerido por el cliente un requerimiento especifico</t>
  </si>
  <si>
    <t>Existen restricciones de infraestructura leves.</t>
  </si>
  <si>
    <t>Se preveen picos en periodos de tiempo por procesos de actualizacion o revision</t>
  </si>
  <si>
    <t>La mayoria de registro de datos son online</t>
  </si>
  <si>
    <t xml:space="preserve">El cliente definio 6 elementos a tener en cuenta sin embargo no especifico diseño </t>
  </si>
  <si>
    <t>La aplicación debera reflejar lasinserccione, modificaciones etc online sobre la base de datos</t>
  </si>
  <si>
    <t>Se requiere implementar pistas de auditoria</t>
  </si>
  <si>
    <t>Por politica de  la organización no se reutiliza modulos importantes en otros desarrollos</t>
  </si>
  <si>
    <t>El cliente no especifico requerimientos al respecto</t>
  </si>
  <si>
    <t>Se alineara la aplicación de acuerdo al PCN de la compañia</t>
  </si>
  <si>
    <t xml:space="preserve">Se dispone un unico ambiente productivo </t>
  </si>
  <si>
    <t>Las consultas e informes pueden ser flexibilizados</t>
  </si>
  <si>
    <t>PFA</t>
  </si>
  <si>
    <t>FVA</t>
  </si>
  <si>
    <t>La aplicación debera transferir el id y el pass en linea y actualizar la recuperacion</t>
  </si>
  <si>
    <t xml:space="preserve">entrada externa  -    EI  </t>
  </si>
  <si>
    <t xml:space="preserve">GERENTE </t>
  </si>
  <si>
    <t xml:space="preserve">actualizar </t>
  </si>
  <si>
    <t xml:space="preserve">insertar </t>
  </si>
  <si>
    <t>Tipo / Complejidad</t>
  </si>
  <si>
    <t xml:space="preserve">eliminar </t>
  </si>
  <si>
    <t xml:space="preserve">(EI)     Entrada Externa    </t>
  </si>
  <si>
    <t>3PF</t>
  </si>
  <si>
    <t>4PF</t>
  </si>
  <si>
    <t>6PF</t>
  </si>
  <si>
    <t xml:space="preserve">(EO)   Salidad Externa    </t>
  </si>
  <si>
    <t>5PF</t>
  </si>
  <si>
    <t>7PF</t>
  </si>
  <si>
    <t xml:space="preserve">salidad externa   - EO </t>
  </si>
  <si>
    <t xml:space="preserve">(EQ)   Consulta Externa   </t>
  </si>
  <si>
    <t>listar</t>
  </si>
  <si>
    <t xml:space="preserve">(ILF)   Archivo Logico Interno   </t>
  </si>
  <si>
    <t>10PF</t>
  </si>
  <si>
    <t>15PF</t>
  </si>
  <si>
    <t xml:space="preserve">informes o reportes </t>
  </si>
  <si>
    <t xml:space="preserve">(EIF)  Archivo de Interfaz Externo   </t>
  </si>
  <si>
    <t xml:space="preserve">consulta externa  -  EQ </t>
  </si>
  <si>
    <t xml:space="preserve">Funciones </t>
  </si>
  <si>
    <t xml:space="preserve">tipo </t>
  </si>
  <si>
    <t xml:space="preserve">complejidad </t>
  </si>
  <si>
    <t xml:space="preserve">buscar </t>
  </si>
  <si>
    <t xml:space="preserve">Ingresar al sistema </t>
  </si>
  <si>
    <r>
      <rPr>
        <sz val="11"/>
        <color rgb="FFFF0000"/>
        <rFont val="Calibri"/>
        <family val="2"/>
        <scheme val="minor"/>
      </rPr>
      <t xml:space="preserve">EI </t>
    </r>
    <r>
      <rPr>
        <sz val="11"/>
        <color theme="1"/>
        <rFont val="Calibri"/>
        <family val="2"/>
        <scheme val="minor"/>
      </rPr>
      <t xml:space="preserve">    </t>
    </r>
  </si>
  <si>
    <t xml:space="preserve"> 4PF</t>
  </si>
  <si>
    <t xml:space="preserve">Recuperar Contraseña </t>
  </si>
  <si>
    <r>
      <rPr>
        <sz val="11"/>
        <color rgb="FFFF0000"/>
        <rFont val="Calibri"/>
        <family val="2"/>
        <scheme val="minor"/>
      </rPr>
      <t>EQ</t>
    </r>
    <r>
      <rPr>
        <sz val="11"/>
        <color theme="1"/>
        <rFont val="Calibri"/>
        <family val="2"/>
        <scheme val="minor"/>
      </rPr>
      <t xml:space="preserve">    </t>
    </r>
  </si>
  <si>
    <t xml:space="preserve">archivo logico interno   -  ILF </t>
  </si>
  <si>
    <t xml:space="preserve">Ingresar Activos </t>
  </si>
  <si>
    <t xml:space="preserve">EI </t>
  </si>
  <si>
    <t xml:space="preserve">tablas de base de datos </t>
  </si>
  <si>
    <t>Modificar Activo</t>
  </si>
  <si>
    <t>Desactivar Activo</t>
  </si>
  <si>
    <t xml:space="preserve">archivo de interfaz externo  -  EIF </t>
  </si>
  <si>
    <t xml:space="preserve">Consultar Activo </t>
  </si>
  <si>
    <t>puntos de funcion sin ajustar (PFSA):</t>
  </si>
  <si>
    <t xml:space="preserve">total </t>
  </si>
  <si>
    <r>
      <rPr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* 4PF</t>
    </r>
  </si>
  <si>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5PF</t>
    </r>
  </si>
  <si>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4PF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</si>
  <si>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* 10PF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</si>
  <si>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* 7PF</t>
    </r>
  </si>
  <si>
    <t xml:space="preserve">Factor De Ajuste </t>
  </si>
  <si>
    <t>Puntaje</t>
  </si>
  <si>
    <t xml:space="preserve">Comunicación  de datos </t>
  </si>
  <si>
    <t xml:space="preserve">Objetivos de rendimiento </t>
  </si>
  <si>
    <t xml:space="preserve">puntos de funcion ajustado </t>
  </si>
  <si>
    <t>Configuracion del equipamiento</t>
  </si>
  <si>
    <t xml:space="preserve">formula </t>
  </si>
  <si>
    <t>Tasa de transacciones</t>
  </si>
  <si>
    <r>
      <rPr>
        <b/>
        <sz val="11"/>
        <color theme="3" tint="0.39997558519241921"/>
        <rFont val="Calibri"/>
        <family val="2"/>
        <scheme val="minor"/>
      </rPr>
      <t>PFA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rgb="FF00B050"/>
        <rFont val="Calibri"/>
        <family val="2"/>
        <scheme val="minor"/>
      </rPr>
      <t>PFSA</t>
    </r>
    <r>
      <rPr>
        <sz val="11"/>
        <color theme="1"/>
        <rFont val="Calibri"/>
        <family val="2"/>
        <scheme val="minor"/>
      </rPr>
      <t xml:space="preserve"> * [0,65 + (0,01 * Factor de ajuste )]</t>
    </r>
  </si>
  <si>
    <t xml:space="preserve">Entrada de datos en linea </t>
  </si>
  <si>
    <t xml:space="preserve">Interfase con el usuario </t>
  </si>
  <si>
    <r>
      <rPr>
        <b/>
        <sz val="11"/>
        <color rgb="FF00B050"/>
        <rFont val="Calibri"/>
        <family val="2"/>
        <scheme val="minor"/>
      </rPr>
      <t>PFSA</t>
    </r>
    <r>
      <rPr>
        <sz val="11"/>
        <color theme="1"/>
        <rFont val="Calibri"/>
        <family val="2"/>
        <scheme val="minor"/>
      </rPr>
      <t xml:space="preserve"> = Puntos de funcion sin ajustar </t>
    </r>
  </si>
  <si>
    <t xml:space="preserve">Actualizaciones en linea </t>
  </si>
  <si>
    <r>
      <rPr>
        <b/>
        <sz val="11"/>
        <color theme="3" tint="0.39997558519241921"/>
        <rFont val="Calibri"/>
        <family val="2"/>
        <scheme val="minor"/>
      </rPr>
      <t>PFA</t>
    </r>
    <r>
      <rPr>
        <sz val="11"/>
        <color theme="1"/>
        <rFont val="Calibri"/>
        <family val="2"/>
        <scheme val="minor"/>
      </rPr>
      <t xml:space="preserve"> = Puntos de funcion ajustado </t>
    </r>
  </si>
  <si>
    <t xml:space="preserve">procesamiento complejo </t>
  </si>
  <si>
    <t xml:space="preserve">Reusabilidad del codigo </t>
  </si>
  <si>
    <t xml:space="preserve">Facilidad de implemetacion </t>
  </si>
  <si>
    <r>
      <t xml:space="preserve">PFA </t>
    </r>
    <r>
      <rPr>
        <b/>
        <sz val="11"/>
        <rFont val="Calibri"/>
        <family val="2"/>
        <scheme val="minor"/>
      </rPr>
      <t>= 25 * [0,65 + (0,01 * 32)]</t>
    </r>
  </si>
  <si>
    <t xml:space="preserve">Facilidad de operación </t>
  </si>
  <si>
    <r>
      <t xml:space="preserve">PFA </t>
    </r>
    <r>
      <rPr>
        <b/>
        <sz val="11"/>
        <rFont val="Calibri"/>
        <family val="2"/>
        <scheme val="minor"/>
      </rPr>
      <t>= 25 * [0,65 + 0,32]</t>
    </r>
  </si>
  <si>
    <t xml:space="preserve">Instalaciones multiples </t>
  </si>
  <si>
    <r>
      <t xml:space="preserve">PFA </t>
    </r>
    <r>
      <rPr>
        <b/>
        <sz val="11"/>
        <rFont val="Calibri"/>
        <family val="2"/>
        <scheme val="minor"/>
      </rPr>
      <t>= 25 * 0,97</t>
    </r>
  </si>
  <si>
    <t xml:space="preserve">Facilidad de cambios </t>
  </si>
  <si>
    <r>
      <t xml:space="preserve">PFA </t>
    </r>
    <r>
      <rPr>
        <b/>
        <sz val="11"/>
        <rFont val="Calibri"/>
        <family val="2"/>
        <scheme val="minor"/>
      </rPr>
      <t>= 24,25</t>
    </r>
  </si>
  <si>
    <t xml:space="preserve">Factor de ajuste </t>
  </si>
  <si>
    <t>Gestión de una entidad</t>
  </si>
  <si>
    <t xml:space="preserve">GESTION DE ACTIVOS DE INFORMACION </t>
  </si>
  <si>
    <t>Captura de activos</t>
  </si>
  <si>
    <t xml:space="preserve">actualizacion de activos </t>
  </si>
  <si>
    <r>
      <rPr>
        <sz val="11"/>
        <color rgb="FFFF0000"/>
        <rFont val="Calibri"/>
        <family val="2"/>
        <scheme val="minor"/>
      </rPr>
      <t>EI</t>
    </r>
    <r>
      <rPr>
        <sz val="11"/>
        <color theme="1"/>
        <rFont val="Calibri"/>
        <family val="2"/>
        <scheme val="minor"/>
      </rPr>
      <t xml:space="preserve">  </t>
    </r>
  </si>
  <si>
    <t xml:space="preserve">eliminacion de activos </t>
  </si>
  <si>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* 4PF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</si>
  <si>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* 5PF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</si>
  <si>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* 4PF</t>
    </r>
  </si>
  <si>
    <r>
      <t xml:space="preserve">PFA </t>
    </r>
    <r>
      <rPr>
        <b/>
        <sz val="11"/>
        <rFont val="Calibri"/>
        <family val="2"/>
        <scheme val="minor"/>
      </rPr>
      <t>= 12 * [0,65 + (0,01 * 32)]</t>
    </r>
  </si>
  <si>
    <r>
      <t xml:space="preserve">PFA </t>
    </r>
    <r>
      <rPr>
        <b/>
        <sz val="11"/>
        <rFont val="Calibri"/>
        <family val="2"/>
        <scheme val="minor"/>
      </rPr>
      <t>= 12 * [0,65 + 0,32]</t>
    </r>
  </si>
  <si>
    <r>
      <t xml:space="preserve">PFA </t>
    </r>
    <r>
      <rPr>
        <b/>
        <sz val="11"/>
        <rFont val="Calibri"/>
        <family val="2"/>
        <scheme val="minor"/>
      </rPr>
      <t>= 12 * 0,97</t>
    </r>
  </si>
  <si>
    <r>
      <t xml:space="preserve">PFA </t>
    </r>
    <r>
      <rPr>
        <b/>
        <sz val="11"/>
        <rFont val="Calibri"/>
        <family val="2"/>
        <scheme val="minor"/>
      </rPr>
      <t>= 11,64</t>
    </r>
  </si>
  <si>
    <t>Gestión de Riesgos sobre los activos de Información:</t>
  </si>
  <si>
    <t>generar la valoración</t>
  </si>
  <si>
    <t>instaurar los controles</t>
  </si>
  <si>
    <t xml:space="preserve">identificar riesgos </t>
  </si>
  <si>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* 4PF</t>
    </r>
  </si>
  <si>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5PF</t>
    </r>
  </si>
  <si>
    <r>
      <t xml:space="preserve">PFA </t>
    </r>
    <r>
      <rPr>
        <b/>
        <sz val="11"/>
        <rFont val="Calibri"/>
        <family val="2"/>
        <scheme val="minor"/>
      </rPr>
      <t>= 14 * [0,65 + (0,01 * 32)]</t>
    </r>
  </si>
  <si>
    <r>
      <t xml:space="preserve">PFA </t>
    </r>
    <r>
      <rPr>
        <b/>
        <sz val="11"/>
        <rFont val="Calibri"/>
        <family val="2"/>
        <scheme val="minor"/>
      </rPr>
      <t>= 14 * [0,65 + 0,32]</t>
    </r>
  </si>
  <si>
    <r>
      <t xml:space="preserve">PFA </t>
    </r>
    <r>
      <rPr>
        <b/>
        <sz val="11"/>
        <rFont val="Calibri"/>
        <family val="2"/>
        <scheme val="minor"/>
      </rPr>
      <t>= 14 * 0,97</t>
    </r>
  </si>
  <si>
    <r>
      <t xml:space="preserve">PFA </t>
    </r>
    <r>
      <rPr>
        <b/>
        <sz val="11"/>
        <rFont val="Calibri"/>
        <family val="2"/>
        <scheme val="minor"/>
      </rPr>
      <t>= 13,58</t>
    </r>
  </si>
  <si>
    <t>Gestión de reportes</t>
  </si>
  <si>
    <t xml:space="preserve">generar reportes </t>
  </si>
  <si>
    <r>
      <t xml:space="preserve">PFA </t>
    </r>
    <r>
      <rPr>
        <b/>
        <sz val="11"/>
        <rFont val="Calibri"/>
        <family val="2"/>
        <scheme val="minor"/>
      </rPr>
      <t>= 4 * [0,65 + (0,01 * 32)]</t>
    </r>
  </si>
  <si>
    <r>
      <t xml:space="preserve">PFA </t>
    </r>
    <r>
      <rPr>
        <b/>
        <sz val="11"/>
        <rFont val="Calibri"/>
        <family val="2"/>
        <scheme val="minor"/>
      </rPr>
      <t>= 4 * [0,65 + 0,32]</t>
    </r>
  </si>
  <si>
    <r>
      <t xml:space="preserve">PFA </t>
    </r>
    <r>
      <rPr>
        <b/>
        <sz val="11"/>
        <rFont val="Calibri"/>
        <family val="2"/>
        <scheme val="minor"/>
      </rPr>
      <t>= 4 * 0,97</t>
    </r>
  </si>
  <si>
    <r>
      <t xml:space="preserve">PFA </t>
    </r>
    <r>
      <rPr>
        <b/>
        <sz val="11"/>
        <rFont val="Calibri"/>
        <family val="2"/>
        <scheme val="minor"/>
      </rPr>
      <t>= 3,88</t>
    </r>
  </si>
  <si>
    <t>ADMINISTRADOR</t>
  </si>
  <si>
    <t>GESTOR</t>
  </si>
  <si>
    <t>Entradas Externas</t>
  </si>
  <si>
    <t>Simple</t>
  </si>
  <si>
    <t>Compleja</t>
  </si>
  <si>
    <t>Total</t>
  </si>
  <si>
    <t>Insertar Usuario</t>
  </si>
  <si>
    <t>Entradas Ext (EI)</t>
  </si>
  <si>
    <r>
      <rPr>
        <sz val="11"/>
        <color rgb="FFFF0000"/>
        <rFont val="Calibri"/>
        <family val="2"/>
        <scheme val="minor"/>
      </rPr>
      <t>4*</t>
    </r>
    <r>
      <rPr>
        <sz val="11"/>
        <color theme="1"/>
        <rFont val="Calibri"/>
        <family val="2"/>
        <scheme val="minor"/>
      </rPr>
      <t>4PF</t>
    </r>
  </si>
  <si>
    <r>
      <rPr>
        <sz val="11"/>
        <color rgb="FFFF0000"/>
        <rFont val="Calibri"/>
        <family val="2"/>
        <scheme val="minor"/>
      </rPr>
      <t>3*</t>
    </r>
    <r>
      <rPr>
        <sz val="11"/>
        <color theme="1"/>
        <rFont val="Calibri"/>
        <family val="2"/>
        <scheme val="minor"/>
      </rPr>
      <t>4PF</t>
    </r>
  </si>
  <si>
    <t>Eliminar  Usuario</t>
  </si>
  <si>
    <t>Salidas Ext (EO)</t>
  </si>
  <si>
    <r>
      <rPr>
        <sz val="11"/>
        <color rgb="FFFF0000"/>
        <rFont val="Calibri"/>
        <family val="2"/>
        <scheme val="minor"/>
      </rPr>
      <t>1*</t>
    </r>
    <r>
      <rPr>
        <sz val="11"/>
        <color theme="1"/>
        <rFont val="Calibri"/>
        <family val="2"/>
        <scheme val="minor"/>
      </rPr>
      <t>4PF</t>
    </r>
  </si>
  <si>
    <t>Actualizar  Usuario</t>
  </si>
  <si>
    <t>Busquedas Ext (EQ)</t>
  </si>
  <si>
    <t>Buscar Usuario</t>
  </si>
  <si>
    <t>Archivos Logicos Internos(ILF)</t>
  </si>
  <si>
    <r>
      <rPr>
        <sz val="11"/>
        <color rgb="FFFF0000"/>
        <rFont val="Calibri"/>
        <family val="2"/>
        <scheme val="minor"/>
      </rPr>
      <t>1*</t>
    </r>
    <r>
      <rPr>
        <sz val="11"/>
        <color theme="1"/>
        <rFont val="Calibri"/>
        <family val="2"/>
        <scheme val="minor"/>
      </rPr>
      <t>10PF</t>
    </r>
  </si>
  <si>
    <t>1*15PF</t>
  </si>
  <si>
    <t>Archivos Logicos Extermino(EIF)</t>
  </si>
  <si>
    <t>Salidas Externas</t>
  </si>
  <si>
    <t>Archivo logico Interno</t>
  </si>
  <si>
    <t>Puntos de funcion sin ajustar(PFSA)</t>
  </si>
  <si>
    <t>Generar Informes</t>
  </si>
  <si>
    <t>Base de datos</t>
  </si>
  <si>
    <t>¿Requiere respaldo recuperacion?</t>
  </si>
  <si>
    <t>¿Requiere comunicación de datos?</t>
  </si>
  <si>
    <t>¿Tiene distribucion de funciones de procesamiento?</t>
  </si>
  <si>
    <t>¿El desempeño es critico?</t>
  </si>
  <si>
    <t>¿Corre en entorno externo con uso pesado?</t>
  </si>
  <si>
    <t>¿Requiere entrada de datos en linea?</t>
  </si>
  <si>
    <t>¿Tiene ventana de entradas multiples?</t>
  </si>
  <si>
    <t>¿Campos maestros actualizados en linea?</t>
  </si>
  <si>
    <t>¿Son complejas entradas, salidas, busquedas de archivos?</t>
  </si>
  <si>
    <t>¿El procesamiento interno es complejo?</t>
  </si>
  <si>
    <t>¿Se diseño el codigo para reuso?</t>
  </si>
  <si>
    <t>¿Incluye conversion e instalacion?</t>
  </si>
  <si>
    <t>¿Se hacen instalaciones multiples en diferentes organizaciones?</t>
  </si>
  <si>
    <t>¿Debe simplificarse el cambio y facilidad de uso para el usuario?</t>
  </si>
  <si>
    <r>
      <t xml:space="preserve">PFA </t>
    </r>
    <r>
      <rPr>
        <b/>
        <sz val="11"/>
        <rFont val="Calibri"/>
        <family val="2"/>
        <scheme val="minor"/>
      </rPr>
      <t>= 26* [0,65 + (0,01 * 37)]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</si>
</sst>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Arial"/>
      <family val="2"/>
    </font>
    <font>
      <sz val="15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" fontId="0" fillId="0" borderId="1" xfId="0" applyNumberFormat="1" applyBorder="1"/>
    <xf numFmtId="0" fontId="0" fillId="2" borderId="1" xfId="0" applyFill="1" applyBorder="1" applyAlignment="1">
      <alignment horizontal="center"/>
    </xf>
    <xf numFmtId="0" fontId="1" fillId="2" borderId="0" xfId="0" applyFont="1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1" fillId="4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0" xfId="0" applyFont="1" applyFill="1"/>
    <xf numFmtId="0" fontId="0" fillId="6" borderId="0" xfId="0" applyFill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3" fillId="0" borderId="0" xfId="0" applyFont="1"/>
    <xf numFmtId="0" fontId="1" fillId="5" borderId="1" xfId="0" applyFont="1" applyFill="1" applyBorder="1"/>
    <xf numFmtId="0" fontId="7" fillId="6" borderId="0" xfId="0" applyFont="1" applyFill="1"/>
    <xf numFmtId="0" fontId="7" fillId="0" borderId="0" xfId="0" applyFont="1" applyFill="1" applyBorder="1"/>
    <xf numFmtId="0" fontId="0" fillId="2" borderId="0" xfId="0" applyFill="1"/>
    <xf numFmtId="0" fontId="8" fillId="2" borderId="0" xfId="0" applyFont="1" applyFill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1" fillId="0" borderId="1" xfId="0" applyFont="1" applyBorder="1"/>
    <xf numFmtId="0" fontId="1" fillId="0" borderId="1" xfId="0" applyFont="1" applyFill="1" applyBorder="1"/>
    <xf numFmtId="0" fontId="0" fillId="7" borderId="1" xfId="0" applyFill="1" applyBorder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/>
    <xf numFmtId="0" fontId="0" fillId="0" borderId="0" xfId="0" applyBorder="1" applyAlignment="1"/>
    <xf numFmtId="0" fontId="0" fillId="0" borderId="1" xfId="0" applyBorder="1" applyAlignment="1"/>
    <xf numFmtId="0" fontId="1" fillId="5" borderId="0" xfId="0" applyFont="1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5" borderId="0" xfId="0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8" borderId="1" xfId="0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32</xdr:row>
      <xdr:rowOff>0</xdr:rowOff>
    </xdr:from>
    <xdr:ext cx="800100" cy="264560"/>
    <xdr:sp macro="" textlink="">
      <xdr:nvSpPr>
        <xdr:cNvPr id="2" name="1 CuadroTexto"/>
        <xdr:cNvSpPr txBox="1"/>
      </xdr:nvSpPr>
      <xdr:spPr>
        <a:xfrm>
          <a:off x="9896475" y="6096000"/>
          <a:ext cx="800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8</xdr:col>
      <xdr:colOff>0</xdr:colOff>
      <xdr:row>30</xdr:row>
      <xdr:rowOff>171450</xdr:rowOff>
    </xdr:from>
    <xdr:ext cx="4472635" cy="1470146"/>
    <xdr:sp macro="" textlink="">
      <xdr:nvSpPr>
        <xdr:cNvPr id="3" name="2 CuadroTexto"/>
        <xdr:cNvSpPr txBox="1"/>
      </xdr:nvSpPr>
      <xdr:spPr>
        <a:xfrm>
          <a:off x="9725025" y="5886450"/>
          <a:ext cx="4472635" cy="1470146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none" rtlCol="0" anchor="t">
          <a:spAutoFit/>
        </a:bodyPr>
        <a:lstStyle/>
        <a:p>
          <a:r>
            <a:rPr lang="es-CO" sz="1100" b="1">
              <a:solidFill>
                <a:schemeClr val="tx1"/>
              </a:solidFill>
              <a:latin typeface="+mn-lt"/>
              <a:ea typeface="+mn-ea"/>
              <a:cs typeface="+mn-cs"/>
            </a:rPr>
            <a:t>EXPLICACION DE LOS CRITERIOS DE CALIFICACION </a:t>
          </a:r>
          <a:endParaRPr lang="es-CO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Para determinar el factor de ajuste se tuvo en cuenta el documento </a:t>
          </a:r>
        </a:p>
        <a:p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"Determinación del nivel de influencia” que explica cómo sacar el puntaje </a:t>
          </a:r>
        </a:p>
        <a:p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necesario para la calificación de las catorce características, </a:t>
          </a:r>
        </a:p>
        <a:p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Se califico según la necesidad y funcionamiento del software  teniendo en </a:t>
          </a:r>
        </a:p>
        <a:p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cuenta la implementación, creación y especificación del </a:t>
          </a:r>
        </a:p>
        <a:p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cliente y los  resultados que se deberían dar.</a:t>
          </a:r>
        </a:p>
        <a:p>
          <a:endParaRPr lang="es-CO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704850</xdr:colOff>
      <xdr:row>31</xdr:row>
      <xdr:rowOff>104775</xdr:rowOff>
    </xdr:from>
    <xdr:ext cx="4472635" cy="1470146"/>
    <xdr:sp macro="" textlink="">
      <xdr:nvSpPr>
        <xdr:cNvPr id="2" name="1 CuadroTexto"/>
        <xdr:cNvSpPr txBox="1"/>
      </xdr:nvSpPr>
      <xdr:spPr>
        <a:xfrm>
          <a:off x="7134225" y="6010275"/>
          <a:ext cx="4472635" cy="1470146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none" rtlCol="0" anchor="t">
          <a:spAutoFit/>
        </a:bodyPr>
        <a:lstStyle/>
        <a:p>
          <a:r>
            <a:rPr lang="es-CO" sz="1100" b="1">
              <a:solidFill>
                <a:schemeClr val="tx1"/>
              </a:solidFill>
              <a:latin typeface="+mn-lt"/>
              <a:ea typeface="+mn-ea"/>
              <a:cs typeface="+mn-cs"/>
            </a:rPr>
            <a:t>EXPLICACION DE LOS CRITERIOS DE CALIFICACION </a:t>
          </a:r>
          <a:endParaRPr lang="es-CO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Para determinar el factor de ajuste se tuvo en cuenta el documento </a:t>
          </a:r>
        </a:p>
        <a:p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"Determinación del nivel de influencia” que explica cómo sacar el puntaje </a:t>
          </a:r>
        </a:p>
        <a:p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necesario para la calificación de las catorce características, </a:t>
          </a:r>
        </a:p>
        <a:p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Se califico según la necesidad y funcionamiento del software  teniendo en </a:t>
          </a:r>
        </a:p>
        <a:p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cuenta la implementación, creación y especificación del </a:t>
          </a:r>
        </a:p>
        <a:p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cliente y los  resultados que se deberían dar.</a:t>
          </a:r>
        </a:p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85" zoomScaleNormal="85" workbookViewId="0">
      <selection activeCell="D10" sqref="A5:D10"/>
    </sheetView>
  </sheetViews>
  <sheetFormatPr baseColWidth="10" defaultRowHeight="15" x14ac:dyDescent="0.25"/>
  <cols>
    <col min="1" max="1" width="51.42578125" bestFit="1" customWidth="1"/>
    <col min="2" max="2" width="17.85546875" bestFit="1" customWidth="1"/>
    <col min="8" max="8" width="11.85546875" bestFit="1" customWidth="1"/>
    <col min="12" max="12" width="37" bestFit="1" customWidth="1"/>
    <col min="13" max="13" width="18.28515625" bestFit="1" customWidth="1"/>
    <col min="14" max="14" width="90.28515625" bestFit="1" customWidth="1"/>
  </cols>
  <sheetData>
    <row r="1" spans="1:14" x14ac:dyDescent="0.25">
      <c r="A1" s="11" t="s">
        <v>21</v>
      </c>
      <c r="B1" s="11" t="s">
        <v>19</v>
      </c>
    </row>
    <row r="2" spans="1:14" x14ac:dyDescent="0.25">
      <c r="A2" s="5" t="s">
        <v>41</v>
      </c>
      <c r="B2" s="5" t="s">
        <v>40</v>
      </c>
      <c r="C2" s="5" t="s">
        <v>18</v>
      </c>
      <c r="D2" s="5" t="s">
        <v>19</v>
      </c>
      <c r="E2" s="5" t="s">
        <v>20</v>
      </c>
      <c r="F2" s="5" t="s">
        <v>8</v>
      </c>
      <c r="G2" s="6"/>
      <c r="H2" s="47" t="s">
        <v>22</v>
      </c>
      <c r="I2" s="47"/>
      <c r="J2" s="47"/>
      <c r="L2" s="5" t="s">
        <v>38</v>
      </c>
      <c r="M2" s="5" t="s">
        <v>39</v>
      </c>
      <c r="N2" s="5" t="s">
        <v>43</v>
      </c>
    </row>
    <row r="3" spans="1:14" x14ac:dyDescent="0.25">
      <c r="A3" s="4" t="s">
        <v>5</v>
      </c>
      <c r="B3" s="4" t="s">
        <v>0</v>
      </c>
      <c r="C3" s="2">
        <v>3</v>
      </c>
      <c r="D3" s="2">
        <f>4*4</f>
        <v>16</v>
      </c>
      <c r="E3" s="2">
        <v>6</v>
      </c>
      <c r="F3" s="2">
        <v>4</v>
      </c>
      <c r="G3" s="7"/>
      <c r="H3" s="1" t="s">
        <v>11</v>
      </c>
      <c r="I3" s="1" t="s">
        <v>2</v>
      </c>
      <c r="J3" s="2">
        <v>1</v>
      </c>
      <c r="L3" s="1" t="s">
        <v>24</v>
      </c>
      <c r="M3" s="4">
        <v>4</v>
      </c>
      <c r="N3" s="1" t="s">
        <v>42</v>
      </c>
    </row>
    <row r="4" spans="1:14" x14ac:dyDescent="0.25">
      <c r="A4" s="4" t="s">
        <v>6</v>
      </c>
      <c r="B4" s="4" t="s">
        <v>1</v>
      </c>
      <c r="C4" s="2">
        <v>4</v>
      </c>
      <c r="D4" s="2">
        <f>5*1</f>
        <v>5</v>
      </c>
      <c r="E4" s="2">
        <v>7</v>
      </c>
      <c r="F4" s="2">
        <v>1</v>
      </c>
      <c r="G4" s="7"/>
      <c r="H4" s="1" t="s">
        <v>12</v>
      </c>
      <c r="I4" s="1" t="s">
        <v>0</v>
      </c>
      <c r="J4" s="2">
        <v>1</v>
      </c>
      <c r="L4" s="1" t="s">
        <v>25</v>
      </c>
      <c r="M4" s="4">
        <v>3</v>
      </c>
      <c r="N4" s="1" t="s">
        <v>44</v>
      </c>
    </row>
    <row r="5" spans="1:14" x14ac:dyDescent="0.25">
      <c r="A5" s="4" t="s">
        <v>7</v>
      </c>
      <c r="B5" s="4" t="s">
        <v>2</v>
      </c>
      <c r="C5" s="2">
        <v>5</v>
      </c>
      <c r="D5" s="2">
        <f>4*0</f>
        <v>0</v>
      </c>
      <c r="E5" s="2">
        <v>6</v>
      </c>
      <c r="F5" s="2">
        <v>0</v>
      </c>
      <c r="G5" s="7"/>
      <c r="H5" s="1" t="s">
        <v>13</v>
      </c>
      <c r="I5" s="1" t="s">
        <v>0</v>
      </c>
      <c r="J5" s="2">
        <v>2</v>
      </c>
      <c r="L5" s="1" t="s">
        <v>26</v>
      </c>
      <c r="M5" s="4">
        <v>1</v>
      </c>
      <c r="N5" s="1" t="s">
        <v>45</v>
      </c>
    </row>
    <row r="6" spans="1:14" x14ac:dyDescent="0.25">
      <c r="A6" s="4" t="s">
        <v>9</v>
      </c>
      <c r="B6" s="4" t="s">
        <v>3</v>
      </c>
      <c r="C6" s="2">
        <v>7</v>
      </c>
      <c r="D6" s="2">
        <f>10*2</f>
        <v>20</v>
      </c>
      <c r="E6" s="2">
        <v>15</v>
      </c>
      <c r="F6" s="2">
        <v>1</v>
      </c>
      <c r="G6" s="7"/>
      <c r="H6" s="1" t="s">
        <v>14</v>
      </c>
      <c r="I6" s="1" t="s">
        <v>1</v>
      </c>
      <c r="J6" s="2">
        <v>0</v>
      </c>
      <c r="L6" s="1" t="s">
        <v>27</v>
      </c>
      <c r="M6" s="4">
        <v>1</v>
      </c>
      <c r="N6" s="1" t="s">
        <v>46</v>
      </c>
    </row>
    <row r="7" spans="1:14" x14ac:dyDescent="0.25">
      <c r="A7" s="4" t="s">
        <v>10</v>
      </c>
      <c r="B7" s="4" t="s">
        <v>4</v>
      </c>
      <c r="C7" s="2">
        <v>5</v>
      </c>
      <c r="D7" s="3">
        <f>7*1</f>
        <v>7</v>
      </c>
      <c r="E7" s="2">
        <v>10</v>
      </c>
      <c r="F7" s="2">
        <v>0</v>
      </c>
      <c r="G7" s="7"/>
      <c r="H7" s="1" t="s">
        <v>15</v>
      </c>
      <c r="I7" s="1" t="s">
        <v>0</v>
      </c>
      <c r="J7" s="4">
        <v>0</v>
      </c>
      <c r="L7" s="1" t="s">
        <v>28</v>
      </c>
      <c r="M7" s="4">
        <v>2</v>
      </c>
      <c r="N7" s="1" t="s">
        <v>47</v>
      </c>
    </row>
    <row r="8" spans="1:14" x14ac:dyDescent="0.25">
      <c r="E8" s="1" t="s">
        <v>23</v>
      </c>
      <c r="F8" s="1">
        <f>SUM(D3:D7)</f>
        <v>48</v>
      </c>
      <c r="G8" s="8"/>
      <c r="H8" s="1" t="s">
        <v>16</v>
      </c>
      <c r="I8" s="1" t="s">
        <v>1</v>
      </c>
      <c r="J8" s="4">
        <v>0</v>
      </c>
      <c r="L8" s="1" t="s">
        <v>29</v>
      </c>
      <c r="M8" s="4">
        <v>5</v>
      </c>
      <c r="N8" s="1" t="s">
        <v>48</v>
      </c>
    </row>
    <row r="9" spans="1:14" x14ac:dyDescent="0.25">
      <c r="H9" s="1" t="s">
        <v>17</v>
      </c>
      <c r="I9" s="1" t="s">
        <v>3</v>
      </c>
      <c r="J9" s="4">
        <v>2</v>
      </c>
      <c r="L9" s="1" t="s">
        <v>30</v>
      </c>
      <c r="M9" s="4">
        <v>3</v>
      </c>
      <c r="N9" s="1" t="s">
        <v>49</v>
      </c>
    </row>
    <row r="10" spans="1:14" x14ac:dyDescent="0.25">
      <c r="L10" s="1" t="s">
        <v>31</v>
      </c>
      <c r="M10" s="4">
        <v>3</v>
      </c>
      <c r="N10" s="1" t="s">
        <v>50</v>
      </c>
    </row>
    <row r="11" spans="1:14" x14ac:dyDescent="0.25">
      <c r="L11" s="1" t="s">
        <v>32</v>
      </c>
      <c r="M11" s="4">
        <v>1</v>
      </c>
      <c r="N11" s="1" t="s">
        <v>51</v>
      </c>
    </row>
    <row r="12" spans="1:14" x14ac:dyDescent="0.25">
      <c r="A12" s="10" t="s">
        <v>57</v>
      </c>
      <c r="B12" s="9">
        <f>$F$8*(0.65+(0.01*$M$17))</f>
        <v>46.08</v>
      </c>
      <c r="L12" s="1" t="s">
        <v>33</v>
      </c>
      <c r="M12" s="4">
        <v>2</v>
      </c>
      <c r="N12" s="1" t="s">
        <v>52</v>
      </c>
    </row>
    <row r="13" spans="1:14" x14ac:dyDescent="0.25">
      <c r="L13" s="1" t="s">
        <v>34</v>
      </c>
      <c r="M13" s="4">
        <v>0</v>
      </c>
      <c r="N13" s="1" t="s">
        <v>53</v>
      </c>
    </row>
    <row r="14" spans="1:14" x14ac:dyDescent="0.25">
      <c r="L14" s="1" t="s">
        <v>35</v>
      </c>
      <c r="M14" s="4">
        <v>3</v>
      </c>
      <c r="N14" s="1" t="s">
        <v>54</v>
      </c>
    </row>
    <row r="15" spans="1:14" x14ac:dyDescent="0.25">
      <c r="L15" s="1" t="s">
        <v>36</v>
      </c>
      <c r="M15" s="4">
        <v>1</v>
      </c>
      <c r="N15" s="1" t="s">
        <v>55</v>
      </c>
    </row>
    <row r="16" spans="1:14" x14ac:dyDescent="0.25">
      <c r="L16" s="1" t="s">
        <v>37</v>
      </c>
      <c r="M16" s="4">
        <v>2</v>
      </c>
      <c r="N16" s="1" t="s">
        <v>56</v>
      </c>
    </row>
    <row r="17" spans="12:14" x14ac:dyDescent="0.25">
      <c r="L17" s="4" t="s">
        <v>58</v>
      </c>
      <c r="M17" s="46">
        <f>SUM(M3:M16)</f>
        <v>31</v>
      </c>
      <c r="N17" s="46"/>
    </row>
  </sheetData>
  <mergeCells count="2">
    <mergeCell ref="M17:N17"/>
    <mergeCell ref="H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20" sqref="D20"/>
    </sheetView>
  </sheetViews>
  <sheetFormatPr baseColWidth="10" defaultRowHeight="15" x14ac:dyDescent="0.25"/>
  <cols>
    <col min="1" max="1" width="21" bestFit="1" customWidth="1"/>
    <col min="12" max="12" width="34" bestFit="1" customWidth="1"/>
    <col min="14" max="14" width="84.5703125" bestFit="1" customWidth="1"/>
  </cols>
  <sheetData>
    <row r="1" spans="1:14" x14ac:dyDescent="0.25">
      <c r="A1" s="11" t="s">
        <v>21</v>
      </c>
      <c r="B1" s="11" t="s">
        <v>19</v>
      </c>
    </row>
    <row r="2" spans="1:14" x14ac:dyDescent="0.25">
      <c r="A2" s="13" t="s">
        <v>41</v>
      </c>
      <c r="B2" s="13" t="s">
        <v>40</v>
      </c>
      <c r="C2" s="13" t="s">
        <v>18</v>
      </c>
      <c r="D2" s="13" t="s">
        <v>19</v>
      </c>
      <c r="E2" s="13" t="s">
        <v>20</v>
      </c>
      <c r="F2" s="13" t="s">
        <v>8</v>
      </c>
      <c r="G2" s="6"/>
      <c r="H2" s="47" t="s">
        <v>22</v>
      </c>
      <c r="I2" s="47"/>
      <c r="J2" s="47"/>
      <c r="L2" s="13" t="s">
        <v>38</v>
      </c>
      <c r="M2" s="13" t="s">
        <v>39</v>
      </c>
      <c r="N2" s="13" t="s">
        <v>43</v>
      </c>
    </row>
    <row r="3" spans="1:14" x14ac:dyDescent="0.25">
      <c r="A3" s="12" t="s">
        <v>5</v>
      </c>
      <c r="B3" s="12" t="s">
        <v>0</v>
      </c>
      <c r="C3" s="2">
        <v>3</v>
      </c>
      <c r="D3" s="2">
        <f>3*4</f>
        <v>12</v>
      </c>
      <c r="E3" s="2">
        <v>6</v>
      </c>
      <c r="F3" s="2">
        <v>4</v>
      </c>
      <c r="G3" s="7"/>
      <c r="H3" s="1" t="s">
        <v>11</v>
      </c>
      <c r="I3" s="1" t="s">
        <v>2</v>
      </c>
      <c r="J3" s="2">
        <v>0</v>
      </c>
      <c r="L3" s="1" t="s">
        <v>24</v>
      </c>
      <c r="M3" s="12">
        <v>5</v>
      </c>
      <c r="N3" s="1" t="s">
        <v>42</v>
      </c>
    </row>
    <row r="4" spans="1:14" x14ac:dyDescent="0.25">
      <c r="A4" s="12" t="s">
        <v>6</v>
      </c>
      <c r="B4" s="12" t="s">
        <v>1</v>
      </c>
      <c r="C4" s="2">
        <v>4</v>
      </c>
      <c r="D4" s="2">
        <f>5*1</f>
        <v>5</v>
      </c>
      <c r="E4" s="2">
        <v>7</v>
      </c>
      <c r="F4" s="2">
        <v>1</v>
      </c>
      <c r="G4" s="7"/>
      <c r="H4" s="1" t="s">
        <v>12</v>
      </c>
      <c r="I4" s="1" t="s">
        <v>0</v>
      </c>
      <c r="J4" s="2">
        <v>1</v>
      </c>
      <c r="L4" s="1" t="s">
        <v>25</v>
      </c>
      <c r="M4" s="12">
        <v>4</v>
      </c>
      <c r="N4" s="1" t="s">
        <v>59</v>
      </c>
    </row>
    <row r="5" spans="1:14" x14ac:dyDescent="0.25">
      <c r="A5" s="12" t="s">
        <v>7</v>
      </c>
      <c r="B5" s="12" t="s">
        <v>2</v>
      </c>
      <c r="C5" s="2">
        <v>5</v>
      </c>
      <c r="D5" s="2">
        <f>4*0</f>
        <v>0</v>
      </c>
      <c r="E5" s="2">
        <v>6</v>
      </c>
      <c r="F5" s="2">
        <v>0</v>
      </c>
      <c r="G5" s="7"/>
      <c r="H5" s="1" t="s">
        <v>13</v>
      </c>
      <c r="I5" s="1" t="s">
        <v>0</v>
      </c>
      <c r="J5" s="2">
        <v>2</v>
      </c>
      <c r="L5" s="1" t="s">
        <v>26</v>
      </c>
      <c r="M5" s="12">
        <v>4</v>
      </c>
      <c r="N5" s="1" t="s">
        <v>45</v>
      </c>
    </row>
    <row r="6" spans="1:14" x14ac:dyDescent="0.25">
      <c r="A6" s="12" t="s">
        <v>9</v>
      </c>
      <c r="B6" s="12" t="s">
        <v>3</v>
      </c>
      <c r="C6" s="2">
        <v>7</v>
      </c>
      <c r="D6" s="2">
        <f>10*2</f>
        <v>20</v>
      </c>
      <c r="E6" s="2">
        <v>15</v>
      </c>
      <c r="F6" s="2">
        <v>1</v>
      </c>
      <c r="G6" s="7"/>
      <c r="H6" s="1" t="s">
        <v>14</v>
      </c>
      <c r="I6" s="1" t="s">
        <v>1</v>
      </c>
      <c r="J6" s="2">
        <v>0</v>
      </c>
      <c r="L6" s="1" t="s">
        <v>27</v>
      </c>
      <c r="M6" s="12">
        <v>3</v>
      </c>
      <c r="N6" s="1" t="s">
        <v>46</v>
      </c>
    </row>
    <row r="7" spans="1:14" x14ac:dyDescent="0.25">
      <c r="A7" s="12" t="s">
        <v>10</v>
      </c>
      <c r="B7" s="12" t="s">
        <v>4</v>
      </c>
      <c r="C7" s="2">
        <v>5</v>
      </c>
      <c r="D7" s="3">
        <f>7*0</f>
        <v>0</v>
      </c>
      <c r="E7" s="2">
        <v>10</v>
      </c>
      <c r="F7" s="2">
        <v>0</v>
      </c>
      <c r="G7" s="7"/>
      <c r="H7" s="1" t="s">
        <v>15</v>
      </c>
      <c r="I7" s="1" t="s">
        <v>0</v>
      </c>
      <c r="J7" s="12">
        <v>0</v>
      </c>
      <c r="L7" s="1" t="s">
        <v>28</v>
      </c>
      <c r="M7" s="12">
        <v>3</v>
      </c>
      <c r="N7" s="1" t="s">
        <v>47</v>
      </c>
    </row>
    <row r="8" spans="1:14" x14ac:dyDescent="0.25">
      <c r="E8" s="1" t="s">
        <v>23</v>
      </c>
      <c r="F8" s="1">
        <f>SUM(D3:D7)</f>
        <v>37</v>
      </c>
      <c r="G8" s="8"/>
      <c r="H8" s="1" t="s">
        <v>16</v>
      </c>
      <c r="I8" s="1" t="s">
        <v>1</v>
      </c>
      <c r="J8" s="12">
        <v>0</v>
      </c>
      <c r="L8" s="1" t="s">
        <v>29</v>
      </c>
      <c r="M8" s="12">
        <v>4</v>
      </c>
      <c r="N8" s="1" t="s">
        <v>48</v>
      </c>
    </row>
    <row r="9" spans="1:14" x14ac:dyDescent="0.25">
      <c r="H9" s="1" t="s">
        <v>17</v>
      </c>
      <c r="I9" s="1" t="s">
        <v>3</v>
      </c>
      <c r="J9" s="12">
        <v>2</v>
      </c>
      <c r="L9" s="1" t="s">
        <v>30</v>
      </c>
      <c r="M9" s="12">
        <v>5</v>
      </c>
      <c r="N9" s="1" t="s">
        <v>49</v>
      </c>
    </row>
    <row r="10" spans="1:14" x14ac:dyDescent="0.25">
      <c r="L10" s="1" t="s">
        <v>31</v>
      </c>
      <c r="M10" s="12">
        <v>3</v>
      </c>
      <c r="N10" s="1" t="s">
        <v>50</v>
      </c>
    </row>
    <row r="11" spans="1:14" x14ac:dyDescent="0.25">
      <c r="L11" s="1" t="s">
        <v>32</v>
      </c>
      <c r="M11" s="12">
        <v>2</v>
      </c>
      <c r="N11" s="1" t="s">
        <v>51</v>
      </c>
    </row>
    <row r="12" spans="1:14" x14ac:dyDescent="0.25">
      <c r="A12" s="10" t="s">
        <v>57</v>
      </c>
      <c r="B12" s="9">
        <f>$F$8*(0.65+(0.01*$M$17))</f>
        <v>39.96</v>
      </c>
      <c r="L12" s="1" t="s">
        <v>33</v>
      </c>
      <c r="M12" s="12">
        <v>3</v>
      </c>
      <c r="N12" s="1" t="s">
        <v>52</v>
      </c>
    </row>
    <row r="13" spans="1:14" x14ac:dyDescent="0.25">
      <c r="L13" s="1" t="s">
        <v>34</v>
      </c>
      <c r="M13" s="12">
        <v>1</v>
      </c>
      <c r="N13" s="1" t="s">
        <v>53</v>
      </c>
    </row>
    <row r="14" spans="1:14" x14ac:dyDescent="0.25">
      <c r="L14" s="1" t="s">
        <v>35</v>
      </c>
      <c r="M14" s="12">
        <v>2</v>
      </c>
      <c r="N14" s="1" t="s">
        <v>54</v>
      </c>
    </row>
    <row r="15" spans="1:14" x14ac:dyDescent="0.25">
      <c r="L15" s="1" t="s">
        <v>36</v>
      </c>
      <c r="M15" s="12">
        <v>1</v>
      </c>
      <c r="N15" s="1" t="s">
        <v>55</v>
      </c>
    </row>
    <row r="16" spans="1:14" x14ac:dyDescent="0.25">
      <c r="L16" s="1" t="s">
        <v>37</v>
      </c>
      <c r="M16" s="12">
        <v>3</v>
      </c>
      <c r="N16" s="1" t="s">
        <v>56</v>
      </c>
    </row>
    <row r="17" spans="12:14" x14ac:dyDescent="0.25">
      <c r="L17" s="12" t="s">
        <v>58</v>
      </c>
      <c r="M17" s="46">
        <f>SUM(M3:M16)</f>
        <v>43</v>
      </c>
      <c r="N17" s="46"/>
    </row>
  </sheetData>
  <mergeCells count="2">
    <mergeCell ref="H2:J2"/>
    <mergeCell ref="M17:N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28" workbookViewId="0">
      <selection activeCell="C8" sqref="C8:E8"/>
    </sheetView>
  </sheetViews>
  <sheetFormatPr baseColWidth="10" defaultRowHeight="15" x14ac:dyDescent="0.25"/>
  <cols>
    <col min="1" max="1" width="32.140625" customWidth="1"/>
    <col min="2" max="2" width="3.7109375" customWidth="1"/>
    <col min="3" max="3" width="33.5703125" customWidth="1"/>
    <col min="5" max="5" width="13.28515625" customWidth="1"/>
  </cols>
  <sheetData>
    <row r="2" spans="1:6" x14ac:dyDescent="0.25">
      <c r="A2" s="15" t="s">
        <v>60</v>
      </c>
      <c r="C2" s="16" t="s">
        <v>61</v>
      </c>
    </row>
    <row r="3" spans="1:6" x14ac:dyDescent="0.25">
      <c r="A3" s="1" t="s">
        <v>62</v>
      </c>
    </row>
    <row r="4" spans="1:6" x14ac:dyDescent="0.25">
      <c r="A4" s="1" t="s">
        <v>63</v>
      </c>
      <c r="C4" s="2" t="s">
        <v>64</v>
      </c>
      <c r="D4" s="2" t="s">
        <v>18</v>
      </c>
      <c r="E4" s="2" t="s">
        <v>19</v>
      </c>
      <c r="F4" s="2" t="s">
        <v>20</v>
      </c>
    </row>
    <row r="5" spans="1:6" x14ac:dyDescent="0.25">
      <c r="A5" s="1" t="s">
        <v>65</v>
      </c>
      <c r="C5" s="1" t="s">
        <v>66</v>
      </c>
      <c r="D5" s="2" t="s">
        <v>67</v>
      </c>
      <c r="E5" s="2" t="s">
        <v>68</v>
      </c>
      <c r="F5" s="2" t="s">
        <v>69</v>
      </c>
    </row>
    <row r="6" spans="1:6" x14ac:dyDescent="0.25">
      <c r="C6" s="1" t="s">
        <v>70</v>
      </c>
      <c r="D6" s="2" t="s">
        <v>68</v>
      </c>
      <c r="E6" s="2" t="s">
        <v>71</v>
      </c>
      <c r="F6" s="2" t="s">
        <v>72</v>
      </c>
    </row>
    <row r="7" spans="1:6" x14ac:dyDescent="0.25">
      <c r="A7" s="15" t="s">
        <v>73</v>
      </c>
      <c r="C7" s="1" t="s">
        <v>74</v>
      </c>
      <c r="D7" s="2" t="s">
        <v>67</v>
      </c>
      <c r="E7" s="2" t="s">
        <v>68</v>
      </c>
      <c r="F7" s="2" t="s">
        <v>69</v>
      </c>
    </row>
    <row r="8" spans="1:6" x14ac:dyDescent="0.25">
      <c r="A8" s="1" t="s">
        <v>75</v>
      </c>
      <c r="C8" s="1" t="s">
        <v>76</v>
      </c>
      <c r="D8" s="2" t="s">
        <v>72</v>
      </c>
      <c r="E8" s="2" t="s">
        <v>77</v>
      </c>
      <c r="F8" s="2" t="s">
        <v>78</v>
      </c>
    </row>
    <row r="9" spans="1:6" x14ac:dyDescent="0.25">
      <c r="A9" s="1" t="s">
        <v>79</v>
      </c>
      <c r="C9" s="1" t="s">
        <v>80</v>
      </c>
      <c r="D9" s="2" t="s">
        <v>71</v>
      </c>
      <c r="E9" s="2" t="s">
        <v>72</v>
      </c>
      <c r="F9" s="2" t="s">
        <v>77</v>
      </c>
    </row>
    <row r="11" spans="1:6" x14ac:dyDescent="0.25">
      <c r="A11" s="15" t="s">
        <v>81</v>
      </c>
      <c r="C11" s="2" t="s">
        <v>82</v>
      </c>
      <c r="D11" s="18" t="s">
        <v>83</v>
      </c>
      <c r="E11" s="18" t="s">
        <v>84</v>
      </c>
    </row>
    <row r="12" spans="1:6" x14ac:dyDescent="0.25">
      <c r="A12" s="1" t="s">
        <v>85</v>
      </c>
      <c r="C12" s="1" t="s">
        <v>86</v>
      </c>
      <c r="D12" s="2" t="s">
        <v>87</v>
      </c>
      <c r="E12" s="2" t="s">
        <v>88</v>
      </c>
    </row>
    <row r="13" spans="1:6" x14ac:dyDescent="0.25">
      <c r="C13" s="1" t="s">
        <v>89</v>
      </c>
      <c r="D13" s="2" t="s">
        <v>90</v>
      </c>
      <c r="E13" s="2" t="s">
        <v>68</v>
      </c>
    </row>
    <row r="14" spans="1:6" x14ac:dyDescent="0.25">
      <c r="A14" s="15" t="s">
        <v>91</v>
      </c>
      <c r="C14" s="1" t="s">
        <v>92</v>
      </c>
      <c r="D14" s="19" t="s">
        <v>93</v>
      </c>
      <c r="E14" s="2" t="s">
        <v>68</v>
      </c>
    </row>
    <row r="15" spans="1:6" x14ac:dyDescent="0.25">
      <c r="A15" s="1" t="s">
        <v>94</v>
      </c>
      <c r="C15" s="1" t="s">
        <v>95</v>
      </c>
      <c r="D15" s="19" t="s">
        <v>93</v>
      </c>
      <c r="E15" s="2" t="s">
        <v>68</v>
      </c>
    </row>
    <row r="16" spans="1:6" x14ac:dyDescent="0.25">
      <c r="C16" s="1" t="s">
        <v>96</v>
      </c>
      <c r="D16" s="19" t="s">
        <v>93</v>
      </c>
      <c r="E16" s="2" t="s">
        <v>68</v>
      </c>
    </row>
    <row r="17" spans="1:8" x14ac:dyDescent="0.25">
      <c r="A17" s="15" t="s">
        <v>97</v>
      </c>
      <c r="C17" s="1" t="s">
        <v>98</v>
      </c>
      <c r="D17" s="19" t="s">
        <v>1</v>
      </c>
      <c r="E17" s="2" t="s">
        <v>71</v>
      </c>
    </row>
    <row r="18" spans="1:8" x14ac:dyDescent="0.25">
      <c r="C18" s="20" t="s">
        <v>99</v>
      </c>
      <c r="D18" s="21"/>
      <c r="E18" s="22">
        <v>25</v>
      </c>
    </row>
    <row r="20" spans="1:8" x14ac:dyDescent="0.25">
      <c r="C20" s="2" t="s">
        <v>64</v>
      </c>
      <c r="D20" s="2" t="s">
        <v>18</v>
      </c>
      <c r="E20" s="2" t="s">
        <v>19</v>
      </c>
      <c r="F20" s="2" t="s">
        <v>20</v>
      </c>
      <c r="G20" s="18" t="s">
        <v>100</v>
      </c>
    </row>
    <row r="21" spans="1:8" x14ac:dyDescent="0.25">
      <c r="C21" s="1" t="s">
        <v>66</v>
      </c>
      <c r="D21" s="2" t="s">
        <v>67</v>
      </c>
      <c r="E21" s="2" t="s">
        <v>101</v>
      </c>
      <c r="F21" s="2" t="s">
        <v>69</v>
      </c>
      <c r="G21" s="2">
        <v>16</v>
      </c>
    </row>
    <row r="22" spans="1:8" x14ac:dyDescent="0.25">
      <c r="C22" s="1" t="s">
        <v>70</v>
      </c>
      <c r="D22" s="2" t="s">
        <v>68</v>
      </c>
      <c r="E22" s="2" t="s">
        <v>102</v>
      </c>
      <c r="F22" s="2" t="s">
        <v>72</v>
      </c>
      <c r="G22" s="2">
        <v>5</v>
      </c>
    </row>
    <row r="23" spans="1:8" x14ac:dyDescent="0.25">
      <c r="C23" s="1" t="s">
        <v>74</v>
      </c>
      <c r="D23" s="2" t="s">
        <v>67</v>
      </c>
      <c r="E23" s="2" t="s">
        <v>103</v>
      </c>
      <c r="F23" s="2" t="s">
        <v>69</v>
      </c>
      <c r="G23" s="2">
        <v>4</v>
      </c>
    </row>
    <row r="24" spans="1:8" x14ac:dyDescent="0.25">
      <c r="C24" s="1" t="s">
        <v>76</v>
      </c>
      <c r="D24" s="2" t="s">
        <v>72</v>
      </c>
      <c r="E24" s="2" t="s">
        <v>104</v>
      </c>
      <c r="F24" s="2" t="s">
        <v>78</v>
      </c>
      <c r="G24" s="2">
        <v>0</v>
      </c>
    </row>
    <row r="25" spans="1:8" x14ac:dyDescent="0.25">
      <c r="C25" s="1" t="s">
        <v>80</v>
      </c>
      <c r="D25" s="2" t="s">
        <v>71</v>
      </c>
      <c r="E25" s="2" t="s">
        <v>105</v>
      </c>
      <c r="F25" s="2" t="s">
        <v>77</v>
      </c>
      <c r="G25" s="2">
        <v>0</v>
      </c>
    </row>
    <row r="26" spans="1:8" x14ac:dyDescent="0.25">
      <c r="F26" s="23" t="s">
        <v>23</v>
      </c>
      <c r="G26" s="24">
        <f>SUM(G21+G22+G23+G24+G25)</f>
        <v>25</v>
      </c>
    </row>
    <row r="27" spans="1:8" x14ac:dyDescent="0.25">
      <c r="C27" s="2" t="s">
        <v>106</v>
      </c>
      <c r="D27" s="2" t="s">
        <v>107</v>
      </c>
    </row>
    <row r="28" spans="1:8" x14ac:dyDescent="0.25">
      <c r="C28" s="1" t="s">
        <v>108</v>
      </c>
      <c r="D28" s="2">
        <v>3</v>
      </c>
    </row>
    <row r="29" spans="1:8" x14ac:dyDescent="0.25">
      <c r="C29" s="1" t="s">
        <v>25</v>
      </c>
      <c r="D29" s="2">
        <v>5</v>
      </c>
    </row>
    <row r="30" spans="1:8" x14ac:dyDescent="0.25">
      <c r="C30" s="1" t="s">
        <v>109</v>
      </c>
      <c r="D30" s="2">
        <v>4</v>
      </c>
      <c r="F30" s="25" t="s">
        <v>110</v>
      </c>
      <c r="G30" s="26"/>
      <c r="H30" s="26"/>
    </row>
    <row r="31" spans="1:8" x14ac:dyDescent="0.25">
      <c r="C31" s="1" t="s">
        <v>111</v>
      </c>
      <c r="D31" s="2">
        <v>3</v>
      </c>
      <c r="F31" t="s">
        <v>112</v>
      </c>
    </row>
    <row r="32" spans="1:8" x14ac:dyDescent="0.25">
      <c r="C32" s="1" t="s">
        <v>113</v>
      </c>
      <c r="D32" s="2">
        <v>5</v>
      </c>
      <c r="F32" s="27" t="s">
        <v>114</v>
      </c>
      <c r="G32" s="28"/>
      <c r="H32" s="29"/>
    </row>
    <row r="33" spans="3:6" x14ac:dyDescent="0.25">
      <c r="C33" s="1" t="s">
        <v>115</v>
      </c>
      <c r="D33" s="2">
        <v>1</v>
      </c>
    </row>
    <row r="34" spans="3:6" x14ac:dyDescent="0.25">
      <c r="C34" s="1" t="s">
        <v>116</v>
      </c>
      <c r="D34" s="2">
        <v>1</v>
      </c>
      <c r="F34" t="s">
        <v>117</v>
      </c>
    </row>
    <row r="35" spans="3:6" x14ac:dyDescent="0.25">
      <c r="C35" s="1" t="s">
        <v>118</v>
      </c>
      <c r="D35" s="2">
        <v>1</v>
      </c>
      <c r="F35" t="s">
        <v>119</v>
      </c>
    </row>
    <row r="36" spans="3:6" x14ac:dyDescent="0.25">
      <c r="C36" s="1" t="s">
        <v>120</v>
      </c>
      <c r="D36" s="2">
        <v>5</v>
      </c>
    </row>
    <row r="37" spans="3:6" x14ac:dyDescent="0.25">
      <c r="C37" s="1" t="s">
        <v>121</v>
      </c>
      <c r="D37" s="2">
        <v>1</v>
      </c>
    </row>
    <row r="38" spans="3:6" x14ac:dyDescent="0.25">
      <c r="C38" s="1" t="s">
        <v>122</v>
      </c>
      <c r="D38" s="2">
        <v>1</v>
      </c>
      <c r="F38" s="30" t="s">
        <v>123</v>
      </c>
    </row>
    <row r="39" spans="3:6" x14ac:dyDescent="0.25">
      <c r="C39" s="1" t="s">
        <v>124</v>
      </c>
      <c r="D39" s="2">
        <v>0</v>
      </c>
      <c r="F39" s="30" t="s">
        <v>125</v>
      </c>
    </row>
    <row r="40" spans="3:6" x14ac:dyDescent="0.25">
      <c r="C40" s="1" t="s">
        <v>126</v>
      </c>
      <c r="D40" s="2">
        <v>1</v>
      </c>
      <c r="F40" s="30" t="s">
        <v>127</v>
      </c>
    </row>
    <row r="41" spans="3:6" x14ac:dyDescent="0.25">
      <c r="C41" s="1" t="s">
        <v>128</v>
      </c>
      <c r="D41" s="2">
        <v>1</v>
      </c>
      <c r="F41" s="30" t="s">
        <v>129</v>
      </c>
    </row>
    <row r="42" spans="3:6" x14ac:dyDescent="0.25">
      <c r="C42" s="31" t="s">
        <v>130</v>
      </c>
      <c r="D42" s="24">
        <f>SUM(D28+D29+D30+D32+D31+D33+D34+D35+D36+D37+D38+D39+D40+D41)</f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opLeftCell="A19" workbookViewId="0">
      <selection activeCell="I27" sqref="I27"/>
    </sheetView>
  </sheetViews>
  <sheetFormatPr baseColWidth="10" defaultRowHeight="15" x14ac:dyDescent="0.25"/>
  <cols>
    <col min="1" max="1" width="8.140625" customWidth="1"/>
    <col min="2" max="2" width="35.85546875" customWidth="1"/>
    <col min="4" max="4" width="14.42578125" customWidth="1"/>
    <col min="5" max="5" width="26.5703125" customWidth="1"/>
  </cols>
  <sheetData>
    <row r="1" spans="2:8" x14ac:dyDescent="0.25">
      <c r="E1" s="32" t="s">
        <v>131</v>
      </c>
    </row>
    <row r="2" spans="2:8" x14ac:dyDescent="0.25">
      <c r="E2" s="33"/>
    </row>
    <row r="3" spans="2:8" x14ac:dyDescent="0.25">
      <c r="B3" s="34" t="s">
        <v>132</v>
      </c>
      <c r="E3" s="33"/>
    </row>
    <row r="5" spans="2:8" x14ac:dyDescent="0.25">
      <c r="B5" s="2" t="s">
        <v>64</v>
      </c>
      <c r="C5" s="2" t="s">
        <v>18</v>
      </c>
      <c r="D5" s="2" t="s">
        <v>19</v>
      </c>
      <c r="E5" s="2" t="s">
        <v>20</v>
      </c>
    </row>
    <row r="6" spans="2:8" x14ac:dyDescent="0.25">
      <c r="B6" s="1" t="s">
        <v>66</v>
      </c>
      <c r="C6" s="2" t="s">
        <v>67</v>
      </c>
      <c r="D6" s="2" t="s">
        <v>68</v>
      </c>
      <c r="E6" s="2" t="s">
        <v>69</v>
      </c>
    </row>
    <row r="7" spans="2:8" x14ac:dyDescent="0.25">
      <c r="B7" s="1" t="s">
        <v>70</v>
      </c>
      <c r="C7" s="2" t="s">
        <v>68</v>
      </c>
      <c r="D7" s="2" t="s">
        <v>71</v>
      </c>
      <c r="E7" s="2" t="s">
        <v>72</v>
      </c>
    </row>
    <row r="8" spans="2:8" x14ac:dyDescent="0.25">
      <c r="B8" s="1" t="s">
        <v>74</v>
      </c>
      <c r="C8" s="2" t="s">
        <v>67</v>
      </c>
      <c r="D8" s="2" t="s">
        <v>68</v>
      </c>
      <c r="E8" s="2" t="s">
        <v>69</v>
      </c>
      <c r="H8" s="17"/>
    </row>
    <row r="9" spans="2:8" x14ac:dyDescent="0.25">
      <c r="B9" s="1" t="s">
        <v>76</v>
      </c>
      <c r="C9" s="2" t="s">
        <v>72</v>
      </c>
      <c r="D9" s="2" t="s">
        <v>77</v>
      </c>
      <c r="E9" s="2" t="s">
        <v>78</v>
      </c>
    </row>
    <row r="10" spans="2:8" x14ac:dyDescent="0.25">
      <c r="B10" s="1" t="s">
        <v>80</v>
      </c>
      <c r="C10" s="2" t="s">
        <v>71</v>
      </c>
      <c r="D10" s="2" t="s">
        <v>72</v>
      </c>
      <c r="E10" s="2" t="s">
        <v>77</v>
      </c>
    </row>
    <row r="12" spans="2:8" x14ac:dyDescent="0.25">
      <c r="B12" s="2" t="s">
        <v>82</v>
      </c>
      <c r="C12" s="18" t="s">
        <v>83</v>
      </c>
      <c r="D12" s="18" t="s">
        <v>84</v>
      </c>
    </row>
    <row r="13" spans="2:8" x14ac:dyDescent="0.25">
      <c r="B13" s="1" t="s">
        <v>133</v>
      </c>
      <c r="C13" s="2" t="s">
        <v>87</v>
      </c>
      <c r="D13" s="2" t="s">
        <v>88</v>
      </c>
    </row>
    <row r="14" spans="2:8" x14ac:dyDescent="0.25">
      <c r="B14" s="1" t="s">
        <v>134</v>
      </c>
      <c r="C14" s="2" t="s">
        <v>135</v>
      </c>
      <c r="D14" s="2" t="s">
        <v>68</v>
      </c>
    </row>
    <row r="15" spans="2:8" x14ac:dyDescent="0.25">
      <c r="B15" s="1" t="s">
        <v>136</v>
      </c>
      <c r="C15" s="2" t="s">
        <v>135</v>
      </c>
      <c r="D15" s="2" t="s">
        <v>68</v>
      </c>
    </row>
    <row r="16" spans="2:8" x14ac:dyDescent="0.25">
      <c r="B16" s="20" t="s">
        <v>99</v>
      </c>
      <c r="C16" s="21"/>
      <c r="D16" s="22">
        <v>12</v>
      </c>
    </row>
    <row r="18" spans="2:8" x14ac:dyDescent="0.25">
      <c r="B18" s="2" t="s">
        <v>64</v>
      </c>
      <c r="C18" s="2" t="s">
        <v>18</v>
      </c>
      <c r="D18" s="2" t="s">
        <v>19</v>
      </c>
      <c r="E18" s="2" t="s">
        <v>20</v>
      </c>
      <c r="F18" s="18" t="s">
        <v>100</v>
      </c>
    </row>
    <row r="19" spans="2:8" x14ac:dyDescent="0.25">
      <c r="B19" s="1" t="s">
        <v>66</v>
      </c>
      <c r="C19" s="2" t="s">
        <v>67</v>
      </c>
      <c r="D19" s="2" t="s">
        <v>137</v>
      </c>
      <c r="E19" s="2" t="s">
        <v>69</v>
      </c>
      <c r="F19" s="2">
        <v>12</v>
      </c>
    </row>
    <row r="20" spans="2:8" x14ac:dyDescent="0.25">
      <c r="B20" s="1" t="s">
        <v>70</v>
      </c>
      <c r="C20" s="2" t="s">
        <v>68</v>
      </c>
      <c r="D20" s="2" t="s">
        <v>138</v>
      </c>
      <c r="E20" s="2" t="s">
        <v>72</v>
      </c>
      <c r="F20" s="2">
        <v>0</v>
      </c>
    </row>
    <row r="21" spans="2:8" x14ac:dyDescent="0.25">
      <c r="B21" s="1" t="s">
        <v>74</v>
      </c>
      <c r="C21" s="2" t="s">
        <v>67</v>
      </c>
      <c r="D21" s="2" t="s">
        <v>139</v>
      </c>
      <c r="E21" s="2" t="s">
        <v>69</v>
      </c>
      <c r="F21" s="2">
        <v>0</v>
      </c>
    </row>
    <row r="22" spans="2:8" x14ac:dyDescent="0.25">
      <c r="B22" s="1" t="s">
        <v>76</v>
      </c>
      <c r="C22" s="2" t="s">
        <v>72</v>
      </c>
      <c r="D22" s="2" t="s">
        <v>104</v>
      </c>
      <c r="E22" s="2" t="s">
        <v>78</v>
      </c>
      <c r="F22" s="2">
        <v>0</v>
      </c>
    </row>
    <row r="23" spans="2:8" x14ac:dyDescent="0.25">
      <c r="B23" s="1" t="s">
        <v>80</v>
      </c>
      <c r="C23" s="2" t="s">
        <v>71</v>
      </c>
      <c r="D23" s="2" t="s">
        <v>105</v>
      </c>
      <c r="E23" s="2" t="s">
        <v>77</v>
      </c>
      <c r="F23" s="2">
        <v>0</v>
      </c>
    </row>
    <row r="24" spans="2:8" x14ac:dyDescent="0.25">
      <c r="E24" s="23" t="s">
        <v>23</v>
      </c>
      <c r="F24" s="24">
        <f>SUM(F19+F20+F21+F22+F23)</f>
        <v>12</v>
      </c>
    </row>
    <row r="25" spans="2:8" x14ac:dyDescent="0.25">
      <c r="B25" s="2" t="s">
        <v>106</v>
      </c>
      <c r="C25" s="2" t="s">
        <v>107</v>
      </c>
    </row>
    <row r="26" spans="2:8" x14ac:dyDescent="0.25">
      <c r="B26" s="1" t="s">
        <v>108</v>
      </c>
      <c r="C26" s="2">
        <v>3</v>
      </c>
    </row>
    <row r="27" spans="2:8" x14ac:dyDescent="0.25">
      <c r="B27" s="1" t="s">
        <v>25</v>
      </c>
      <c r="C27" s="2">
        <v>5</v>
      </c>
    </row>
    <row r="28" spans="2:8" x14ac:dyDescent="0.25">
      <c r="B28" s="1" t="s">
        <v>109</v>
      </c>
      <c r="C28" s="2">
        <v>4</v>
      </c>
      <c r="E28" s="25" t="s">
        <v>110</v>
      </c>
      <c r="F28" s="26"/>
      <c r="G28" s="26"/>
    </row>
    <row r="29" spans="2:8" x14ac:dyDescent="0.25">
      <c r="B29" s="1" t="s">
        <v>111</v>
      </c>
      <c r="C29" s="2">
        <v>3</v>
      </c>
      <c r="E29" t="s">
        <v>112</v>
      </c>
    </row>
    <row r="30" spans="2:8" x14ac:dyDescent="0.25">
      <c r="B30" s="1" t="s">
        <v>113</v>
      </c>
      <c r="C30" s="2">
        <v>5</v>
      </c>
      <c r="E30" s="27" t="s">
        <v>114</v>
      </c>
      <c r="F30" s="28"/>
      <c r="G30" s="29"/>
      <c r="H30" s="28"/>
    </row>
    <row r="31" spans="2:8" x14ac:dyDescent="0.25">
      <c r="B31" s="1" t="s">
        <v>115</v>
      </c>
      <c r="C31" s="2">
        <v>1</v>
      </c>
    </row>
    <row r="32" spans="2:8" x14ac:dyDescent="0.25">
      <c r="B32" s="1" t="s">
        <v>116</v>
      </c>
      <c r="C32" s="2">
        <v>1</v>
      </c>
      <c r="E32" t="s">
        <v>117</v>
      </c>
    </row>
    <row r="33" spans="2:5" x14ac:dyDescent="0.25">
      <c r="B33" s="1" t="s">
        <v>118</v>
      </c>
      <c r="C33" s="2">
        <v>1</v>
      </c>
      <c r="E33" t="s">
        <v>119</v>
      </c>
    </row>
    <row r="34" spans="2:5" x14ac:dyDescent="0.25">
      <c r="B34" s="1" t="s">
        <v>120</v>
      </c>
      <c r="C34" s="2">
        <v>5</v>
      </c>
    </row>
    <row r="35" spans="2:5" x14ac:dyDescent="0.25">
      <c r="B35" s="1" t="s">
        <v>121</v>
      </c>
      <c r="C35" s="2">
        <v>1</v>
      </c>
    </row>
    <row r="36" spans="2:5" x14ac:dyDescent="0.25">
      <c r="B36" s="1" t="s">
        <v>122</v>
      </c>
      <c r="C36" s="2">
        <v>1</v>
      </c>
      <c r="E36" s="30" t="s">
        <v>140</v>
      </c>
    </row>
    <row r="37" spans="2:5" x14ac:dyDescent="0.25">
      <c r="B37" s="1" t="s">
        <v>124</v>
      </c>
      <c r="C37" s="2">
        <v>0</v>
      </c>
      <c r="E37" s="30" t="s">
        <v>141</v>
      </c>
    </row>
    <row r="38" spans="2:5" x14ac:dyDescent="0.25">
      <c r="B38" s="1" t="s">
        <v>126</v>
      </c>
      <c r="C38" s="2">
        <v>1</v>
      </c>
      <c r="E38" s="30" t="s">
        <v>142</v>
      </c>
    </row>
    <row r="39" spans="2:5" x14ac:dyDescent="0.25">
      <c r="B39" s="1" t="s">
        <v>128</v>
      </c>
      <c r="C39" s="2">
        <v>1</v>
      </c>
      <c r="E39" s="30" t="s">
        <v>143</v>
      </c>
    </row>
    <row r="40" spans="2:5" x14ac:dyDescent="0.25">
      <c r="B40" s="31" t="s">
        <v>130</v>
      </c>
      <c r="C40" s="24">
        <f>SUM(C26+C27+C28+C30+C29+C31+C32+C33+C34+C35+C36+C37+C38+C39)</f>
        <v>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9"/>
  <sheetViews>
    <sheetView topLeftCell="B22" workbookViewId="0">
      <selection activeCell="E38" sqref="E38"/>
    </sheetView>
  </sheetViews>
  <sheetFormatPr baseColWidth="10" defaultRowHeight="15" x14ac:dyDescent="0.25"/>
  <cols>
    <col min="2" max="2" width="32.42578125" customWidth="1"/>
    <col min="4" max="4" width="15.28515625" customWidth="1"/>
    <col min="5" max="5" width="14.140625" customWidth="1"/>
  </cols>
  <sheetData>
    <row r="2" spans="2:5" x14ac:dyDescent="0.25">
      <c r="B2" s="34" t="s">
        <v>144</v>
      </c>
      <c r="C2" s="34"/>
      <c r="D2" s="34"/>
      <c r="E2" s="34"/>
    </row>
    <row r="4" spans="2:5" x14ac:dyDescent="0.25">
      <c r="B4" s="2" t="s">
        <v>64</v>
      </c>
      <c r="C4" s="2" t="s">
        <v>18</v>
      </c>
      <c r="D4" s="2" t="s">
        <v>19</v>
      </c>
      <c r="E4" s="2" t="s">
        <v>20</v>
      </c>
    </row>
    <row r="5" spans="2:5" x14ac:dyDescent="0.25">
      <c r="B5" s="1" t="s">
        <v>66</v>
      </c>
      <c r="C5" s="2" t="s">
        <v>67</v>
      </c>
      <c r="D5" s="2" t="s">
        <v>68</v>
      </c>
      <c r="E5" s="2" t="s">
        <v>69</v>
      </c>
    </row>
    <row r="6" spans="2:5" x14ac:dyDescent="0.25">
      <c r="B6" s="1" t="s">
        <v>70</v>
      </c>
      <c r="C6" s="2" t="s">
        <v>68</v>
      </c>
      <c r="D6" s="2" t="s">
        <v>71</v>
      </c>
      <c r="E6" s="2" t="s">
        <v>72</v>
      </c>
    </row>
    <row r="7" spans="2:5" x14ac:dyDescent="0.25">
      <c r="B7" s="1" t="s">
        <v>74</v>
      </c>
      <c r="C7" s="2" t="s">
        <v>67</v>
      </c>
      <c r="D7" s="2" t="s">
        <v>68</v>
      </c>
      <c r="E7" s="2" t="s">
        <v>69</v>
      </c>
    </row>
    <row r="8" spans="2:5" x14ac:dyDescent="0.25">
      <c r="B8" s="1" t="s">
        <v>76</v>
      </c>
      <c r="C8" s="2" t="s">
        <v>72</v>
      </c>
      <c r="D8" s="2" t="s">
        <v>77</v>
      </c>
      <c r="E8" s="2" t="s">
        <v>78</v>
      </c>
    </row>
    <row r="9" spans="2:5" x14ac:dyDescent="0.25">
      <c r="B9" s="1" t="s">
        <v>80</v>
      </c>
      <c r="C9" s="2" t="s">
        <v>71</v>
      </c>
      <c r="D9" s="2" t="s">
        <v>72</v>
      </c>
      <c r="E9" s="2" t="s">
        <v>77</v>
      </c>
    </row>
    <row r="11" spans="2:5" x14ac:dyDescent="0.25">
      <c r="B11" s="2" t="s">
        <v>82</v>
      </c>
      <c r="C11" s="18" t="s">
        <v>83</v>
      </c>
      <c r="D11" s="18" t="s">
        <v>84</v>
      </c>
    </row>
    <row r="12" spans="2:5" x14ac:dyDescent="0.25">
      <c r="B12" s="1" t="s">
        <v>145</v>
      </c>
      <c r="C12" s="19" t="s">
        <v>1</v>
      </c>
      <c r="D12" s="2" t="s">
        <v>71</v>
      </c>
    </row>
    <row r="13" spans="2:5" x14ac:dyDescent="0.25">
      <c r="B13" s="1" t="s">
        <v>146</v>
      </c>
      <c r="C13" s="19" t="s">
        <v>0</v>
      </c>
      <c r="D13" s="2" t="s">
        <v>68</v>
      </c>
    </row>
    <row r="14" spans="2:5" x14ac:dyDescent="0.25">
      <c r="B14" s="1" t="s">
        <v>147</v>
      </c>
      <c r="C14" s="19" t="s">
        <v>1</v>
      </c>
      <c r="D14" s="2" t="s">
        <v>71</v>
      </c>
    </row>
    <row r="15" spans="2:5" x14ac:dyDescent="0.25">
      <c r="B15" s="20" t="s">
        <v>99</v>
      </c>
      <c r="C15" s="21"/>
      <c r="D15" s="22">
        <v>14</v>
      </c>
    </row>
    <row r="17" spans="2:7" x14ac:dyDescent="0.25">
      <c r="B17" s="2" t="s">
        <v>64</v>
      </c>
      <c r="C17" s="2" t="s">
        <v>18</v>
      </c>
      <c r="D17" s="2" t="s">
        <v>19</v>
      </c>
      <c r="E17" s="2" t="s">
        <v>20</v>
      </c>
      <c r="F17" s="18" t="s">
        <v>100</v>
      </c>
    </row>
    <row r="18" spans="2:7" x14ac:dyDescent="0.25">
      <c r="B18" s="1" t="s">
        <v>66</v>
      </c>
      <c r="C18" s="2" t="s">
        <v>67</v>
      </c>
      <c r="D18" s="2" t="s">
        <v>148</v>
      </c>
      <c r="E18" s="2" t="s">
        <v>69</v>
      </c>
      <c r="F18" s="2">
        <v>4</v>
      </c>
    </row>
    <row r="19" spans="2:7" x14ac:dyDescent="0.25">
      <c r="B19" s="1" t="s">
        <v>70</v>
      </c>
      <c r="C19" s="2" t="s">
        <v>68</v>
      </c>
      <c r="D19" s="2" t="s">
        <v>149</v>
      </c>
      <c r="E19" s="2" t="s">
        <v>72</v>
      </c>
      <c r="F19" s="2">
        <v>10</v>
      </c>
    </row>
    <row r="20" spans="2:7" x14ac:dyDescent="0.25">
      <c r="B20" s="1" t="s">
        <v>74</v>
      </c>
      <c r="C20" s="2" t="s">
        <v>67</v>
      </c>
      <c r="D20" s="2" t="s">
        <v>139</v>
      </c>
      <c r="E20" s="2" t="s">
        <v>69</v>
      </c>
      <c r="F20" s="2">
        <v>0</v>
      </c>
    </row>
    <row r="21" spans="2:7" x14ac:dyDescent="0.25">
      <c r="B21" s="1" t="s">
        <v>76</v>
      </c>
      <c r="C21" s="2" t="s">
        <v>72</v>
      </c>
      <c r="D21" s="2" t="s">
        <v>104</v>
      </c>
      <c r="E21" s="2" t="s">
        <v>78</v>
      </c>
      <c r="F21" s="2">
        <v>0</v>
      </c>
    </row>
    <row r="22" spans="2:7" x14ac:dyDescent="0.25">
      <c r="B22" s="1" t="s">
        <v>80</v>
      </c>
      <c r="C22" s="2" t="s">
        <v>71</v>
      </c>
      <c r="D22" s="2" t="s">
        <v>105</v>
      </c>
      <c r="E22" s="2" t="s">
        <v>77</v>
      </c>
      <c r="F22" s="2">
        <v>0</v>
      </c>
    </row>
    <row r="23" spans="2:7" x14ac:dyDescent="0.25">
      <c r="E23" s="23" t="s">
        <v>23</v>
      </c>
      <c r="F23" s="24">
        <f>SUM(F18+F19+F20+F21+F22)</f>
        <v>14</v>
      </c>
    </row>
    <row r="24" spans="2:7" x14ac:dyDescent="0.25">
      <c r="B24" s="2" t="s">
        <v>106</v>
      </c>
      <c r="C24" s="2" t="s">
        <v>107</v>
      </c>
    </row>
    <row r="25" spans="2:7" x14ac:dyDescent="0.25">
      <c r="B25" s="1" t="s">
        <v>108</v>
      </c>
      <c r="C25" s="2">
        <v>3</v>
      </c>
    </row>
    <row r="26" spans="2:7" x14ac:dyDescent="0.25">
      <c r="B26" s="1" t="s">
        <v>25</v>
      </c>
      <c r="C26" s="2">
        <v>5</v>
      </c>
    </row>
    <row r="27" spans="2:7" x14ac:dyDescent="0.25">
      <c r="B27" s="1" t="s">
        <v>109</v>
      </c>
      <c r="C27" s="2">
        <v>4</v>
      </c>
      <c r="E27" s="25" t="s">
        <v>110</v>
      </c>
      <c r="F27" s="26"/>
      <c r="G27" s="26"/>
    </row>
    <row r="28" spans="2:7" x14ac:dyDescent="0.25">
      <c r="B28" s="1" t="s">
        <v>111</v>
      </c>
      <c r="C28" s="2">
        <v>3</v>
      </c>
      <c r="E28" t="s">
        <v>112</v>
      </c>
    </row>
    <row r="29" spans="2:7" x14ac:dyDescent="0.25">
      <c r="B29" s="1" t="s">
        <v>113</v>
      </c>
      <c r="C29" s="2">
        <v>5</v>
      </c>
      <c r="E29" s="27" t="s">
        <v>114</v>
      </c>
      <c r="F29" s="28"/>
      <c r="G29" s="29"/>
    </row>
    <row r="30" spans="2:7" x14ac:dyDescent="0.25">
      <c r="B30" s="1" t="s">
        <v>115</v>
      </c>
      <c r="C30" s="2">
        <v>1</v>
      </c>
    </row>
    <row r="31" spans="2:7" x14ac:dyDescent="0.25">
      <c r="B31" s="1" t="s">
        <v>116</v>
      </c>
      <c r="C31" s="2">
        <v>1</v>
      </c>
      <c r="E31" t="s">
        <v>117</v>
      </c>
    </row>
    <row r="32" spans="2:7" x14ac:dyDescent="0.25">
      <c r="B32" s="1" t="s">
        <v>118</v>
      </c>
      <c r="C32" s="2">
        <v>1</v>
      </c>
      <c r="E32" t="s">
        <v>119</v>
      </c>
    </row>
    <row r="33" spans="2:5" x14ac:dyDescent="0.25">
      <c r="B33" s="1" t="s">
        <v>120</v>
      </c>
      <c r="C33" s="2">
        <v>5</v>
      </c>
    </row>
    <row r="34" spans="2:5" x14ac:dyDescent="0.25">
      <c r="B34" s="1" t="s">
        <v>121</v>
      </c>
      <c r="C34" s="2">
        <v>1</v>
      </c>
    </row>
    <row r="35" spans="2:5" x14ac:dyDescent="0.25">
      <c r="B35" s="1" t="s">
        <v>122</v>
      </c>
      <c r="C35" s="2">
        <v>1</v>
      </c>
      <c r="E35" s="30" t="s">
        <v>150</v>
      </c>
    </row>
    <row r="36" spans="2:5" x14ac:dyDescent="0.25">
      <c r="B36" s="1" t="s">
        <v>124</v>
      </c>
      <c r="C36" s="2">
        <v>0</v>
      </c>
      <c r="E36" s="30" t="s">
        <v>151</v>
      </c>
    </row>
    <row r="37" spans="2:5" x14ac:dyDescent="0.25">
      <c r="B37" s="1" t="s">
        <v>126</v>
      </c>
      <c r="C37" s="2">
        <v>1</v>
      </c>
      <c r="E37" s="30" t="s">
        <v>152</v>
      </c>
    </row>
    <row r="38" spans="2:5" x14ac:dyDescent="0.25">
      <c r="B38" s="1" t="s">
        <v>128</v>
      </c>
      <c r="C38" s="2">
        <v>1</v>
      </c>
      <c r="E38" s="30" t="s">
        <v>153</v>
      </c>
    </row>
    <row r="39" spans="2:5" x14ac:dyDescent="0.25">
      <c r="B39" s="31" t="s">
        <v>130</v>
      </c>
      <c r="C39" s="24">
        <f>SUM(C25+C26+C27+C29+C28+C30+C31+C32+C33+C34+C35+C36+C37+C38)</f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9"/>
  <sheetViews>
    <sheetView topLeftCell="C13" workbookViewId="0">
      <selection activeCell="H1" sqref="H1:M1048576"/>
    </sheetView>
  </sheetViews>
  <sheetFormatPr baseColWidth="10" defaultRowHeight="15" x14ac:dyDescent="0.25"/>
  <cols>
    <col min="2" max="2" width="32.42578125" customWidth="1"/>
    <col min="4" max="4" width="15.28515625" customWidth="1"/>
    <col min="5" max="5" width="14.140625" customWidth="1"/>
  </cols>
  <sheetData>
    <row r="2" spans="2:5" x14ac:dyDescent="0.25">
      <c r="B2" s="34" t="s">
        <v>144</v>
      </c>
      <c r="C2" s="34"/>
      <c r="D2" s="34"/>
      <c r="E2" s="34"/>
    </row>
    <row r="4" spans="2:5" x14ac:dyDescent="0.25">
      <c r="B4" s="2" t="s">
        <v>64</v>
      </c>
      <c r="C4" s="2" t="s">
        <v>18</v>
      </c>
      <c r="D4" s="2" t="s">
        <v>19</v>
      </c>
      <c r="E4" s="2" t="s">
        <v>20</v>
      </c>
    </row>
    <row r="5" spans="2:5" x14ac:dyDescent="0.25">
      <c r="B5" s="1" t="s">
        <v>66</v>
      </c>
      <c r="C5" s="2" t="s">
        <v>67</v>
      </c>
      <c r="D5" s="2" t="s">
        <v>68</v>
      </c>
      <c r="E5" s="2" t="s">
        <v>69</v>
      </c>
    </row>
    <row r="6" spans="2:5" x14ac:dyDescent="0.25">
      <c r="B6" s="1" t="s">
        <v>70</v>
      </c>
      <c r="C6" s="2" t="s">
        <v>68</v>
      </c>
      <c r="D6" s="2" t="s">
        <v>71</v>
      </c>
      <c r="E6" s="2" t="s">
        <v>72</v>
      </c>
    </row>
    <row r="7" spans="2:5" x14ac:dyDescent="0.25">
      <c r="B7" s="1" t="s">
        <v>74</v>
      </c>
      <c r="C7" s="2" t="s">
        <v>67</v>
      </c>
      <c r="D7" s="2" t="s">
        <v>68</v>
      </c>
      <c r="E7" s="2" t="s">
        <v>69</v>
      </c>
    </row>
    <row r="8" spans="2:5" x14ac:dyDescent="0.25">
      <c r="B8" s="1" t="s">
        <v>76</v>
      </c>
      <c r="C8" s="2" t="s">
        <v>72</v>
      </c>
      <c r="D8" s="2" t="s">
        <v>77</v>
      </c>
      <c r="E8" s="2" t="s">
        <v>78</v>
      </c>
    </row>
    <row r="9" spans="2:5" x14ac:dyDescent="0.25">
      <c r="B9" s="1" t="s">
        <v>80</v>
      </c>
      <c r="C9" s="2" t="s">
        <v>71</v>
      </c>
      <c r="D9" s="2" t="s">
        <v>72</v>
      </c>
      <c r="E9" s="2" t="s">
        <v>77</v>
      </c>
    </row>
    <row r="11" spans="2:5" x14ac:dyDescent="0.25">
      <c r="B11" s="2" t="s">
        <v>82</v>
      </c>
      <c r="C11" s="18" t="s">
        <v>83</v>
      </c>
      <c r="D11" s="18" t="s">
        <v>84</v>
      </c>
    </row>
    <row r="12" spans="2:5" x14ac:dyDescent="0.25">
      <c r="B12" s="1" t="s">
        <v>145</v>
      </c>
      <c r="C12" s="19" t="s">
        <v>1</v>
      </c>
      <c r="D12" s="2" t="s">
        <v>71</v>
      </c>
    </row>
    <row r="13" spans="2:5" x14ac:dyDescent="0.25">
      <c r="B13" s="1" t="s">
        <v>146</v>
      </c>
      <c r="C13" s="19" t="s">
        <v>0</v>
      </c>
      <c r="D13" s="2" t="s">
        <v>68</v>
      </c>
    </row>
    <row r="14" spans="2:5" x14ac:dyDescent="0.25">
      <c r="B14" s="1" t="s">
        <v>147</v>
      </c>
      <c r="C14" s="19" t="s">
        <v>1</v>
      </c>
      <c r="D14" s="2" t="s">
        <v>71</v>
      </c>
    </row>
    <row r="15" spans="2:5" x14ac:dyDescent="0.25">
      <c r="B15" s="20" t="s">
        <v>99</v>
      </c>
      <c r="C15" s="21"/>
      <c r="D15" s="22">
        <v>14</v>
      </c>
    </row>
    <row r="17" spans="2:7" x14ac:dyDescent="0.25">
      <c r="B17" s="2" t="s">
        <v>64</v>
      </c>
      <c r="C17" s="2" t="s">
        <v>18</v>
      </c>
      <c r="D17" s="2" t="s">
        <v>19</v>
      </c>
      <c r="E17" s="2" t="s">
        <v>20</v>
      </c>
      <c r="F17" s="18" t="s">
        <v>100</v>
      </c>
    </row>
    <row r="18" spans="2:7" x14ac:dyDescent="0.25">
      <c r="B18" s="1" t="s">
        <v>66</v>
      </c>
      <c r="C18" s="2" t="s">
        <v>67</v>
      </c>
      <c r="D18" s="2" t="s">
        <v>148</v>
      </c>
      <c r="E18" s="2" t="s">
        <v>69</v>
      </c>
      <c r="F18" s="2">
        <v>4</v>
      </c>
    </row>
    <row r="19" spans="2:7" x14ac:dyDescent="0.25">
      <c r="B19" s="1" t="s">
        <v>70</v>
      </c>
      <c r="C19" s="2" t="s">
        <v>68</v>
      </c>
      <c r="D19" s="2" t="s">
        <v>149</v>
      </c>
      <c r="E19" s="2" t="s">
        <v>72</v>
      </c>
      <c r="F19" s="2">
        <v>10</v>
      </c>
    </row>
    <row r="20" spans="2:7" x14ac:dyDescent="0.25">
      <c r="B20" s="1" t="s">
        <v>74</v>
      </c>
      <c r="C20" s="2" t="s">
        <v>67</v>
      </c>
      <c r="D20" s="2" t="s">
        <v>139</v>
      </c>
      <c r="E20" s="2" t="s">
        <v>69</v>
      </c>
      <c r="F20" s="2">
        <v>0</v>
      </c>
    </row>
    <row r="21" spans="2:7" x14ac:dyDescent="0.25">
      <c r="B21" s="1" t="s">
        <v>76</v>
      </c>
      <c r="C21" s="2" t="s">
        <v>72</v>
      </c>
      <c r="D21" s="2" t="s">
        <v>104</v>
      </c>
      <c r="E21" s="2" t="s">
        <v>78</v>
      </c>
      <c r="F21" s="2">
        <v>0</v>
      </c>
    </row>
    <row r="22" spans="2:7" x14ac:dyDescent="0.25">
      <c r="B22" s="1" t="s">
        <v>80</v>
      </c>
      <c r="C22" s="2" t="s">
        <v>71</v>
      </c>
      <c r="D22" s="2" t="s">
        <v>105</v>
      </c>
      <c r="E22" s="2" t="s">
        <v>77</v>
      </c>
      <c r="F22" s="2">
        <v>0</v>
      </c>
    </row>
    <row r="23" spans="2:7" x14ac:dyDescent="0.25">
      <c r="E23" s="23" t="s">
        <v>23</v>
      </c>
      <c r="F23" s="24">
        <f>SUM(F18+F19+F20+F21+F22)</f>
        <v>14</v>
      </c>
    </row>
    <row r="24" spans="2:7" x14ac:dyDescent="0.25">
      <c r="B24" s="2" t="s">
        <v>106</v>
      </c>
      <c r="C24" s="2" t="s">
        <v>107</v>
      </c>
    </row>
    <row r="25" spans="2:7" x14ac:dyDescent="0.25">
      <c r="B25" s="1" t="s">
        <v>108</v>
      </c>
      <c r="C25" s="2">
        <v>3</v>
      </c>
    </row>
    <row r="26" spans="2:7" x14ac:dyDescent="0.25">
      <c r="B26" s="1" t="s">
        <v>25</v>
      </c>
      <c r="C26" s="2">
        <v>5</v>
      </c>
    </row>
    <row r="27" spans="2:7" x14ac:dyDescent="0.25">
      <c r="B27" s="1" t="s">
        <v>109</v>
      </c>
      <c r="C27" s="2">
        <v>4</v>
      </c>
      <c r="E27" s="25" t="s">
        <v>110</v>
      </c>
      <c r="F27" s="26"/>
      <c r="G27" s="26"/>
    </row>
    <row r="28" spans="2:7" x14ac:dyDescent="0.25">
      <c r="B28" s="1" t="s">
        <v>111</v>
      </c>
      <c r="C28" s="2">
        <v>3</v>
      </c>
      <c r="E28" t="s">
        <v>112</v>
      </c>
    </row>
    <row r="29" spans="2:7" x14ac:dyDescent="0.25">
      <c r="B29" s="1" t="s">
        <v>113</v>
      </c>
      <c r="C29" s="2">
        <v>5</v>
      </c>
      <c r="E29" s="27" t="s">
        <v>114</v>
      </c>
      <c r="F29" s="28"/>
      <c r="G29" s="29"/>
    </row>
    <row r="30" spans="2:7" x14ac:dyDescent="0.25">
      <c r="B30" s="1" t="s">
        <v>115</v>
      </c>
      <c r="C30" s="2">
        <v>1</v>
      </c>
    </row>
    <row r="31" spans="2:7" x14ac:dyDescent="0.25">
      <c r="B31" s="1" t="s">
        <v>116</v>
      </c>
      <c r="C31" s="2">
        <v>1</v>
      </c>
      <c r="E31" t="s">
        <v>117</v>
      </c>
    </row>
    <row r="32" spans="2:7" x14ac:dyDescent="0.25">
      <c r="B32" s="1" t="s">
        <v>118</v>
      </c>
      <c r="C32" s="2">
        <v>1</v>
      </c>
      <c r="E32" t="s">
        <v>119</v>
      </c>
    </row>
    <row r="33" spans="2:5" x14ac:dyDescent="0.25">
      <c r="B33" s="1" t="s">
        <v>120</v>
      </c>
      <c r="C33" s="2">
        <v>5</v>
      </c>
    </row>
    <row r="34" spans="2:5" x14ac:dyDescent="0.25">
      <c r="B34" s="1" t="s">
        <v>121</v>
      </c>
      <c r="C34" s="2">
        <v>1</v>
      </c>
    </row>
    <row r="35" spans="2:5" x14ac:dyDescent="0.25">
      <c r="B35" s="1" t="s">
        <v>122</v>
      </c>
      <c r="C35" s="2">
        <v>1</v>
      </c>
      <c r="E35" s="30" t="s">
        <v>150</v>
      </c>
    </row>
    <row r="36" spans="2:5" x14ac:dyDescent="0.25">
      <c r="B36" s="1" t="s">
        <v>124</v>
      </c>
      <c r="C36" s="2">
        <v>0</v>
      </c>
      <c r="E36" s="30" t="s">
        <v>151</v>
      </c>
    </row>
    <row r="37" spans="2:5" x14ac:dyDescent="0.25">
      <c r="B37" s="1" t="s">
        <v>126</v>
      </c>
      <c r="C37" s="2">
        <v>1</v>
      </c>
      <c r="E37" s="30" t="s">
        <v>152</v>
      </c>
    </row>
    <row r="38" spans="2:5" x14ac:dyDescent="0.25">
      <c r="B38" s="1" t="s">
        <v>128</v>
      </c>
      <c r="C38" s="2">
        <v>1</v>
      </c>
      <c r="E38" s="30" t="s">
        <v>153</v>
      </c>
    </row>
    <row r="39" spans="2:5" x14ac:dyDescent="0.25">
      <c r="B39" s="31" t="s">
        <v>130</v>
      </c>
      <c r="C39" s="24">
        <f>SUM(C25+C26+C27+C29+C28+C30+C31+C32+C33+C34+C35+C36+C37+C38)</f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topLeftCell="C31" workbookViewId="0">
      <selection activeCell="H1" sqref="H1:K1048576"/>
    </sheetView>
  </sheetViews>
  <sheetFormatPr baseColWidth="10" defaultRowHeight="15" x14ac:dyDescent="0.25"/>
  <cols>
    <col min="2" max="2" width="36.140625" customWidth="1"/>
    <col min="4" max="4" width="15.140625" customWidth="1"/>
  </cols>
  <sheetData>
    <row r="2" spans="2:6" ht="18.75" x14ac:dyDescent="0.25">
      <c r="C2" s="34"/>
      <c r="D2" s="35" t="s">
        <v>154</v>
      </c>
      <c r="E2" s="34"/>
      <c r="F2" s="34"/>
    </row>
    <row r="4" spans="2:6" x14ac:dyDescent="0.25">
      <c r="B4" s="2" t="s">
        <v>64</v>
      </c>
      <c r="C4" s="2" t="s">
        <v>18</v>
      </c>
      <c r="D4" s="2" t="s">
        <v>19</v>
      </c>
      <c r="E4" s="2" t="s">
        <v>20</v>
      </c>
    </row>
    <row r="5" spans="2:6" x14ac:dyDescent="0.25">
      <c r="B5" s="1" t="s">
        <v>66</v>
      </c>
      <c r="C5" s="2" t="s">
        <v>67</v>
      </c>
      <c r="D5" s="2" t="s">
        <v>68</v>
      </c>
      <c r="E5" s="2" t="s">
        <v>69</v>
      </c>
    </row>
    <row r="6" spans="2:6" x14ac:dyDescent="0.25">
      <c r="B6" s="1" t="s">
        <v>70</v>
      </c>
      <c r="C6" s="2" t="s">
        <v>68</v>
      </c>
      <c r="D6" s="2" t="s">
        <v>71</v>
      </c>
      <c r="E6" s="2" t="s">
        <v>72</v>
      </c>
    </row>
    <row r="7" spans="2:6" x14ac:dyDescent="0.25">
      <c r="B7" s="1" t="s">
        <v>74</v>
      </c>
      <c r="C7" s="2" t="s">
        <v>67</v>
      </c>
      <c r="D7" s="2" t="s">
        <v>68</v>
      </c>
      <c r="E7" s="2" t="s">
        <v>69</v>
      </c>
    </row>
    <row r="8" spans="2:6" x14ac:dyDescent="0.25">
      <c r="B8" s="1" t="s">
        <v>76</v>
      </c>
      <c r="C8" s="2" t="s">
        <v>72</v>
      </c>
      <c r="D8" s="2" t="s">
        <v>77</v>
      </c>
      <c r="E8" s="2" t="s">
        <v>78</v>
      </c>
    </row>
    <row r="9" spans="2:6" x14ac:dyDescent="0.25">
      <c r="B9" s="1" t="s">
        <v>80</v>
      </c>
      <c r="C9" s="2" t="s">
        <v>71</v>
      </c>
      <c r="D9" s="2" t="s">
        <v>72</v>
      </c>
      <c r="E9" s="2" t="s">
        <v>77</v>
      </c>
    </row>
    <row r="11" spans="2:6" x14ac:dyDescent="0.25">
      <c r="B11" s="2" t="s">
        <v>82</v>
      </c>
      <c r="C11" s="18" t="s">
        <v>83</v>
      </c>
      <c r="D11" s="18" t="s">
        <v>84</v>
      </c>
    </row>
    <row r="12" spans="2:6" x14ac:dyDescent="0.25">
      <c r="B12" s="1" t="s">
        <v>155</v>
      </c>
      <c r="C12" s="19" t="s">
        <v>0</v>
      </c>
      <c r="D12" s="2" t="s">
        <v>68</v>
      </c>
    </row>
    <row r="13" spans="2:6" x14ac:dyDescent="0.25">
      <c r="B13" s="20" t="s">
        <v>99</v>
      </c>
      <c r="C13" s="21"/>
      <c r="D13" s="22">
        <v>4</v>
      </c>
    </row>
    <row r="16" spans="2:6" x14ac:dyDescent="0.25">
      <c r="B16" s="2" t="s">
        <v>64</v>
      </c>
      <c r="C16" s="2" t="s">
        <v>18</v>
      </c>
      <c r="D16" s="2" t="s">
        <v>19</v>
      </c>
      <c r="E16" s="2" t="s">
        <v>20</v>
      </c>
      <c r="F16" s="18" t="s">
        <v>100</v>
      </c>
    </row>
    <row r="17" spans="2:7" x14ac:dyDescent="0.25">
      <c r="B17" s="1" t="s">
        <v>66</v>
      </c>
      <c r="C17" s="2" t="s">
        <v>67</v>
      </c>
      <c r="D17" s="2" t="s">
        <v>148</v>
      </c>
      <c r="E17" s="2" t="s">
        <v>69</v>
      </c>
      <c r="F17" s="2">
        <v>4</v>
      </c>
    </row>
    <row r="18" spans="2:7" x14ac:dyDescent="0.25">
      <c r="B18" s="1" t="s">
        <v>70</v>
      </c>
      <c r="C18" s="2" t="s">
        <v>68</v>
      </c>
      <c r="D18" s="2" t="s">
        <v>138</v>
      </c>
      <c r="E18" s="2" t="s">
        <v>72</v>
      </c>
      <c r="F18" s="2">
        <v>0</v>
      </c>
    </row>
    <row r="19" spans="2:7" x14ac:dyDescent="0.25">
      <c r="B19" s="1" t="s">
        <v>74</v>
      </c>
      <c r="C19" s="2" t="s">
        <v>67</v>
      </c>
      <c r="D19" s="2" t="s">
        <v>139</v>
      </c>
      <c r="E19" s="2" t="s">
        <v>69</v>
      </c>
      <c r="F19" s="2">
        <v>0</v>
      </c>
    </row>
    <row r="20" spans="2:7" x14ac:dyDescent="0.25">
      <c r="B20" s="1" t="s">
        <v>76</v>
      </c>
      <c r="C20" s="2" t="s">
        <v>72</v>
      </c>
      <c r="D20" s="2" t="s">
        <v>104</v>
      </c>
      <c r="E20" s="2" t="s">
        <v>78</v>
      </c>
      <c r="F20" s="2">
        <v>0</v>
      </c>
    </row>
    <row r="21" spans="2:7" x14ac:dyDescent="0.25">
      <c r="B21" s="1" t="s">
        <v>80</v>
      </c>
      <c r="C21" s="2" t="s">
        <v>71</v>
      </c>
      <c r="D21" s="2" t="s">
        <v>105</v>
      </c>
      <c r="E21" s="2" t="s">
        <v>77</v>
      </c>
      <c r="F21" s="2">
        <v>0</v>
      </c>
    </row>
    <row r="22" spans="2:7" x14ac:dyDescent="0.25">
      <c r="E22" s="23" t="s">
        <v>23</v>
      </c>
      <c r="F22" s="24">
        <f>SUM(F17+F18+F19+F20+F21)</f>
        <v>4</v>
      </c>
    </row>
    <row r="23" spans="2:7" x14ac:dyDescent="0.25">
      <c r="B23" s="2" t="s">
        <v>106</v>
      </c>
      <c r="C23" s="2" t="s">
        <v>107</v>
      </c>
    </row>
    <row r="24" spans="2:7" x14ac:dyDescent="0.25">
      <c r="B24" s="1" t="s">
        <v>108</v>
      </c>
      <c r="C24" s="2">
        <v>3</v>
      </c>
    </row>
    <row r="25" spans="2:7" x14ac:dyDescent="0.25">
      <c r="B25" s="1" t="s">
        <v>25</v>
      </c>
      <c r="C25" s="2">
        <v>5</v>
      </c>
    </row>
    <row r="26" spans="2:7" x14ac:dyDescent="0.25">
      <c r="B26" s="1" t="s">
        <v>109</v>
      </c>
      <c r="C26" s="2">
        <v>4</v>
      </c>
      <c r="E26" s="25" t="s">
        <v>110</v>
      </c>
      <c r="F26" s="26"/>
      <c r="G26" s="26"/>
    </row>
    <row r="27" spans="2:7" x14ac:dyDescent="0.25">
      <c r="B27" s="1" t="s">
        <v>111</v>
      </c>
      <c r="C27" s="2">
        <v>3</v>
      </c>
      <c r="E27" t="s">
        <v>112</v>
      </c>
    </row>
    <row r="28" spans="2:7" x14ac:dyDescent="0.25">
      <c r="B28" s="1" t="s">
        <v>113</v>
      </c>
      <c r="C28" s="2">
        <v>5</v>
      </c>
      <c r="E28" s="27" t="s">
        <v>114</v>
      </c>
      <c r="F28" s="28"/>
      <c r="G28" s="29"/>
    </row>
    <row r="29" spans="2:7" x14ac:dyDescent="0.25">
      <c r="B29" s="1" t="s">
        <v>115</v>
      </c>
      <c r="C29" s="2">
        <v>1</v>
      </c>
    </row>
    <row r="30" spans="2:7" x14ac:dyDescent="0.25">
      <c r="B30" s="1" t="s">
        <v>116</v>
      </c>
      <c r="C30" s="2">
        <v>1</v>
      </c>
      <c r="E30" t="s">
        <v>117</v>
      </c>
    </row>
    <row r="31" spans="2:7" x14ac:dyDescent="0.25">
      <c r="B31" s="1" t="s">
        <v>118</v>
      </c>
      <c r="C31" s="2">
        <v>1</v>
      </c>
      <c r="E31" t="s">
        <v>119</v>
      </c>
    </row>
    <row r="32" spans="2:7" x14ac:dyDescent="0.25">
      <c r="B32" s="1" t="s">
        <v>120</v>
      </c>
      <c r="C32" s="2">
        <v>5</v>
      </c>
    </row>
    <row r="33" spans="2:5" x14ac:dyDescent="0.25">
      <c r="B33" s="1" t="s">
        <v>121</v>
      </c>
      <c r="C33" s="2">
        <v>1</v>
      </c>
    </row>
    <row r="34" spans="2:5" x14ac:dyDescent="0.25">
      <c r="B34" s="1" t="s">
        <v>122</v>
      </c>
      <c r="C34" s="2">
        <v>1</v>
      </c>
      <c r="E34" s="30" t="s">
        <v>156</v>
      </c>
    </row>
    <row r="35" spans="2:5" x14ac:dyDescent="0.25">
      <c r="B35" s="1" t="s">
        <v>124</v>
      </c>
      <c r="C35" s="2">
        <v>0</v>
      </c>
      <c r="E35" s="30" t="s">
        <v>157</v>
      </c>
    </row>
    <row r="36" spans="2:5" x14ac:dyDescent="0.25">
      <c r="B36" s="1" t="s">
        <v>126</v>
      </c>
      <c r="C36" s="2">
        <v>1</v>
      </c>
      <c r="E36" s="30" t="s">
        <v>158</v>
      </c>
    </row>
    <row r="37" spans="2:5" x14ac:dyDescent="0.25">
      <c r="B37" s="1" t="s">
        <v>128</v>
      </c>
      <c r="C37" s="2">
        <v>1</v>
      </c>
      <c r="E37" s="30" t="s">
        <v>159</v>
      </c>
    </row>
    <row r="38" spans="2:5" x14ac:dyDescent="0.25">
      <c r="B38" s="31" t="s">
        <v>130</v>
      </c>
      <c r="C38" s="24">
        <f>SUM(C24+C25+C26+C28+C27+C29+C30+C31+C32+C33+C34+C35+C36+C37)</f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tabSelected="1" workbookViewId="0">
      <selection activeCell="E43" sqref="E43"/>
    </sheetView>
  </sheetViews>
  <sheetFormatPr baseColWidth="10" defaultRowHeight="15" x14ac:dyDescent="0.25"/>
  <cols>
    <col min="2" max="2" width="20.5703125" bestFit="1" customWidth="1"/>
    <col min="3" max="3" width="13.7109375" bestFit="1" customWidth="1"/>
    <col min="4" max="4" width="33.28515625" bestFit="1" customWidth="1"/>
    <col min="5" max="5" width="22.28515625" bestFit="1" customWidth="1"/>
    <col min="6" max="6" width="22.28515625" customWidth="1"/>
    <col min="7" max="7" width="24.42578125" customWidth="1"/>
    <col min="10" max="10" width="20.5703125" bestFit="1" customWidth="1"/>
    <col min="12" max="12" width="29.42578125" bestFit="1" customWidth="1"/>
    <col min="13" max="13" width="18.42578125" customWidth="1"/>
    <col min="14" max="14" width="23.28515625" customWidth="1"/>
    <col min="15" max="15" width="21.85546875" customWidth="1"/>
  </cols>
  <sheetData>
    <row r="2" spans="2:16" x14ac:dyDescent="0.25">
      <c r="D2" s="36" t="s">
        <v>160</v>
      </c>
      <c r="L2" s="36" t="s">
        <v>161</v>
      </c>
    </row>
    <row r="4" spans="2:16" x14ac:dyDescent="0.25">
      <c r="B4" s="37" t="s">
        <v>162</v>
      </c>
      <c r="D4" s="38" t="s">
        <v>41</v>
      </c>
      <c r="E4" s="38" t="s">
        <v>163</v>
      </c>
      <c r="F4" s="38" t="s">
        <v>19</v>
      </c>
      <c r="G4" s="38" t="s">
        <v>164</v>
      </c>
      <c r="H4" s="39" t="s">
        <v>165</v>
      </c>
      <c r="J4" s="37" t="s">
        <v>162</v>
      </c>
      <c r="L4" s="38" t="s">
        <v>41</v>
      </c>
      <c r="M4" s="38" t="s">
        <v>163</v>
      </c>
      <c r="N4" s="38" t="s">
        <v>19</v>
      </c>
      <c r="O4" s="38" t="s">
        <v>164</v>
      </c>
      <c r="P4" s="39" t="s">
        <v>165</v>
      </c>
    </row>
    <row r="5" spans="2:16" x14ac:dyDescent="0.25">
      <c r="B5" t="s">
        <v>166</v>
      </c>
      <c r="D5" s="38" t="s">
        <v>167</v>
      </c>
      <c r="E5" s="14" t="s">
        <v>67</v>
      </c>
      <c r="F5" s="14" t="s">
        <v>168</v>
      </c>
      <c r="G5" s="14" t="s">
        <v>69</v>
      </c>
      <c r="H5" s="1">
        <v>16</v>
      </c>
      <c r="J5" t="s">
        <v>13</v>
      </c>
      <c r="L5" s="38" t="s">
        <v>167</v>
      </c>
      <c r="M5" s="14" t="s">
        <v>67</v>
      </c>
      <c r="N5" s="14" t="s">
        <v>169</v>
      </c>
      <c r="O5" s="14" t="s">
        <v>69</v>
      </c>
      <c r="P5" s="1">
        <v>12</v>
      </c>
    </row>
    <row r="6" spans="2:16" x14ac:dyDescent="0.25">
      <c r="B6" t="s">
        <v>170</v>
      </c>
      <c r="D6" s="38" t="s">
        <v>171</v>
      </c>
      <c r="E6" s="14" t="s">
        <v>68</v>
      </c>
      <c r="F6" s="14" t="s">
        <v>71</v>
      </c>
      <c r="G6" s="14" t="s">
        <v>72</v>
      </c>
      <c r="H6" s="1">
        <v>0</v>
      </c>
      <c r="J6" t="s">
        <v>15</v>
      </c>
      <c r="L6" s="38" t="s">
        <v>171</v>
      </c>
      <c r="M6" s="14" t="s">
        <v>172</v>
      </c>
      <c r="N6" s="14" t="s">
        <v>71</v>
      </c>
      <c r="O6" s="14" t="s">
        <v>72</v>
      </c>
      <c r="P6" s="1">
        <v>4</v>
      </c>
    </row>
    <row r="7" spans="2:16" x14ac:dyDescent="0.25">
      <c r="B7" t="s">
        <v>173</v>
      </c>
      <c r="D7" s="38" t="s">
        <v>174</v>
      </c>
      <c r="E7" s="14" t="s">
        <v>67</v>
      </c>
      <c r="F7" s="14" t="s">
        <v>68</v>
      </c>
      <c r="G7" s="14" t="s">
        <v>69</v>
      </c>
      <c r="H7" s="1">
        <v>0</v>
      </c>
      <c r="J7" t="s">
        <v>12</v>
      </c>
      <c r="L7" s="38" t="s">
        <v>174</v>
      </c>
      <c r="M7" s="14" t="s">
        <v>67</v>
      </c>
      <c r="N7" s="14" t="s">
        <v>68</v>
      </c>
      <c r="O7" s="14" t="s">
        <v>69</v>
      </c>
      <c r="P7" s="1">
        <v>0</v>
      </c>
    </row>
    <row r="8" spans="2:16" x14ac:dyDescent="0.25">
      <c r="B8" t="s">
        <v>175</v>
      </c>
      <c r="D8" s="38" t="s">
        <v>176</v>
      </c>
      <c r="E8" s="14" t="s">
        <v>72</v>
      </c>
      <c r="F8" s="14" t="s">
        <v>177</v>
      </c>
      <c r="G8" s="14" t="s">
        <v>78</v>
      </c>
      <c r="H8" s="1">
        <v>10</v>
      </c>
      <c r="L8" s="38" t="s">
        <v>176</v>
      </c>
      <c r="M8" s="14" t="s">
        <v>72</v>
      </c>
      <c r="N8" s="14" t="s">
        <v>177</v>
      </c>
      <c r="O8" s="14" t="s">
        <v>178</v>
      </c>
      <c r="P8" s="1">
        <v>10</v>
      </c>
    </row>
    <row r="9" spans="2:16" x14ac:dyDescent="0.25">
      <c r="D9" s="39" t="s">
        <v>179</v>
      </c>
      <c r="E9" s="14" t="s">
        <v>71</v>
      </c>
      <c r="F9" s="14" t="s">
        <v>72</v>
      </c>
      <c r="G9" s="14" t="s">
        <v>77</v>
      </c>
      <c r="H9" s="1">
        <v>0</v>
      </c>
      <c r="J9" s="37" t="s">
        <v>180</v>
      </c>
      <c r="L9" s="39" t="s">
        <v>179</v>
      </c>
      <c r="M9" s="14" t="s">
        <v>71</v>
      </c>
      <c r="N9" s="14" t="s">
        <v>72</v>
      </c>
      <c r="O9" s="14" t="s">
        <v>77</v>
      </c>
      <c r="P9" s="1">
        <v>0</v>
      </c>
    </row>
    <row r="10" spans="2:16" x14ac:dyDescent="0.25">
      <c r="B10" s="37" t="s">
        <v>181</v>
      </c>
      <c r="D10" s="52" t="s">
        <v>182</v>
      </c>
      <c r="E10" s="52"/>
      <c r="F10" s="52"/>
      <c r="G10" s="52"/>
      <c r="H10" s="40">
        <f>SUM(H5:H9)</f>
        <v>26</v>
      </c>
      <c r="J10" t="s">
        <v>183</v>
      </c>
      <c r="L10" s="52" t="s">
        <v>182</v>
      </c>
      <c r="M10" s="52"/>
      <c r="N10" s="52"/>
      <c r="O10" s="52"/>
      <c r="P10" s="40">
        <f>SUM(P5:P9)</f>
        <v>26</v>
      </c>
    </row>
    <row r="11" spans="2:16" x14ac:dyDescent="0.25">
      <c r="B11" t="s">
        <v>184</v>
      </c>
    </row>
    <row r="12" spans="2:16" x14ac:dyDescent="0.25">
      <c r="D12" s="41">
        <v>1</v>
      </c>
      <c r="E12" s="53" t="s">
        <v>185</v>
      </c>
      <c r="F12" s="53"/>
      <c r="G12" s="53"/>
      <c r="H12" s="42" t="s">
        <v>107</v>
      </c>
      <c r="I12" s="43"/>
      <c r="J12" s="37" t="s">
        <v>181</v>
      </c>
      <c r="L12" s="41">
        <v>1</v>
      </c>
      <c r="M12" s="53" t="s">
        <v>185</v>
      </c>
      <c r="N12" s="53"/>
      <c r="O12" s="53"/>
      <c r="P12" s="42" t="s">
        <v>107</v>
      </c>
    </row>
    <row r="13" spans="2:16" x14ac:dyDescent="0.25">
      <c r="D13" s="41">
        <v>2</v>
      </c>
      <c r="E13" s="51" t="s">
        <v>186</v>
      </c>
      <c r="F13" s="51"/>
      <c r="G13" s="51"/>
      <c r="H13" s="44">
        <v>4</v>
      </c>
      <c r="I13" s="43"/>
      <c r="J13" t="s">
        <v>184</v>
      </c>
      <c r="L13" s="41">
        <v>2</v>
      </c>
      <c r="M13" s="51" t="s">
        <v>186</v>
      </c>
      <c r="N13" s="51"/>
      <c r="O13" s="51"/>
      <c r="P13" s="44">
        <v>4</v>
      </c>
    </row>
    <row r="14" spans="2:16" x14ac:dyDescent="0.25">
      <c r="D14" s="41">
        <v>3</v>
      </c>
      <c r="E14" s="51" t="s">
        <v>187</v>
      </c>
      <c r="F14" s="51"/>
      <c r="G14" s="51"/>
      <c r="H14" s="44">
        <v>3</v>
      </c>
      <c r="I14" s="43"/>
      <c r="L14" s="41">
        <v>3</v>
      </c>
      <c r="M14" s="51" t="s">
        <v>187</v>
      </c>
      <c r="N14" s="51"/>
      <c r="O14" s="51"/>
      <c r="P14" s="44">
        <v>3</v>
      </c>
    </row>
    <row r="15" spans="2:16" x14ac:dyDescent="0.25">
      <c r="D15" s="41">
        <v>4</v>
      </c>
      <c r="E15" s="51" t="s">
        <v>188</v>
      </c>
      <c r="F15" s="51"/>
      <c r="G15" s="51"/>
      <c r="H15" s="44">
        <v>4</v>
      </c>
      <c r="I15" s="43"/>
      <c r="L15" s="41">
        <v>4</v>
      </c>
      <c r="M15" s="51" t="s">
        <v>188</v>
      </c>
      <c r="N15" s="51"/>
      <c r="O15" s="51"/>
      <c r="P15" s="44">
        <v>4</v>
      </c>
    </row>
    <row r="16" spans="2:16" x14ac:dyDescent="0.25">
      <c r="D16" s="41">
        <v>5</v>
      </c>
      <c r="E16" s="51" t="s">
        <v>189</v>
      </c>
      <c r="F16" s="51"/>
      <c r="G16" s="51"/>
      <c r="H16" s="44">
        <v>1</v>
      </c>
      <c r="I16" s="43"/>
      <c r="L16" s="41">
        <v>5</v>
      </c>
      <c r="M16" s="51" t="s">
        <v>189</v>
      </c>
      <c r="N16" s="51"/>
      <c r="O16" s="51"/>
      <c r="P16" s="44">
        <v>1</v>
      </c>
    </row>
    <row r="17" spans="4:16" x14ac:dyDescent="0.25">
      <c r="D17" s="41">
        <v>6</v>
      </c>
      <c r="E17" s="51" t="s">
        <v>190</v>
      </c>
      <c r="F17" s="51"/>
      <c r="G17" s="51"/>
      <c r="H17" s="44">
        <v>2</v>
      </c>
      <c r="I17" s="43"/>
      <c r="L17" s="41">
        <v>6</v>
      </c>
      <c r="M17" s="51" t="s">
        <v>190</v>
      </c>
      <c r="N17" s="51"/>
      <c r="O17" s="51"/>
      <c r="P17" s="44">
        <v>2</v>
      </c>
    </row>
    <row r="18" spans="4:16" x14ac:dyDescent="0.25">
      <c r="D18" s="41">
        <v>7</v>
      </c>
      <c r="E18" s="51" t="s">
        <v>191</v>
      </c>
      <c r="F18" s="51"/>
      <c r="G18" s="51"/>
      <c r="H18" s="44">
        <v>3</v>
      </c>
      <c r="I18" s="43"/>
      <c r="L18" s="41">
        <v>7</v>
      </c>
      <c r="M18" s="51" t="s">
        <v>191</v>
      </c>
      <c r="N18" s="51"/>
      <c r="O18" s="51"/>
      <c r="P18" s="44">
        <v>3</v>
      </c>
    </row>
    <row r="19" spans="4:16" x14ac:dyDescent="0.25">
      <c r="D19" s="41">
        <v>8</v>
      </c>
      <c r="E19" s="51" t="s">
        <v>192</v>
      </c>
      <c r="F19" s="51"/>
      <c r="G19" s="51"/>
      <c r="H19" s="44">
        <v>0</v>
      </c>
      <c r="I19" s="43"/>
      <c r="L19" s="41">
        <v>8</v>
      </c>
      <c r="M19" s="51" t="s">
        <v>192</v>
      </c>
      <c r="N19" s="51"/>
      <c r="O19" s="51"/>
      <c r="P19" s="44">
        <v>0</v>
      </c>
    </row>
    <row r="20" spans="4:16" x14ac:dyDescent="0.25">
      <c r="D20" s="41">
        <v>9</v>
      </c>
      <c r="E20" s="51" t="s">
        <v>193</v>
      </c>
      <c r="F20" s="51"/>
      <c r="G20" s="51"/>
      <c r="H20" s="44">
        <v>3</v>
      </c>
      <c r="I20" s="43"/>
      <c r="L20" s="41">
        <v>9</v>
      </c>
      <c r="M20" s="51" t="s">
        <v>193</v>
      </c>
      <c r="N20" s="51"/>
      <c r="O20" s="51"/>
      <c r="P20" s="44">
        <v>3</v>
      </c>
    </row>
    <row r="21" spans="4:16" x14ac:dyDescent="0.25">
      <c r="D21" s="41">
        <v>10</v>
      </c>
      <c r="E21" s="51" t="s">
        <v>194</v>
      </c>
      <c r="F21" s="51"/>
      <c r="G21" s="51"/>
      <c r="H21" s="44">
        <v>5</v>
      </c>
      <c r="I21" s="43"/>
      <c r="L21" s="41">
        <v>10</v>
      </c>
      <c r="M21" s="51" t="s">
        <v>194</v>
      </c>
      <c r="N21" s="51"/>
      <c r="O21" s="51"/>
      <c r="P21" s="44">
        <v>5</v>
      </c>
    </row>
    <row r="22" spans="4:16" x14ac:dyDescent="0.25">
      <c r="D22" s="41">
        <v>11</v>
      </c>
      <c r="E22" s="51" t="s">
        <v>195</v>
      </c>
      <c r="F22" s="51"/>
      <c r="G22" s="51"/>
      <c r="H22" s="44">
        <v>4</v>
      </c>
      <c r="I22" s="43"/>
      <c r="L22" s="41">
        <v>11</v>
      </c>
      <c r="M22" s="51" t="s">
        <v>195</v>
      </c>
      <c r="N22" s="51"/>
      <c r="O22" s="51"/>
      <c r="P22" s="44">
        <v>4</v>
      </c>
    </row>
    <row r="23" spans="4:16" x14ac:dyDescent="0.25">
      <c r="D23" s="41">
        <v>12</v>
      </c>
      <c r="E23" s="51" t="s">
        <v>196</v>
      </c>
      <c r="F23" s="51"/>
      <c r="G23" s="51"/>
      <c r="H23" s="44">
        <v>0</v>
      </c>
      <c r="I23" s="43"/>
      <c r="L23" s="41">
        <v>12</v>
      </c>
      <c r="M23" s="51" t="s">
        <v>196</v>
      </c>
      <c r="N23" s="51"/>
      <c r="O23" s="51"/>
      <c r="P23" s="44">
        <v>0</v>
      </c>
    </row>
    <row r="24" spans="4:16" x14ac:dyDescent="0.25">
      <c r="D24" s="41">
        <v>13</v>
      </c>
      <c r="E24" s="51" t="s">
        <v>197</v>
      </c>
      <c r="F24" s="51"/>
      <c r="G24" s="51"/>
      <c r="H24" s="44">
        <v>5</v>
      </c>
      <c r="I24" s="43"/>
      <c r="L24" s="41">
        <v>13</v>
      </c>
      <c r="M24" s="51" t="s">
        <v>197</v>
      </c>
      <c r="N24" s="51"/>
      <c r="O24" s="51"/>
      <c r="P24" s="44">
        <v>5</v>
      </c>
    </row>
    <row r="25" spans="4:16" x14ac:dyDescent="0.25">
      <c r="D25" s="41">
        <v>14</v>
      </c>
      <c r="E25" s="51" t="s">
        <v>198</v>
      </c>
      <c r="F25" s="51"/>
      <c r="G25" s="51"/>
      <c r="H25" s="44">
        <v>3</v>
      </c>
      <c r="I25" s="43"/>
      <c r="L25" s="41">
        <v>14</v>
      </c>
      <c r="M25" s="51" t="s">
        <v>198</v>
      </c>
      <c r="N25" s="51"/>
      <c r="O25" s="51"/>
      <c r="P25" s="44">
        <v>3</v>
      </c>
    </row>
    <row r="26" spans="4:16" x14ac:dyDescent="0.25">
      <c r="D26" s="48" t="s">
        <v>58</v>
      </c>
      <c r="E26" s="48"/>
      <c r="F26" s="48"/>
      <c r="G26" s="48"/>
      <c r="H26" s="40">
        <f>SUM(H13:H25)</f>
        <v>37</v>
      </c>
      <c r="L26" s="48" t="s">
        <v>58</v>
      </c>
      <c r="M26" s="48"/>
      <c r="N26" s="48"/>
      <c r="O26" s="48"/>
      <c r="P26" s="40">
        <f>SUM(P13:P25)</f>
        <v>37</v>
      </c>
    </row>
    <row r="28" spans="4:16" x14ac:dyDescent="0.25">
      <c r="D28" s="45" t="s">
        <v>57</v>
      </c>
      <c r="E28" s="49"/>
      <c r="F28" s="49"/>
      <c r="G28" s="49"/>
    </row>
    <row r="29" spans="4:16" x14ac:dyDescent="0.25">
      <c r="L29" s="50" t="s">
        <v>114</v>
      </c>
      <c r="M29" s="50"/>
    </row>
    <row r="30" spans="4:16" x14ac:dyDescent="0.25">
      <c r="D30" s="50" t="s">
        <v>114</v>
      </c>
      <c r="E30" s="50"/>
      <c r="F30" s="8"/>
      <c r="G30" s="8"/>
      <c r="H30" s="8"/>
    </row>
    <row r="31" spans="4:16" x14ac:dyDescent="0.25">
      <c r="L31" t="s">
        <v>117</v>
      </c>
    </row>
    <row r="32" spans="4:16" x14ac:dyDescent="0.25">
      <c r="D32" t="s">
        <v>117</v>
      </c>
      <c r="L32" t="s">
        <v>119</v>
      </c>
    </row>
    <row r="33" spans="4:13" x14ac:dyDescent="0.25">
      <c r="D33" t="s">
        <v>119</v>
      </c>
    </row>
    <row r="35" spans="4:13" x14ac:dyDescent="0.25">
      <c r="L35" s="30" t="s">
        <v>199</v>
      </c>
      <c r="M35">
        <f>P10*(0.65+0.01*(P26))</f>
        <v>26.52</v>
      </c>
    </row>
    <row r="36" spans="4:13" x14ac:dyDescent="0.25">
      <c r="D36" s="30" t="s">
        <v>199</v>
      </c>
      <c r="E36">
        <f>H10*(0.65+0.01*(H26))</f>
        <v>26.52</v>
      </c>
    </row>
    <row r="37" spans="4:13" x14ac:dyDescent="0.25">
      <c r="D37" s="30"/>
    </row>
    <row r="38" spans="4:13" x14ac:dyDescent="0.25">
      <c r="D38" s="30"/>
    </row>
    <row r="39" spans="4:13" x14ac:dyDescent="0.25">
      <c r="D39" s="30"/>
    </row>
  </sheetData>
  <mergeCells count="35">
    <mergeCell ref="D10:G10"/>
    <mergeCell ref="L10:O10"/>
    <mergeCell ref="E12:G12"/>
    <mergeCell ref="M12:O12"/>
    <mergeCell ref="E13:G13"/>
    <mergeCell ref="M13:O13"/>
    <mergeCell ref="E14:G14"/>
    <mergeCell ref="M14:O14"/>
    <mergeCell ref="E15:G15"/>
    <mergeCell ref="M15:O15"/>
    <mergeCell ref="E16:G16"/>
    <mergeCell ref="M16:O16"/>
    <mergeCell ref="E17:G17"/>
    <mergeCell ref="M17:O17"/>
    <mergeCell ref="E18:G18"/>
    <mergeCell ref="M18:O18"/>
    <mergeCell ref="E19:G19"/>
    <mergeCell ref="M19:O19"/>
    <mergeCell ref="E20:G20"/>
    <mergeCell ref="M20:O20"/>
    <mergeCell ref="E21:G21"/>
    <mergeCell ref="M21:O21"/>
    <mergeCell ref="E22:G22"/>
    <mergeCell ref="M22:O22"/>
    <mergeCell ref="E23:G23"/>
    <mergeCell ref="M23:O23"/>
    <mergeCell ref="E24:G24"/>
    <mergeCell ref="M24:O24"/>
    <mergeCell ref="E25:G25"/>
    <mergeCell ref="M25:O25"/>
    <mergeCell ref="D26:G26"/>
    <mergeCell ref="L26:O26"/>
    <mergeCell ref="E28:G28"/>
    <mergeCell ref="L29:M29"/>
    <mergeCell ref="D30:E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Login</vt:lpstr>
      <vt:lpstr>Recuperacion Contraseña</vt:lpstr>
      <vt:lpstr>Rol Gerente</vt:lpstr>
      <vt:lpstr>Entidad activos de informacion</vt:lpstr>
      <vt:lpstr>Entidad Gestion de riesgos</vt:lpstr>
      <vt:lpstr>Entidad Gestion de usuarios</vt:lpstr>
      <vt:lpstr>Entidad gestion de reportes</vt:lpstr>
      <vt:lpstr>Administrador - Gestor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Cristiano</dc:creator>
  <cp:lastModifiedBy>General</cp:lastModifiedBy>
  <dcterms:created xsi:type="dcterms:W3CDTF">2016-02-24T23:52:30Z</dcterms:created>
  <dcterms:modified xsi:type="dcterms:W3CDTF">2016-05-03T20:02:07Z</dcterms:modified>
</cp:coreProperties>
</file>