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A49AEF1D-6828-4003-B10C-F05E96EAE03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ject timeline" sheetId="1" r:id="rId1"/>
    <sheet name="Milestone" sheetId="3" r:id="rId2"/>
    <sheet name="calcs" sheetId="2" state="hidden" r:id="rId3"/>
  </sheets>
  <definedNames>
    <definedName name="DayRails">StartDateWindow+ROW('Project timeline'!$1:$9)-1</definedName>
    <definedName name="GridCalc">IFERROR(calcs!$A1/SUMPRODUCT( (Activities[Id]=calcs!$C1)*(Activities[Start]&lt;=calcs!A$31)*((Activities[Changes]&gt;=calcs!A$31)+(LEN(Activities[Changes])=0)*(Activities[Start]=calcs!A$31)) ),NA())</definedName>
    <definedName name="_xlnm.Print_Titles" localSheetId="0">'Project timeline'!$6:$6</definedName>
    <definedName name="RowTitleRegion1..D3">'Project timeline'!$D$2</definedName>
    <definedName name="StartDate">calcs!$D$28</definedName>
    <definedName name="StartDateWindow">calcs!$D$25</definedName>
    <definedName name="Title1">Activities[[#Headers],[Activity 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7" i="1" l="1"/>
  <c r="B15" i="1"/>
  <c r="B17" i="1"/>
  <c r="B8" i="1"/>
  <c r="B9" i="1"/>
  <c r="B10" i="1"/>
  <c r="B11" i="1"/>
  <c r="B12" i="1"/>
  <c r="B13" i="1"/>
  <c r="B14" i="1"/>
  <c r="B16" i="1"/>
  <c r="B18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48" i="2" l="1"/>
  <c r="AF49" i="2"/>
  <c r="F48" i="2"/>
  <c r="Q49" i="2"/>
  <c r="X51" i="2"/>
  <c r="AG49" i="2"/>
  <c r="AB45" i="2"/>
  <c r="N47" i="2"/>
  <c r="S47" i="2"/>
  <c r="S48" i="2"/>
  <c r="Y47" i="2"/>
  <c r="R46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<sst xmlns="http://schemas.openxmlformats.org/spreadsheetml/2006/main" count="56" uniqueCount="44">
  <si>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</si>
  <si>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</si>
  <si>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</si>
  <si>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</si>
  <si>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</si>
  <si>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</si>
  <si>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</si>
  <si>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</si>
  <si>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</si>
  <si>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</si>
  <si>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</si>
  <si>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</si>
  <si>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</si>
  <si>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Project Start</t>
  </si>
  <si>
    <t># of rows</t>
  </si>
  <si>
    <t>Project Timeline</t>
  </si>
  <si>
    <t xml:space="preserve">Activity </t>
  </si>
  <si>
    <t>User Form UI</t>
  </si>
  <si>
    <t>Changes</t>
  </si>
  <si>
    <t>Login/Forms/UI</t>
  </si>
  <si>
    <t>Browsing admin UI templates</t>
  </si>
  <si>
    <t>Creating Project Timeline</t>
  </si>
  <si>
    <t>Target Date</t>
  </si>
  <si>
    <t>To follow</t>
  </si>
  <si>
    <t>Status</t>
  </si>
  <si>
    <t>Pending</t>
  </si>
  <si>
    <t xml:space="preserve">AdminSide UI </t>
  </si>
  <si>
    <t xml:space="preserve">Documentation </t>
  </si>
  <si>
    <t>Assigned Push</t>
  </si>
  <si>
    <t xml:space="preserve">AdminSide </t>
  </si>
  <si>
    <t>Creating dashboard/</t>
  </si>
  <si>
    <t>DELIVERABLES</t>
  </si>
  <si>
    <t>Updating the project timeline/ Create document Deliverables.</t>
  </si>
  <si>
    <t>Jerico Cabotaje</t>
  </si>
  <si>
    <t xml:space="preserve">  Kent Bryan</t>
  </si>
  <si>
    <t>Alexander Mendoza</t>
  </si>
  <si>
    <t>Kim Alexander Mendoza</t>
  </si>
  <si>
    <t>AdminSide</t>
  </si>
  <si>
    <t>Create Table report</t>
  </si>
  <si>
    <t>Update</t>
  </si>
  <si>
    <t>Milestone</t>
  </si>
  <si>
    <t>Database</t>
  </si>
  <si>
    <t>Response Table</t>
  </si>
  <si>
    <t>Admin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</si>
</sst>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6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Garamond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Garamond"/>
      <family val="2"/>
      <scheme val="major"/>
    </font>
    <font>
      <b/>
      <sz val="15"/>
      <color theme="3"/>
      <name val="Garamond"/>
      <family val="2"/>
      <scheme val="major"/>
    </font>
    <font>
      <b/>
      <sz val="11"/>
      <color theme="3"/>
      <name val="Garamond"/>
      <family val="2"/>
      <scheme val="major"/>
    </font>
    <font>
      <sz val="30"/>
      <color theme="4"/>
      <name val="Garamond"/>
      <family val="2"/>
      <scheme val="major"/>
    </font>
    <font>
      <sz val="36"/>
      <color theme="4"/>
      <name val="Garamond"/>
      <family val="2"/>
      <scheme val="major"/>
    </font>
    <font>
      <sz val="13"/>
      <color theme="3"/>
      <name val="Calibri"/>
      <family val="2"/>
      <scheme val="minor"/>
    </font>
    <font>
      <sz val="48"/>
      <color theme="5"/>
      <name val="Garamond"/>
      <family val="1"/>
      <scheme val="major"/>
    </font>
    <font>
      <sz val="18"/>
      <color theme="5"/>
      <name val="Garamond"/>
      <family val="1"/>
      <scheme val="major"/>
    </font>
    <font>
      <sz val="16"/>
      <color theme="3"/>
      <name val="Garamond"/>
      <family val="1"/>
      <scheme val="major"/>
    </font>
    <font>
      <sz val="12"/>
      <color theme="3"/>
      <name val="Calibri"/>
      <family val="2"/>
      <scheme val="minor"/>
    </font>
    <font>
      <b/>
      <sz val="12"/>
      <color theme="3"/>
      <name val="Garamond"/>
      <family val="1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</borders>
  <cellStyleXfs count="14">
    <xf numFmtId="0" fontId="0" fillId="0" borderId="0">
      <alignment horizontal="left" vertical="center" wrapText="1" indent="1"/>
    </xf>
    <xf numFmtId="0" fontId="5" fillId="2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7" borderId="0" applyNumberFormat="0" applyBorder="0" applyAlignment="0" applyProtection="0"/>
    <xf numFmtId="0" fontId="7" fillId="10" borderId="0" applyNumberFormat="0" applyAlignment="0" applyProtection="0"/>
  </cellStyleXfs>
  <cellXfs count="2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11" borderId="0" xfId="0" applyFill="1">
      <alignment horizontal="left" vertical="center" wrapText="1" indent="1"/>
    </xf>
    <xf numFmtId="0" fontId="0" fillId="11" borderId="0" xfId="0" applyFill="1" applyAlignment="1">
      <alignment vertical="center"/>
    </xf>
    <xf numFmtId="0" fontId="8" fillId="12" borderId="0" xfId="1" applyFont="1" applyFill="1" applyBorder="1">
      <alignment horizontal="left" vertical="center"/>
    </xf>
    <xf numFmtId="0" fontId="9" fillId="11" borderId="0" xfId="1" applyFont="1" applyFill="1" applyBorder="1">
      <alignment horizontal="left" vertical="center"/>
    </xf>
    <xf numFmtId="0" fontId="8" fillId="11" borderId="0" xfId="1" applyFont="1" applyFill="1" applyBorder="1">
      <alignment horizontal="left" vertical="center"/>
    </xf>
    <xf numFmtId="0" fontId="0" fillId="13" borderId="0" xfId="0" applyFill="1" applyAlignment="1">
      <alignment vertical="center"/>
    </xf>
    <xf numFmtId="0" fontId="3" fillId="11" borderId="0" xfId="3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14" fontId="12" fillId="13" borderId="0" xfId="13" applyNumberFormat="1" applyFont="1" applyFill="1" applyAlignment="1">
      <alignment horizontal="left" vertical="center" indent="3"/>
    </xf>
    <xf numFmtId="14" fontId="0" fillId="0" borderId="0" xfId="0" applyNumberFormat="1" applyAlignment="1">
      <alignment horizontal="left" vertical="center" inden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11" borderId="0" xfId="0" applyNumberFormat="1" applyFill="1">
      <alignment horizontal="left" vertical="center" wrapText="1" indent="1"/>
    </xf>
    <xf numFmtId="0" fontId="13" fillId="0" borderId="0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13" borderId="0" xfId="1" applyFont="1" applyFill="1" applyBorder="1" applyAlignment="1">
      <alignment horizontal="center"/>
    </xf>
    <xf numFmtId="0" fontId="12" fillId="13" borderId="0" xfId="2" applyFont="1" applyFill="1" applyAlignment="1">
      <alignment horizontal="right" vertical="center" indent="3"/>
    </xf>
    <xf numFmtId="0" fontId="15" fillId="14" borderId="0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20"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alignment horizontal="left" vertical="center" textRotation="0" relativeIndent="1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5117038483843"/>
          <bgColor theme="8"/>
        </patternFill>
      </fill>
    </dxf>
    <dxf>
      <font>
        <b/>
        <color theme="5" tint="-0.249977111117893"/>
      </font>
    </dxf>
    <dxf>
      <font>
        <b/>
        <color theme="5" tint="-0.249977111117893"/>
      </font>
    </dxf>
    <dxf>
      <font>
        <b/>
        <color theme="5" tint="-0.249977111117893"/>
      </font>
      <border>
        <top style="thin">
          <color theme="5"/>
        </top>
      </border>
    </dxf>
    <dxf>
      <font>
        <color theme="5"/>
      </font>
      <fill>
        <patternFill>
          <bgColor theme="8" tint="-9.9948118533890809E-2"/>
        </patternFill>
      </fill>
      <border>
        <bottom style="thin">
          <color theme="3"/>
        </bottom>
      </border>
    </dxf>
    <dxf>
      <font>
        <color theme="5"/>
      </font>
      <fill>
        <patternFill>
          <bgColor theme="3" tint="0.79998168889431442"/>
        </patternFill>
      </fill>
      <border>
        <top/>
        <bottom/>
        <vertical style="thin">
          <color theme="9" tint="0.79998168889431442"/>
        </vertical>
      </border>
    </dxf>
    <dxf>
      <font>
        <b/>
        <color theme="1"/>
      </font>
      <border>
        <top style="thick">
          <color theme="3"/>
        </top>
      </border>
    </dxf>
    <dxf>
      <font>
        <b/>
        <color theme="0"/>
      </font>
      <fill>
        <patternFill patternType="solid">
          <fgColor theme="8"/>
          <bgColor theme="3"/>
        </patternFill>
      </fill>
    </dxf>
    <dxf>
      <font>
        <color theme="1"/>
      </font>
      <fill>
        <patternFill>
          <bgColor theme="9"/>
        </patternFill>
      </fill>
      <border>
        <left/>
        <right/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3" defaultTableStyle="TableStyleMedium2" defaultPivotStyle="PivotStyleLight8">
    <tableStyle name="Project Timeline" pivot="0" count="4" xr9:uid="{00000000-0011-0000-FFFF-FFFF00000000}">
      <tableStyleElement type="wholeTable" dxfId="19"/>
      <tableStyleElement type="headerRow" dxfId="18"/>
      <tableStyleElement type="firstRowStripe" dxfId="17"/>
      <tableStyleElement type="secondRowStripe" dxfId="16"/>
    </tableStyle>
    <tableStyle name="TableStyleLight13 2" pivot="0" count="3" xr9:uid="{BA2E9783-23AD-514B-952C-F35C9D5B86FB}">
      <tableStyleElement type="wholeTable" dxfId="15"/>
      <tableStyleElement type="headerRow" dxfId="14"/>
      <tableStyleElement type="totalRow" dxfId="13"/>
    </tableStyle>
    <tableStyle name="TableStyleLight3 2" pivot="0" count="7" xr9:uid="{83C8348D-80F5-F040-ABDF-13BBDEF3449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4</xdr:row>
      <xdr:rowOff>60960</xdr:rowOff>
    </xdr:from>
    <xdr:to>
      <xdr:col>7</xdr:col>
      <xdr:colOff>1417320</xdr:colOff>
      <xdr:row>4</xdr:row>
      <xdr:rowOff>4053840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338207-F00E-203E-BC25-E31BFBFB30E0}"/>
            </a:ext>
          </a:extLst>
        </xdr:cNvPr>
        <xdr:cNvSpPr txBox="1"/>
      </xdr:nvSpPr>
      <xdr:spPr>
        <a:xfrm>
          <a:off x="320040" y="2644140"/>
          <a:ext cx="9334500" cy="399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Signup/Login</a:t>
          </a: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 (Public View)</a:t>
          </a:r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 AdminSide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UI</a:t>
          </a:r>
        </a:p>
        <a:p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Login/Signup 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1.2 DashBoard 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1.3 Create Announcement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1.4 Tables for response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1.5 Generate Certeficate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1.6 Generate Report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1.7 Inbox/Notification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PatronSide UI</a:t>
          </a:r>
        </a:p>
        <a:p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</a:t>
          </a:r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Login/Signup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1.2 Create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1.3 Reservation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1.4 Request Forms</a:t>
          </a:r>
        </a:p>
        <a:p>
          <a:r>
            <a:rPr lang="en-US" sz="13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1.5 Message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Create</a:t>
          </a:r>
          <a:r>
            <a:rPr lang="en-US" sz="13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DataBase</a:t>
          </a:r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* Backend Functionality</a:t>
          </a: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6:H18" totalsRowShown="0">
  <autoFilter ref="B6:H18" xr:uid="{00000000-0009-0000-0100-000001000000}"/>
  <sortState xmlns:xlrd2="http://schemas.microsoft.com/office/spreadsheetml/2017/richdata2" ref="C21:F26">
    <sortCondition ref="D20:D26"/>
  </sortState>
  <tableColumns count="7">
    <tableColumn id="5" xr3:uid="{00000000-0010-0000-0000-000005000000}" name="Id">
      <calculatedColumnFormula>ROW(B7)-calcs!$D$5</calculatedColumnFormula>
    </tableColumn>
    <tableColumn id="1" xr3:uid="{00000000-0010-0000-0000-000001000000}" name="Activity " dataDxfId="5"/>
    <tableColumn id="2" xr3:uid="{00000000-0010-0000-0000-000002000000}" name="Start" dataDxfId="4">
      <calculatedColumnFormula>D6+10</calculatedColumnFormula>
    </tableColumn>
    <tableColumn id="3" xr3:uid="{00000000-0010-0000-0000-000003000000}" name="Changes" dataDxfId="3">
      <calculatedColumnFormula>Activities[[#This Row],[Start]]+2</calculatedColumnFormula>
    </tableColumn>
    <tableColumn id="4" xr3:uid="{00000000-0010-0000-0000-000004000000}" name="Status" dataDxfId="2"/>
    <tableColumn id="6" xr3:uid="{3D9ED348-EA68-41BF-A604-37BCCE1960DB}" name="Target Date" dataDxfId="1"/>
    <tableColumn id="8" xr3:uid="{F8689754-F0FE-466E-8DB9-F3681EFA218F}" name="Assigned Push" dataDxfId="0"/>
  </tableColumns>
  <tableStyleInfo name="TableStyleLight3 2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Custom 33">
      <a:dk1>
        <a:srgbClr val="000000"/>
      </a:dk1>
      <a:lt1>
        <a:srgbClr val="FFFFFF"/>
      </a:lt1>
      <a:dk2>
        <a:srgbClr val="59512B"/>
      </a:dk2>
      <a:lt2>
        <a:srgbClr val="E7E4E6"/>
      </a:lt2>
      <a:accent1>
        <a:srgbClr val="F8F4EC"/>
      </a:accent1>
      <a:accent2>
        <a:srgbClr val="474134"/>
      </a:accent2>
      <a:accent3>
        <a:srgbClr val="E5E0D8"/>
      </a:accent3>
      <a:accent4>
        <a:srgbClr val="B6A592"/>
      </a:accent4>
      <a:accent5>
        <a:srgbClr val="F4F0ED"/>
      </a:accent5>
      <a:accent6>
        <a:srgbClr val="CEC5A7"/>
      </a:accent6>
      <a:hlink>
        <a:srgbClr val="827D57"/>
      </a:hlink>
      <a:folHlink>
        <a:srgbClr val="867052"/>
      </a:folHlink>
    </a:clrScheme>
    <a:fontScheme name="Custom 43">
      <a:majorFont>
        <a:latin typeface="Garamond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H18"/>
  <sheetViews>
    <sheetView showGridLines="0" topLeftCell="A10" zoomScaleNormal="100" workbookViewId="0">
      <selection activeCell="C18" sqref="C18"/>
    </sheetView>
  </sheetViews>
  <sheetFormatPr defaultColWidth="9.109375" defaultRowHeight="35.25" customHeight="1" x14ac:dyDescent="0.3"/>
  <cols>
    <col min="1" max="1" width="4.77734375" style="4" customWidth="1"/>
    <col min="2" max="2" width="7" style="4" hidden="1" customWidth="1"/>
    <col min="3" max="3" width="30.77734375" style="4" customWidth="1"/>
    <col min="4" max="4" width="18.77734375" style="4" customWidth="1"/>
    <col min="5" max="5" width="34.21875" style="4" customWidth="1"/>
    <col min="6" max="6" width="12.88671875" style="4" customWidth="1"/>
    <col min="7" max="7" width="20.21875" style="4" customWidth="1"/>
    <col min="8" max="8" width="22.109375" style="4" customWidth="1"/>
    <col min="9" max="16384" width="9.109375" style="4"/>
  </cols>
  <sheetData>
    <row r="1" spans="1:8" ht="73.95" customHeight="1" x14ac:dyDescent="1.1000000000000001">
      <c r="A1" s="8"/>
      <c r="B1" s="6"/>
      <c r="C1" s="19" t="s">
        <v>15</v>
      </c>
      <c r="D1" s="19"/>
      <c r="E1" s="19"/>
      <c r="F1" s="19"/>
      <c r="G1" s="7"/>
    </row>
    <row r="2" spans="1:8" s="5" customFormat="1" ht="40.950000000000003" customHeight="1" x14ac:dyDescent="0.3">
      <c r="C2" s="9"/>
      <c r="D2" s="20"/>
      <c r="E2" s="20"/>
      <c r="F2" s="12"/>
    </row>
    <row r="4" spans="1:8" ht="54" customHeight="1" x14ac:dyDescent="0.3">
      <c r="C4" s="21" t="s">
        <v>31</v>
      </c>
      <c r="D4" s="21"/>
      <c r="E4" s="21"/>
      <c r="F4" s="21"/>
      <c r="G4" s="21"/>
      <c r="H4" s="21"/>
    </row>
    <row r="5" spans="1:8" ht="319.8" customHeight="1" x14ac:dyDescent="0.3">
      <c r="C5" s="10"/>
      <c r="D5" s="10"/>
      <c r="E5" s="10"/>
      <c r="F5" s="10"/>
      <c r="G5" s="10"/>
    </row>
    <row r="6" spans="1:8" ht="34.950000000000003" customHeight="1" x14ac:dyDescent="0.3">
      <c r="B6" t="s">
        <v>5</v>
      </c>
      <c r="C6" s="17" t="s">
        <v>16</v>
      </c>
      <c r="D6" s="17" t="s">
        <v>1</v>
      </c>
      <c r="E6" s="17" t="s">
        <v>18</v>
      </c>
      <c r="F6" s="17" t="s">
        <v>24</v>
      </c>
      <c r="G6" s="17" t="s">
        <v>22</v>
      </c>
      <c r="H6" s="17" t="s">
        <v>28</v>
      </c>
    </row>
    <row r="7" spans="1:8" ht="35.25" customHeight="1" x14ac:dyDescent="0.3">
      <c r="B7">
        <f>ROW(B7)-calcs!$D$5</f>
        <v>-5</v>
      </c>
      <c r="C7" s="15" t="s">
        <v>13</v>
      </c>
      <c r="D7" s="13">
        <v>45097</v>
      </c>
      <c r="E7" s="13"/>
      <c r="F7"/>
    </row>
    <row r="8" spans="1:8" ht="35.25" customHeight="1" x14ac:dyDescent="0.3">
      <c r="B8">
        <f>ROW(B8)-calcs!$D$5</f>
        <v>-4</v>
      </c>
      <c r="C8" s="14" t="s">
        <v>26</v>
      </c>
      <c r="D8" s="13">
        <v>45097</v>
      </c>
      <c r="E8" s="13" t="s">
        <v>19</v>
      </c>
      <c r="F8" t="s">
        <v>25</v>
      </c>
      <c r="G8" s="1">
        <v>45103</v>
      </c>
      <c r="H8" s="1" t="s">
        <v>35</v>
      </c>
    </row>
    <row r="9" spans="1:8" ht="35.25" customHeight="1" x14ac:dyDescent="0.3">
      <c r="B9">
        <f>ROW(B9)-calcs!$D$5</f>
        <v>-3</v>
      </c>
      <c r="C9" s="15" t="s">
        <v>17</v>
      </c>
      <c r="D9" s="13">
        <v>45097</v>
      </c>
      <c r="E9" s="13" t="s">
        <v>20</v>
      </c>
      <c r="F9" t="s">
        <v>25</v>
      </c>
      <c r="G9" s="16">
        <v>45103</v>
      </c>
      <c r="H9" s="4" t="s">
        <v>34</v>
      </c>
    </row>
    <row r="10" spans="1:8" ht="35.25" customHeight="1" x14ac:dyDescent="0.3">
      <c r="B10">
        <f>ROW(B10)-calcs!$D$5</f>
        <v>-2</v>
      </c>
      <c r="C10" s="15" t="s">
        <v>27</v>
      </c>
      <c r="D10" s="13">
        <v>45097</v>
      </c>
      <c r="E10" s="13" t="s">
        <v>21</v>
      </c>
      <c r="F10" t="s">
        <v>23</v>
      </c>
      <c r="G10" t="s">
        <v>23</v>
      </c>
      <c r="H10" t="s">
        <v>33</v>
      </c>
    </row>
    <row r="11" spans="1:8" ht="35.25" customHeight="1" x14ac:dyDescent="0.3">
      <c r="B11">
        <f>ROW(B11)-calcs!$D$5</f>
        <v>-1</v>
      </c>
      <c r="C11" s="11"/>
      <c r="D11" s="13"/>
      <c r="E11" s="13"/>
      <c r="F11"/>
    </row>
    <row r="12" spans="1:8" ht="35.25" customHeight="1" x14ac:dyDescent="0.3">
      <c r="B12">
        <f>ROW(B12)-calcs!$D$5</f>
        <v>0</v>
      </c>
      <c r="C12" s="15" t="s">
        <v>29</v>
      </c>
      <c r="D12" s="13">
        <v>45098</v>
      </c>
      <c r="E12" s="13" t="s">
        <v>30</v>
      </c>
      <c r="F12"/>
      <c r="G12"/>
      <c r="H12" t="s">
        <v>36</v>
      </c>
    </row>
    <row r="13" spans="1:8" ht="45.6" customHeight="1" x14ac:dyDescent="0.3">
      <c r="B13">
        <f>ROW(B13)-calcs!$D$5</f>
        <v>1</v>
      </c>
      <c r="C13" s="15" t="s">
        <v>27</v>
      </c>
      <c r="D13" s="13">
        <v>45098</v>
      </c>
      <c r="E13" s="13" t="s">
        <v>32</v>
      </c>
      <c r="F13" t="s">
        <v>23</v>
      </c>
      <c r="G13" s="4" t="s">
        <v>23</v>
      </c>
      <c r="H13" s="4" t="s">
        <v>33</v>
      </c>
    </row>
    <row r="14" spans="1:8" ht="35.25" customHeight="1" x14ac:dyDescent="0.3">
      <c r="B14">
        <f>ROW(B14)-calcs!$D$5</f>
        <v>2</v>
      </c>
      <c r="C14" s="11"/>
      <c r="D14" s="13"/>
      <c r="E14" s="13"/>
      <c r="F14"/>
      <c r="G14"/>
      <c r="H14"/>
    </row>
    <row r="15" spans="1:8" ht="35.25" customHeight="1" x14ac:dyDescent="0.3">
      <c r="B15">
        <f>ROW(B15)-calcs!$D$5</f>
        <v>3</v>
      </c>
      <c r="C15" s="11" t="s">
        <v>37</v>
      </c>
      <c r="D15" s="13">
        <v>45101</v>
      </c>
      <c r="E15" s="13" t="s">
        <v>38</v>
      </c>
      <c r="F15" t="s">
        <v>25</v>
      </c>
      <c r="H15" s="4" t="s">
        <v>36</v>
      </c>
    </row>
    <row r="16" spans="1:8" ht="35.25" customHeight="1" x14ac:dyDescent="0.3">
      <c r="B16">
        <f>ROW(B16)-calcs!$D$5</f>
        <v>4</v>
      </c>
      <c r="C16" s="11" t="s">
        <v>27</v>
      </c>
      <c r="D16" s="13">
        <v>45101</v>
      </c>
      <c r="E16" s="13" t="s">
        <v>39</v>
      </c>
      <c r="F16" t="s">
        <v>23</v>
      </c>
      <c r="G16"/>
      <c r="H16" t="s">
        <v>33</v>
      </c>
    </row>
    <row r="17" spans="2:8" ht="35.25" customHeight="1" x14ac:dyDescent="0.3">
      <c r="B17">
        <f>ROW(B17)-calcs!$D$5</f>
        <v>5</v>
      </c>
      <c r="C17" s="11"/>
      <c r="D17" s="13"/>
      <c r="E17" s="13"/>
      <c r="F17"/>
    </row>
    <row r="18" spans="2:8" ht="35.25" customHeight="1" x14ac:dyDescent="0.3">
      <c r="B18">
        <f>ROW(B18)-calcs!$D$5</f>
        <v>6</v>
      </c>
      <c r="C18" s="11"/>
      <c r="D18" s="13"/>
      <c r="E18" s="13"/>
      <c r="F18"/>
      <c r="G18"/>
      <c r="H18"/>
    </row>
  </sheetData>
  <sheetProtection selectLockedCells="1"/>
  <mergeCells count="3">
    <mergeCell ref="C1:F1"/>
    <mergeCell ref="D2:E2"/>
    <mergeCell ref="C4:H4"/>
  </mergeCell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E7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4BD7-AF31-4BBD-880C-708D2C841B63}">
  <dimension ref="A2:E5"/>
  <sheetViews>
    <sheetView tabSelected="1" workbookViewId="0">
      <selection activeCell="H10" activeCellId="1" sqref="A3:E6 H10"/>
    </sheetView>
  </sheetViews>
  <sheetFormatPr defaultRowHeight="14.4" x14ac:dyDescent="0.3"/>
  <cols>
    <col min="1" max="1" width="18.109375" customWidth="1"/>
  </cols>
  <sheetData>
    <row r="2" spans="1:5" x14ac:dyDescent="0.3">
      <c r="A2" s="22" t="s">
        <v>40</v>
      </c>
      <c r="B2" s="22"/>
      <c r="C2" s="22"/>
      <c r="D2" s="22"/>
      <c r="E2" s="22"/>
    </row>
    <row r="3" spans="1:5" x14ac:dyDescent="0.3">
      <c r="A3" s="18" t="s">
        <v>41</v>
      </c>
    </row>
    <row r="4" spans="1:5" x14ac:dyDescent="0.3">
      <c r="A4" s="18" t="s">
        <v>42</v>
      </c>
    </row>
    <row r="5" spans="1:5" x14ac:dyDescent="0.3">
      <c r="A5" s="18" t="s">
        <v>43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ColWidth="8.77734375" defaultRowHeight="14.4" x14ac:dyDescent="0.3"/>
  <cols>
    <col min="3" max="3" width="17.44140625" customWidth="1"/>
    <col min="4" max="4" width="18" customWidth="1"/>
    <col min="5" max="34" width="10.77734375" customWidth="1"/>
    <col min="35" max="35" width="17.4414062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45104</v>
      </c>
      <c r="E3" s="1"/>
    </row>
    <row r="4" spans="1:6" x14ac:dyDescent="0.3">
      <c r="D4">
        <v>5</v>
      </c>
    </row>
    <row r="5" spans="1:6" x14ac:dyDescent="0.3">
      <c r="C5" t="s">
        <v>14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>SUMPRODUCT( ((Activities[Start]&gt;=StartDateWindow)+(Activities[Changes]&gt;=StartDateWindow)&gt;0)*(Activities[Start]&lt;=(StartDateWindow+WindowDays-1)) )</f>
        <v>0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9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 t="e">
        <f t="array" ref="E15">INDEX(Activities[Id],MATCH(1, ((Activities[Start]&gt;=StartDateWindow)+(Activities[Changes]&gt;=StartDateWindow)&gt;0)*(Activities[Start]&lt;=(StartDateWindow+WindowDays-1)), 0))</f>
        <v>#N/A</v>
      </c>
      <c r="F15" t="e">
        <f t="shared" ref="F15:F23" ca="1" si="0">OFFSET(E15,-$D$11,)</f>
        <v>#N/A</v>
      </c>
    </row>
    <row r="16" spans="1:6" x14ac:dyDescent="0.3">
      <c r="C16" s="2"/>
      <c r="E16" t="e">
        <f t="array" ref="E16">INDEX(Activities[Id],MATCH(1, (Activities[Id]&gt;E15)*((Activities[Start]&gt;=StartDateWindow)+(Activities[Changes]&gt;=StartDateWindow)&gt;0)*(Activities[Start]&lt;=(StartDateWindow+WindowDays-1)), 0))</f>
        <v>#N/A</v>
      </c>
      <c r="F16" t="e">
        <f t="shared" ca="1" si="0"/>
        <v>#N/A</v>
      </c>
    </row>
    <row r="17" spans="1:35" x14ac:dyDescent="0.3">
      <c r="C17" s="2"/>
      <c r="E17" t="e">
        <f t="array" ref="E17">INDEX(Activities[Id],MATCH(1, (Activities[Id]&gt;E16)*((Activities[Start]&gt;=StartDateWindow)+(Activities[Changes]&gt;=StartDateWindow)&gt;0)*(Activities[Start]&lt;=(StartDateWindow+WindowDays-1)), 0))</f>
        <v>#N/A</v>
      </c>
      <c r="F17" t="e">
        <f t="shared" ca="1" si="0"/>
        <v>#N/A</v>
      </c>
    </row>
    <row r="18" spans="1:35" x14ac:dyDescent="0.3">
      <c r="E18" t="e">
        <f t="array" ref="E18">INDEX(Activities[Id],MATCH(1, (Activities[Id]&gt;E17)*((Activities[Start]&gt;=StartDateWindow)+(Activities[Changes]&gt;=StartDateWindow)&gt;0)*(Activities[Start]&lt;=(StartDateWindow+WindowDays-1)), 0))</f>
        <v>#N/A</v>
      </c>
      <c r="F18" t="e">
        <f t="shared" ca="1" si="0"/>
        <v>#N/A</v>
      </c>
    </row>
    <row r="19" spans="1:35" x14ac:dyDescent="0.3">
      <c r="E19" t="e">
        <f t="array" ref="E19">INDEX(Activities[Id],MATCH(1, (Activities[Id]&gt;E18)*((Activities[Start]&gt;=StartDateWindow)+(Activities[Changes]&gt;=StartDateWindow)&gt;0)*(Activities[Start]&lt;=(StartDateWindow+WindowDays-1)), 0))</f>
        <v>#N/A</v>
      </c>
      <c r="F19" t="e">
        <f t="shared" ca="1" si="0"/>
        <v>#N/A</v>
      </c>
    </row>
    <row r="20" spans="1:35" x14ac:dyDescent="0.3">
      <c r="E20" t="e">
        <f t="array" ref="E20">INDEX(Activities[Id],MATCH(1, (Activities[Id]&gt;E19)*((Activities[Start]&gt;=StartDateWindow)+(Activities[Changes]&gt;=StartDateWindow)&gt;0)*(Activities[Start]&lt;=(StartDateWindow+WindowDays-1)), 0))</f>
        <v>#N/A</v>
      </c>
      <c r="F20" t="e">
        <f t="shared" ca="1" si="0"/>
        <v>#N/A</v>
      </c>
    </row>
    <row r="21" spans="1:35" x14ac:dyDescent="0.3">
      <c r="E21" t="e">
        <f t="array" ref="E21">INDEX(Activities[Id],MATCH(1, (Activities[Id]&gt;E20)*((Activities[Start]&gt;=StartDateWindow)+(Activities[Changes]&gt;=StartDateWindow)&gt;0)*(Activities[Start]&lt;=(StartDateWindow+WindowDays-1)), 0))</f>
        <v>#N/A</v>
      </c>
      <c r="F21" t="e">
        <f t="shared" ca="1" si="0"/>
        <v>#N/A</v>
      </c>
    </row>
    <row r="22" spans="1:35" x14ac:dyDescent="0.3">
      <c r="E22" t="e">
        <f t="array" ref="E22">INDEX(Activities[Id],MATCH(1, (Activities[Id]&gt;E21)*((Activities[Start]&gt;=StartDateWindow)+(Activities[Changes]&gt;=StartDateWindow)&gt;0)*(Activities[Start]&lt;=(StartDateWindow+WindowDays-1)), 0))</f>
        <v>#N/A</v>
      </c>
      <c r="F22" t="e">
        <f t="shared" ca="1" si="0"/>
        <v>#N/A</v>
      </c>
    </row>
    <row r="23" spans="1:35" x14ac:dyDescent="0.3">
      <c r="E23" t="e">
        <f t="array" ref="E23">INDEX(Activities[Id],MATCH(1, (Activities[Id]&gt;E22)*((Activities[Start]&gt;=StartDateWindow)+(Activities[Changes]&gt;=StartDateWindow)&gt;0)*(Activities[Start]&lt;=(StartDateWindow+WindowDays-1)), 0))</f>
        <v>#N/A</v>
      </c>
      <c r="F23" t="e">
        <f t="shared" ca="1" si="0"/>
        <v>#N/A</v>
      </c>
    </row>
    <row r="25" spans="1:35" x14ac:dyDescent="0.3">
      <c r="C25" t="s">
        <v>4</v>
      </c>
      <c r="D25" s="1">
        <f>StartDate+WindowOffset</f>
        <v>99</v>
      </c>
    </row>
    <row r="26" spans="1:35" x14ac:dyDescent="0.3">
      <c r="C26" t="s">
        <v>3</v>
      </c>
      <c r="D26">
        <v>99</v>
      </c>
    </row>
    <row r="28" spans="1:35" x14ac:dyDescent="0.3">
      <c r="C28" t="s">
        <v>1</v>
      </c>
      <c r="D28" s="2">
        <f>'Project timeline'!F2</f>
        <v>0</v>
      </c>
    </row>
    <row r="29" spans="1:35" x14ac:dyDescent="0.3">
      <c r="C29" t="s">
        <v>2</v>
      </c>
      <c r="D29">
        <v>30</v>
      </c>
    </row>
    <row r="31" spans="1:35" ht="28.8" x14ac:dyDescent="0.3">
      <c r="A31" t="s">
        <v>8</v>
      </c>
      <c r="B31" t="s">
        <v>6</v>
      </c>
      <c r="C31" t="s">
        <v>7</v>
      </c>
      <c r="D31" t="s">
        <v>0</v>
      </c>
      <c r="E31" s="1">
        <f>StartDateWindow</f>
        <v>99</v>
      </c>
      <c r="F31" s="1">
        <f t="shared" ref="F31:AI31" si="1">E31+1</f>
        <v>100</v>
      </c>
      <c r="G31" s="1">
        <f t="shared" si="1"/>
        <v>101</v>
      </c>
      <c r="H31" s="1">
        <f t="shared" si="1"/>
        <v>102</v>
      </c>
      <c r="I31" s="1">
        <f t="shared" si="1"/>
        <v>103</v>
      </c>
      <c r="J31" s="1">
        <f t="shared" si="1"/>
        <v>104</v>
      </c>
      <c r="K31" s="1">
        <f t="shared" si="1"/>
        <v>105</v>
      </c>
      <c r="L31" s="1">
        <f t="shared" si="1"/>
        <v>106</v>
      </c>
      <c r="M31" s="1">
        <f t="shared" si="1"/>
        <v>107</v>
      </c>
      <c r="N31" s="1">
        <f t="shared" si="1"/>
        <v>108</v>
      </c>
      <c r="O31" s="1">
        <f t="shared" si="1"/>
        <v>109</v>
      </c>
      <c r="P31" s="1">
        <f t="shared" si="1"/>
        <v>110</v>
      </c>
      <c r="Q31" s="1">
        <f t="shared" si="1"/>
        <v>111</v>
      </c>
      <c r="R31" s="1">
        <f t="shared" si="1"/>
        <v>112</v>
      </c>
      <c r="S31" s="1">
        <f t="shared" si="1"/>
        <v>113</v>
      </c>
      <c r="T31" s="1">
        <f t="shared" si="1"/>
        <v>114</v>
      </c>
      <c r="U31" s="1">
        <f t="shared" si="1"/>
        <v>115</v>
      </c>
      <c r="V31" s="1">
        <f t="shared" si="1"/>
        <v>116</v>
      </c>
      <c r="W31" s="1">
        <f t="shared" si="1"/>
        <v>117</v>
      </c>
      <c r="X31" s="1">
        <f t="shared" si="1"/>
        <v>118</v>
      </c>
      <c r="Y31" s="1">
        <f t="shared" si="1"/>
        <v>119</v>
      </c>
      <c r="Z31" s="1">
        <f t="shared" si="1"/>
        <v>120</v>
      </c>
      <c r="AA31" s="1">
        <f t="shared" si="1"/>
        <v>121</v>
      </c>
      <c r="AB31" s="1">
        <f t="shared" si="1"/>
        <v>122</v>
      </c>
      <c r="AC31" s="1">
        <f t="shared" si="1"/>
        <v>123</v>
      </c>
      <c r="AD31" s="1">
        <f t="shared" si="1"/>
        <v>124</v>
      </c>
      <c r="AE31" s="1">
        <f t="shared" si="1"/>
        <v>125</v>
      </c>
      <c r="AF31" s="1">
        <f t="shared" si="1"/>
        <v>126</v>
      </c>
      <c r="AG31" s="1">
        <f t="shared" si="1"/>
        <v>127</v>
      </c>
      <c r="AH31" s="1">
        <f t="shared" si="1"/>
        <v>128</v>
      </c>
      <c r="AI31" s="1">
        <f t="shared" si="1"/>
        <v>129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INDEX(Activities[[Activity ]],MATCH($C32,Activities[Id],0))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INDEX(Activities[[Activity ]],MATCH($C33,Activities[Id],0))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INDEX(Activities[[Activity ]],MATCH($C34,Activities[Id],0))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INDEX(Activities[[Activity ]],MATCH($C35,Activities[Id],0))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INDEX(Activities[[Activity ]],MATCH($C36,Activities[Id],0))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INDEX(Activities[[Activity ]],MATCH($C37,Activities[Id],0))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 t="e">
        <f t="shared" ca="1" si="2"/>
        <v>#N/A</v>
      </c>
      <c r="D38" t="e">
        <f ca="1">INDEX(Activities[[Activity ]],MATCH($C38,Activities[Id],0))</f>
        <v>#N/A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 t="e">
        <f t="shared" ca="1" si="2"/>
        <v>#N/A</v>
      </c>
      <c r="D39" t="e">
        <f ca="1">INDEX(Activities[[Activity ]],MATCH($C39,Activities[Id],0))</f>
        <v>#N/A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 t="e">
        <f t="shared" ca="1" si="2"/>
        <v>#N/A</v>
      </c>
      <c r="D40" t="e">
        <f ca="1">INDEX(Activities[[Activity ]],MATCH($C40,Activities[Id],0))</f>
        <v>#N/A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>E31</f>
        <v>99</v>
      </c>
      <c r="F43" s="1">
        <f t="shared" ref="F43:AH43" si="4">F31</f>
        <v>100</v>
      </c>
      <c r="G43" s="1">
        <f t="shared" si="4"/>
        <v>101</v>
      </c>
      <c r="H43" s="1">
        <f t="shared" si="4"/>
        <v>102</v>
      </c>
      <c r="I43" s="1">
        <f t="shared" si="4"/>
        <v>103</v>
      </c>
      <c r="J43" s="1">
        <f t="shared" si="4"/>
        <v>104</v>
      </c>
      <c r="K43" s="1">
        <f t="shared" si="4"/>
        <v>105</v>
      </c>
      <c r="L43" s="1">
        <f t="shared" si="4"/>
        <v>106</v>
      </c>
      <c r="M43" s="1">
        <f t="shared" si="4"/>
        <v>107</v>
      </c>
      <c r="N43" s="1">
        <f t="shared" si="4"/>
        <v>108</v>
      </c>
      <c r="O43" s="1">
        <f t="shared" si="4"/>
        <v>109</v>
      </c>
      <c r="P43" s="1">
        <f t="shared" si="4"/>
        <v>110</v>
      </c>
      <c r="Q43" s="1">
        <f t="shared" si="4"/>
        <v>111</v>
      </c>
      <c r="R43" s="1">
        <f t="shared" si="4"/>
        <v>112</v>
      </c>
      <c r="S43" s="1">
        <f t="shared" si="4"/>
        <v>113</v>
      </c>
      <c r="T43" s="1">
        <f t="shared" si="4"/>
        <v>114</v>
      </c>
      <c r="U43" s="1">
        <f t="shared" si="4"/>
        <v>115</v>
      </c>
      <c r="V43" s="1">
        <f t="shared" si="4"/>
        <v>116</v>
      </c>
      <c r="W43" s="1">
        <f t="shared" si="4"/>
        <v>117</v>
      </c>
      <c r="X43" s="1">
        <f t="shared" si="4"/>
        <v>118</v>
      </c>
      <c r="Y43" s="1">
        <f t="shared" si="4"/>
        <v>119</v>
      </c>
      <c r="Z43" s="1">
        <f t="shared" si="4"/>
        <v>120</v>
      </c>
      <c r="AA43" s="1">
        <f t="shared" si="4"/>
        <v>121</v>
      </c>
      <c r="AB43" s="1">
        <f t="shared" si="4"/>
        <v>122</v>
      </c>
      <c r="AC43" s="1">
        <f t="shared" si="4"/>
        <v>123</v>
      </c>
      <c r="AD43" s="1">
        <f t="shared" si="4"/>
        <v>124</v>
      </c>
      <c r="AE43" s="1">
        <f t="shared" si="4"/>
        <v>125</v>
      </c>
      <c r="AF43" s="1">
        <f t="shared" si="4"/>
        <v>126</v>
      </c>
      <c r="AG43" s="1">
        <f t="shared" si="4"/>
        <v>127</v>
      </c>
      <c r="AH43" s="1">
        <f t="shared" si="4"/>
        <v>128</v>
      </c>
    </row>
    <row r="44" spans="1:35" x14ac:dyDescent="0.3">
      <c r="C44" t="e">
        <f ca="1">C32</f>
        <v>#N/A</v>
      </c>
      <c r="D44" t="e">
        <f ca="1">UPPER(INDEX(Activities[[Activity ]],MATCH($C44,Activities[Id],0)))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UPPER(INDEX(Activities[[Activity ]],MATCH($C45,Activities[Id],0)))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UPPER(INDEX(Activities[[Activity ]],MATCH($C46,Activities[Id],0)))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UPPER(INDEX(Activities[[Activity ]],MATCH($C47,Activities[Id],0)))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 t="e">
        <f t="shared" ca="1" si="6"/>
        <v>#N/A</v>
      </c>
      <c r="D48" t="e">
        <f ca="1">UPPER(INDEX(Activities[[Activity ]],MATCH($C48,Activities[Id],0)))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 t="e">
        <f t="shared" ca="1" si="6"/>
        <v>#N/A</v>
      </c>
      <c r="D49" t="e">
        <f ca="1">UPPER(INDEX(Activities[[Activity ]],MATCH($C49,Activities[Id],0)))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 t="e">
        <f t="shared" ca="1" si="6"/>
        <v>#N/A</v>
      </c>
      <c r="D50" t="e">
        <f ca="1">UPPER(INDEX(Activities[[Activity ]],MATCH($C50,Activities[Id],0)))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 t="e">
        <f t="shared" ca="1" si="6"/>
        <v>#N/A</v>
      </c>
      <c r="D51" t="e">
        <f ca="1">UPPER(INDEX(Activities[[Activity ]],MATCH($C51,Activities[Id],0)))</f>
        <v>#N/A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 t="e">
        <f t="shared" ca="1" si="6"/>
        <v>#N/A</v>
      </c>
      <c r="D52" t="e">
        <f ca="1">UPPER(INDEX(Activities[[Activity ]],MATCH($C52,Activities[Id],0)))</f>
        <v>#N/A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99</v>
      </c>
      <c r="F55" s="1">
        <f t="shared" ref="F55:AH55" si="15">F31</f>
        <v>100</v>
      </c>
      <c r="G55" s="1">
        <f t="shared" si="15"/>
        <v>101</v>
      </c>
      <c r="H55" s="1">
        <f t="shared" si="15"/>
        <v>102</v>
      </c>
      <c r="I55" s="1">
        <f t="shared" si="15"/>
        <v>103</v>
      </c>
      <c r="J55" s="1">
        <f t="shared" si="15"/>
        <v>104</v>
      </c>
      <c r="K55" s="1">
        <f t="shared" si="15"/>
        <v>105</v>
      </c>
      <c r="L55" s="1">
        <f t="shared" si="15"/>
        <v>106</v>
      </c>
      <c r="M55" s="1">
        <f t="shared" si="15"/>
        <v>107</v>
      </c>
      <c r="N55" s="1">
        <f t="shared" si="15"/>
        <v>108</v>
      </c>
      <c r="O55" s="1">
        <f t="shared" si="15"/>
        <v>109</v>
      </c>
      <c r="P55" s="1">
        <f t="shared" si="15"/>
        <v>110</v>
      </c>
      <c r="Q55" s="1">
        <f t="shared" si="15"/>
        <v>111</v>
      </c>
      <c r="R55" s="1">
        <f t="shared" si="15"/>
        <v>112</v>
      </c>
      <c r="S55" s="1">
        <f t="shared" si="15"/>
        <v>113</v>
      </c>
      <c r="T55" s="1">
        <f t="shared" si="15"/>
        <v>114</v>
      </c>
      <c r="U55" s="1">
        <f t="shared" si="15"/>
        <v>115</v>
      </c>
      <c r="V55" s="1">
        <f t="shared" si="15"/>
        <v>116</v>
      </c>
      <c r="W55" s="1">
        <f t="shared" si="15"/>
        <v>117</v>
      </c>
      <c r="X55" s="1">
        <f t="shared" si="15"/>
        <v>118</v>
      </c>
      <c r="Y55" s="1">
        <f t="shared" si="15"/>
        <v>119</v>
      </c>
      <c r="Z55" s="1">
        <f t="shared" si="15"/>
        <v>120</v>
      </c>
      <c r="AA55" s="1">
        <f t="shared" si="15"/>
        <v>121</v>
      </c>
      <c r="AB55" s="1">
        <f t="shared" si="15"/>
        <v>122</v>
      </c>
      <c r="AC55" s="1">
        <f t="shared" si="15"/>
        <v>123</v>
      </c>
      <c r="AD55" s="1">
        <f t="shared" si="15"/>
        <v>124</v>
      </c>
      <c r="AE55" s="1">
        <f t="shared" si="15"/>
        <v>125</v>
      </c>
      <c r="AF55" s="1">
        <f t="shared" si="15"/>
        <v>126</v>
      </c>
      <c r="AG55" s="1">
        <f t="shared" si="15"/>
        <v>127</v>
      </c>
      <c r="AH55" s="1">
        <f t="shared" si="15"/>
        <v>128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92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8.8" x14ac:dyDescent="0.3">
      <c r="D59" s="3" t="str">
        <f>TEXT(D58,"mmm yyyy") &amp; " - Top Band"</f>
        <v>Apr 1900 -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122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8.8" x14ac:dyDescent="0.3">
      <c r="D62" s="3" t="str">
        <f>TEXT(D61,"mmm yyyy") &amp; " - Top Band"</f>
        <v>May 1900 -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93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123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>
        <f t="shared" si="21"/>
        <v>0.5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SUN</v>
      </c>
      <c r="F70" t="str">
        <f t="shared" ref="F70:AH70" si="23">LEFT(UPPER(TEXT(F55,"ddd")),$D70)</f>
        <v>MON</v>
      </c>
      <c r="G70" t="str">
        <f t="shared" si="23"/>
        <v>TUE</v>
      </c>
      <c r="H70" t="str">
        <f t="shared" si="23"/>
        <v>WED</v>
      </c>
      <c r="I70" t="str">
        <f t="shared" si="23"/>
        <v>THU</v>
      </c>
      <c r="J70" t="str">
        <f t="shared" si="23"/>
        <v>FRI</v>
      </c>
      <c r="K70" t="str">
        <f t="shared" si="23"/>
        <v>SAT</v>
      </c>
      <c r="L70" t="str">
        <f t="shared" si="23"/>
        <v>SUN</v>
      </c>
      <c r="M70" t="str">
        <f t="shared" si="23"/>
        <v>MON</v>
      </c>
      <c r="N70" t="str">
        <f t="shared" si="23"/>
        <v>TUE</v>
      </c>
      <c r="O70" t="str">
        <f t="shared" si="23"/>
        <v>WED</v>
      </c>
      <c r="P70" t="str">
        <f t="shared" si="23"/>
        <v>THU</v>
      </c>
      <c r="Q70" t="str">
        <f t="shared" si="23"/>
        <v>FRI</v>
      </c>
      <c r="R70" t="str">
        <f t="shared" si="23"/>
        <v>SAT</v>
      </c>
      <c r="S70" t="str">
        <f t="shared" si="23"/>
        <v>SUN</v>
      </c>
      <c r="T70" t="str">
        <f t="shared" si="23"/>
        <v>MON</v>
      </c>
      <c r="U70" t="str">
        <f t="shared" si="23"/>
        <v>TUE</v>
      </c>
      <c r="V70" t="str">
        <f t="shared" si="23"/>
        <v>WED</v>
      </c>
      <c r="W70" t="str">
        <f t="shared" si="23"/>
        <v>THU</v>
      </c>
      <c r="X70" t="str">
        <f t="shared" si="23"/>
        <v>FRI</v>
      </c>
      <c r="Y70" t="str">
        <f t="shared" si="23"/>
        <v>SAT</v>
      </c>
      <c r="Z70" t="str">
        <f t="shared" si="23"/>
        <v>SUN</v>
      </c>
      <c r="AA70" t="str">
        <f t="shared" si="23"/>
        <v>MON</v>
      </c>
      <c r="AB70" t="str">
        <f t="shared" si="23"/>
        <v>TUE</v>
      </c>
      <c r="AC70" t="str">
        <f t="shared" si="23"/>
        <v>WED</v>
      </c>
      <c r="AD70" t="str">
        <f t="shared" si="23"/>
        <v>THU</v>
      </c>
      <c r="AE70" t="str">
        <f t="shared" si="23"/>
        <v>FRI</v>
      </c>
      <c r="AF70" t="str">
        <f t="shared" si="23"/>
        <v>SAT</v>
      </c>
      <c r="AG70" t="str">
        <f t="shared" si="23"/>
        <v>SUN</v>
      </c>
      <c r="AH70" t="str">
        <f t="shared" si="23"/>
        <v>MON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08</v>
      </c>
      <c r="F72" t="str">
        <f t="shared" ref="F72:AH72" si="24">TEXT(F55,"dd")</f>
        <v>09</v>
      </c>
      <c r="G72" t="str">
        <f t="shared" si="24"/>
        <v>10</v>
      </c>
      <c r="H72" t="str">
        <f t="shared" si="24"/>
        <v>11</v>
      </c>
      <c r="I72" t="str">
        <f t="shared" si="24"/>
        <v>12</v>
      </c>
      <c r="J72" t="str">
        <f t="shared" si="24"/>
        <v>13</v>
      </c>
      <c r="K72" t="str">
        <f t="shared" si="24"/>
        <v>14</v>
      </c>
      <c r="L72" t="str">
        <f t="shared" si="24"/>
        <v>15</v>
      </c>
      <c r="M72" t="str">
        <f t="shared" si="24"/>
        <v>16</v>
      </c>
      <c r="N72" t="str">
        <f t="shared" si="24"/>
        <v>17</v>
      </c>
      <c r="O72" t="str">
        <f t="shared" si="24"/>
        <v>18</v>
      </c>
      <c r="P72" t="str">
        <f t="shared" si="24"/>
        <v>19</v>
      </c>
      <c r="Q72" t="str">
        <f t="shared" si="24"/>
        <v>20</v>
      </c>
      <c r="R72" t="str">
        <f t="shared" si="24"/>
        <v>21</v>
      </c>
      <c r="S72" t="str">
        <f t="shared" si="24"/>
        <v>22</v>
      </c>
      <c r="T72" t="str">
        <f t="shared" si="24"/>
        <v>23</v>
      </c>
      <c r="U72" t="str">
        <f t="shared" si="24"/>
        <v>24</v>
      </c>
      <c r="V72" t="str">
        <f t="shared" si="24"/>
        <v>25</v>
      </c>
      <c r="W72" t="str">
        <f t="shared" si="24"/>
        <v>26</v>
      </c>
      <c r="X72" t="str">
        <f t="shared" si="24"/>
        <v>27</v>
      </c>
      <c r="Y72" t="str">
        <f t="shared" si="24"/>
        <v>28</v>
      </c>
      <c r="Z72" t="str">
        <f t="shared" si="24"/>
        <v>29</v>
      </c>
      <c r="AA72" t="str">
        <f t="shared" si="24"/>
        <v>30</v>
      </c>
      <c r="AB72" t="str">
        <f t="shared" si="24"/>
        <v>01</v>
      </c>
      <c r="AC72" t="str">
        <f t="shared" si="24"/>
        <v>02</v>
      </c>
      <c r="AD72" t="str">
        <f t="shared" si="24"/>
        <v>03</v>
      </c>
      <c r="AE72" t="str">
        <f t="shared" si="24"/>
        <v>04</v>
      </c>
      <c r="AF72" t="str">
        <f t="shared" si="24"/>
        <v>05</v>
      </c>
      <c r="AG72" t="str">
        <f t="shared" si="24"/>
        <v>06</v>
      </c>
      <c r="AH72" t="str">
        <f t="shared" si="24"/>
        <v>07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2C74C5-065B-4723-9C23-003D7A495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B5DF5-9050-452B-824D-430EE0C675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A34675FB-CDF8-4243-9888-A100076C2DE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Project timeline</vt:lpstr>
      <vt:lpstr>Milestone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2023-02-13T07:54:16Z</dcterms:created>
  <dcterms:modified xsi:type="dcterms:W3CDTF">2023-06-27T05:17:49Z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