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8_{FDB205A7-E047-4D79-B9D7-C46BFF995E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timeline'!$1:$9)-1</definedName>
    <definedName name="GridCalc">IFERROR(calcs!$A1/SUMPRODUCT( (Activities[Id]=calcs!$C1)*(Activities[Start]&lt;=calcs!A$31)*((Activities[Changes]&gt;=calcs!A$31)+(LEN(Activities[Changes])=0)*(Activities[Start]=calcs!A$31)) ),NA())</definedName>
    <definedName name="_xlnm.Print_Titles" localSheetId="0">'Project timeline'!$6:$6</definedName>
    <definedName name="RowTitleRegion1..D3">'Project timeline'!$D$2</definedName>
    <definedName name="StartDate">calcs!$D$28</definedName>
    <definedName name="StartDateWindow">calcs!$D$25</definedName>
    <definedName name="Title1">Activities[[#Headers],[Activity 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5" i="2" l="1"/>
  <c r="B7" i="1" l="1"/>
  <c r="B15" i="1"/>
  <c r="B17" i="1"/>
  <c r="B8" i="1"/>
  <c r="B9" i="1"/>
  <c r="B10" i="1"/>
  <c r="B11" i="1"/>
  <c r="B12" i="1"/>
  <c r="B13" i="1"/>
  <c r="B14" i="1"/>
  <c r="B16" i="1"/>
  <c r="B18" i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X48" i="2" l="1"/>
  <c r="AF49" i="2"/>
  <c r="F48" i="2"/>
  <c r="Q49" i="2"/>
  <c r="X51" i="2"/>
  <c r="AG49" i="2"/>
  <c r="AB45" i="2"/>
  <c r="N47" i="2"/>
  <c r="S47" i="2"/>
  <c r="S48" i="2"/>
  <c r="Y47" i="2"/>
  <c r="R46" i="2"/>
  <c r="I45" i="2"/>
  <c r="U51" i="2"/>
  <c r="O47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<sst xmlns="http://schemas.openxmlformats.org/spreadsheetml/2006/main" count="37" uniqueCount="34">
  <si>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</si>
  <si>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</si>
  <si>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</si>
  <si>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</si>
  <si>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</si>
  <si>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</si>
  <si>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</si>
  <si>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</si>
  <si>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</si>
  <si>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</si>
  <si>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</si>
  <si>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</si>
  <si>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</si>
  <si>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Project Start</t>
  </si>
  <si>
    <t># of rows</t>
  </si>
  <si>
    <t>Chart showing project activities with a scrollable timeline is in this cell.</t>
  </si>
  <si>
    <t>Project Timeline</t>
  </si>
  <si>
    <t>Start Date</t>
  </si>
  <si>
    <t xml:space="preserve">Activity </t>
  </si>
  <si>
    <t>User Form UI</t>
  </si>
  <si>
    <t>Changes</t>
  </si>
  <si>
    <t>Login/Forms/UI</t>
  </si>
  <si>
    <t>Browsing admin UI templates</t>
  </si>
  <si>
    <t>Creating Project Timeline</t>
  </si>
  <si>
    <t>Target Date</t>
  </si>
  <si>
    <t>To follow</t>
  </si>
  <si>
    <t>Status</t>
  </si>
  <si>
    <t>Pending</t>
  </si>
  <si>
    <t xml:space="preserve">AdminSide UI </t>
  </si>
  <si>
    <t>(Alexander Mendoza)</t>
  </si>
  <si>
    <t xml:space="preserve">  (Kent Bryan )</t>
  </si>
  <si>
    <t xml:space="preserve">Documentation </t>
  </si>
  <si>
    <t>(Jerico Cabotaje)</t>
  </si>
  <si>
    <t>Assigned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</si>
</sst>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15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Garamond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Garamond"/>
      <family val="2"/>
      <scheme val="major"/>
    </font>
    <font>
      <b/>
      <sz val="15"/>
      <color theme="3"/>
      <name val="Garamond"/>
      <family val="2"/>
      <scheme val="major"/>
    </font>
    <font>
      <b/>
      <sz val="11"/>
      <color theme="3"/>
      <name val="Garamond"/>
      <family val="2"/>
      <scheme val="major"/>
    </font>
    <font>
      <sz val="30"/>
      <color theme="4"/>
      <name val="Garamond"/>
      <family val="2"/>
      <scheme val="major"/>
    </font>
    <font>
      <sz val="36"/>
      <color theme="4"/>
      <name val="Garamond"/>
      <family val="2"/>
      <scheme val="major"/>
    </font>
    <font>
      <sz val="13"/>
      <color theme="3"/>
      <name val="Calibri"/>
      <family val="2"/>
      <scheme val="minor"/>
    </font>
    <font>
      <sz val="48"/>
      <color theme="5"/>
      <name val="Garamond"/>
      <family val="1"/>
      <scheme val="major"/>
    </font>
    <font>
      <sz val="18"/>
      <color theme="5"/>
      <name val="Garamond"/>
      <family val="1"/>
      <scheme val="major"/>
    </font>
    <font>
      <sz val="16"/>
      <color theme="3"/>
      <name val="Garamond"/>
      <family val="1"/>
      <scheme val="major"/>
    </font>
    <font>
      <sz val="12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</borders>
  <cellStyleXfs count="14">
    <xf numFmtId="0" fontId="0" fillId="0" borderId="0">
      <alignment horizontal="left" vertical="center" wrapText="1" indent="1"/>
    </xf>
    <xf numFmtId="0" fontId="5" fillId="2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7" borderId="0" applyNumberFormat="0" applyBorder="0" applyAlignment="0" applyProtection="0"/>
    <xf numFmtId="0" fontId="7" fillId="10" borderId="0" applyNumberFormat="0" applyAlignment="0" applyProtection="0"/>
  </cellStyleXfs>
  <cellXfs count="22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11" borderId="0" xfId="0" applyFill="1">
      <alignment horizontal="left" vertical="center" wrapText="1" indent="1"/>
    </xf>
    <xf numFmtId="0" fontId="0" fillId="11" borderId="0" xfId="0" applyFill="1" applyAlignment="1">
      <alignment vertical="center"/>
    </xf>
    <xf numFmtId="0" fontId="8" fillId="12" borderId="0" xfId="1" applyFont="1" applyFill="1" applyBorder="1">
      <alignment horizontal="left" vertical="center"/>
    </xf>
    <xf numFmtId="0" fontId="9" fillId="11" borderId="0" xfId="1" applyFont="1" applyFill="1" applyBorder="1">
      <alignment horizontal="left" vertical="center"/>
    </xf>
    <xf numFmtId="0" fontId="8" fillId="11" borderId="0" xfId="1" applyFont="1" applyFill="1" applyBorder="1">
      <alignment horizontal="left" vertical="center"/>
    </xf>
    <xf numFmtId="0" fontId="0" fillId="13" borderId="0" xfId="0" applyFill="1" applyAlignment="1">
      <alignment vertical="center"/>
    </xf>
    <xf numFmtId="0" fontId="3" fillId="11" borderId="0" xfId="3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14" fontId="12" fillId="13" borderId="0" xfId="13" applyNumberFormat="1" applyFont="1" applyFill="1" applyAlignment="1">
      <alignment horizontal="left" vertical="center" indent="3"/>
    </xf>
    <xf numFmtId="14" fontId="0" fillId="0" borderId="0" xfId="0" applyNumberFormat="1" applyAlignment="1">
      <alignment horizontal="left" vertical="center" indent="1"/>
    </xf>
    <xf numFmtId="0" fontId="3" fillId="11" borderId="0" xfId="3" applyFill="1" applyBorder="1" applyAlignment="1">
      <alignment horizontal="center" vertical="center"/>
    </xf>
    <xf numFmtId="0" fontId="11" fillId="13" borderId="0" xfId="1" applyFont="1" applyFill="1" applyBorder="1" applyAlignment="1">
      <alignment horizontal="center"/>
    </xf>
    <xf numFmtId="0" fontId="12" fillId="13" borderId="0" xfId="2" applyFont="1" applyFill="1" applyAlignment="1">
      <alignment horizontal="right" vertical="center" indent="3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11" borderId="0" xfId="0" applyFont="1" applyFill="1">
      <alignment horizontal="left" vertical="center" wrapText="1" indent="1"/>
    </xf>
    <xf numFmtId="14" fontId="0" fillId="11" borderId="0" xfId="0" applyNumberFormat="1" applyFont="1" applyFill="1">
      <alignment horizontal="left" vertical="center" wrapText="1" indent="1"/>
    </xf>
    <xf numFmtId="0" fontId="13" fillId="0" borderId="0" xfId="3" applyFont="1" applyFill="1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20"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3"/>
        <name val="Calibri"/>
        <family val="2"/>
        <scheme val="minor"/>
      </font>
      <alignment horizontal="left" vertical="center" textRotation="0" relativeIndent="1" justifyLastLine="0" shrinkToFit="0" readingOrder="0"/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5117038483843"/>
          <bgColor theme="8"/>
        </patternFill>
      </fill>
    </dxf>
    <dxf>
      <font>
        <b/>
        <color theme="5" tint="-0.249977111117893"/>
      </font>
    </dxf>
    <dxf>
      <font>
        <b/>
        <color theme="5" tint="-0.249977111117893"/>
      </font>
    </dxf>
    <dxf>
      <font>
        <b/>
        <color theme="5" tint="-0.249977111117893"/>
      </font>
      <border>
        <top style="thin">
          <color theme="5"/>
        </top>
      </border>
    </dxf>
    <dxf>
      <font>
        <color theme="5"/>
      </font>
      <fill>
        <patternFill>
          <bgColor theme="8" tint="-9.9948118533890809E-2"/>
        </patternFill>
      </fill>
      <border>
        <bottom style="thin">
          <color theme="3"/>
        </bottom>
      </border>
    </dxf>
    <dxf>
      <font>
        <color theme="5"/>
      </font>
      <fill>
        <patternFill>
          <bgColor theme="3" tint="0.79998168889431442"/>
        </patternFill>
      </fill>
      <border>
        <top/>
        <bottom/>
        <vertical style="thin">
          <color theme="9" tint="0.79998168889431442"/>
        </vertical>
      </border>
    </dxf>
    <dxf>
      <font>
        <b/>
        <color theme="1"/>
      </font>
      <border>
        <top style="thick">
          <color theme="3"/>
        </top>
      </border>
    </dxf>
    <dxf>
      <font>
        <b/>
        <color theme="0"/>
      </font>
      <fill>
        <patternFill patternType="solid">
          <fgColor theme="8"/>
          <bgColor theme="3"/>
        </patternFill>
      </fill>
    </dxf>
    <dxf>
      <font>
        <color theme="1"/>
      </font>
      <fill>
        <patternFill>
          <bgColor theme="9"/>
        </patternFill>
      </fill>
      <border>
        <left/>
        <right/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3" defaultTableStyle="TableStyleMedium2" defaultPivotStyle="PivotStyleLight8">
    <tableStyle name="Project Timeline" pivot="0" count="4" xr9:uid="{00000000-0011-0000-FFFF-FFFF00000000}">
      <tableStyleElement type="wholeTable" dxfId="19"/>
      <tableStyleElement type="headerRow" dxfId="18"/>
      <tableStyleElement type="firstRowStripe" dxfId="17"/>
      <tableStyleElement type="secondRowStripe" dxfId="16"/>
    </tableStyle>
    <tableStyle name="TableStyleLight13 2" pivot="0" count="3" xr9:uid="{BA2E9783-23AD-514B-952C-F35C9D5B86FB}">
      <tableStyleElement type="wholeTable" dxfId="15"/>
      <tableStyleElement type="headerRow" dxfId="14"/>
      <tableStyleElement type="totalRow" dxfId="13"/>
    </tableStyle>
    <tableStyle name="TableStyleLight3 2" pivot="0" count="7" xr9:uid="{83C8348D-80F5-F040-ABDF-13BBDEF3449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45182</c:v>
                </c:pt>
                <c:pt idx="1">
                  <c:v>45183</c:v>
                </c:pt>
                <c:pt idx="2">
                  <c:v>45184</c:v>
                </c:pt>
                <c:pt idx="3">
                  <c:v>45185</c:v>
                </c:pt>
                <c:pt idx="4">
                  <c:v>45186</c:v>
                </c:pt>
                <c:pt idx="5">
                  <c:v>45187</c:v>
                </c:pt>
                <c:pt idx="6">
                  <c:v>45188</c:v>
                </c:pt>
                <c:pt idx="7">
                  <c:v>45189</c:v>
                </c:pt>
                <c:pt idx="8">
                  <c:v>45190</c:v>
                </c:pt>
                <c:pt idx="9">
                  <c:v>45191</c:v>
                </c:pt>
                <c:pt idx="10">
                  <c:v>45192</c:v>
                </c:pt>
                <c:pt idx="11">
                  <c:v>45193</c:v>
                </c:pt>
                <c:pt idx="12">
                  <c:v>45194</c:v>
                </c:pt>
                <c:pt idx="13">
                  <c:v>45195</c:v>
                </c:pt>
                <c:pt idx="14">
                  <c:v>45196</c:v>
                </c:pt>
                <c:pt idx="15">
                  <c:v>45197</c:v>
                </c:pt>
                <c:pt idx="16">
                  <c:v>45198</c:v>
                </c:pt>
                <c:pt idx="17">
                  <c:v>45199</c:v>
                </c:pt>
                <c:pt idx="18">
                  <c:v>45200</c:v>
                </c:pt>
                <c:pt idx="19">
                  <c:v>45201</c:v>
                </c:pt>
                <c:pt idx="20">
                  <c:v>45202</c:v>
                </c:pt>
                <c:pt idx="21">
                  <c:v>45203</c:v>
                </c:pt>
                <c:pt idx="22">
                  <c:v>45204</c:v>
                </c:pt>
                <c:pt idx="23">
                  <c:v>45205</c:v>
                </c:pt>
                <c:pt idx="24">
                  <c:v>45206</c:v>
                </c:pt>
                <c:pt idx="25">
                  <c:v>45207</c:v>
                </c:pt>
                <c:pt idx="26">
                  <c:v>45208</c:v>
                </c:pt>
                <c:pt idx="27">
                  <c:v>45209</c:v>
                </c:pt>
                <c:pt idx="28">
                  <c:v>45210</c:v>
                </c:pt>
                <c:pt idx="29">
                  <c:v>45211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45182</c:v>
                </c:pt>
                <c:pt idx="1">
                  <c:v>45183</c:v>
                </c:pt>
                <c:pt idx="2">
                  <c:v>45184</c:v>
                </c:pt>
                <c:pt idx="3">
                  <c:v>45185</c:v>
                </c:pt>
                <c:pt idx="4">
                  <c:v>45186</c:v>
                </c:pt>
                <c:pt idx="5">
                  <c:v>45187</c:v>
                </c:pt>
                <c:pt idx="6">
                  <c:v>45188</c:v>
                </c:pt>
                <c:pt idx="7">
                  <c:v>45189</c:v>
                </c:pt>
                <c:pt idx="8">
                  <c:v>45190</c:v>
                </c:pt>
                <c:pt idx="9">
                  <c:v>45191</c:v>
                </c:pt>
                <c:pt idx="10">
                  <c:v>45192</c:v>
                </c:pt>
                <c:pt idx="11">
                  <c:v>45193</c:v>
                </c:pt>
                <c:pt idx="12">
                  <c:v>45194</c:v>
                </c:pt>
                <c:pt idx="13">
                  <c:v>45195</c:v>
                </c:pt>
                <c:pt idx="14">
                  <c:v>45196</c:v>
                </c:pt>
                <c:pt idx="15">
                  <c:v>45197</c:v>
                </c:pt>
                <c:pt idx="16">
                  <c:v>45198</c:v>
                </c:pt>
                <c:pt idx="17">
                  <c:v>45199</c:v>
                </c:pt>
                <c:pt idx="18">
                  <c:v>45200</c:v>
                </c:pt>
                <c:pt idx="19">
                  <c:v>45201</c:v>
                </c:pt>
                <c:pt idx="20">
                  <c:v>45202</c:v>
                </c:pt>
                <c:pt idx="21">
                  <c:v>45203</c:v>
                </c:pt>
                <c:pt idx="22">
                  <c:v>45204</c:v>
                </c:pt>
                <c:pt idx="23">
                  <c:v>45205</c:v>
                </c:pt>
                <c:pt idx="24">
                  <c:v>45206</c:v>
                </c:pt>
                <c:pt idx="25">
                  <c:v>45207</c:v>
                </c:pt>
                <c:pt idx="26">
                  <c:v>45208</c:v>
                </c:pt>
                <c:pt idx="27">
                  <c:v>45209</c:v>
                </c:pt>
                <c:pt idx="28">
                  <c:v>45210</c:v>
                </c:pt>
                <c:pt idx="29">
                  <c:v>45211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45182</c:v>
                </c:pt>
                <c:pt idx="1">
                  <c:v>45183</c:v>
                </c:pt>
                <c:pt idx="2">
                  <c:v>45184</c:v>
                </c:pt>
                <c:pt idx="3">
                  <c:v>45185</c:v>
                </c:pt>
                <c:pt idx="4">
                  <c:v>45186</c:v>
                </c:pt>
                <c:pt idx="5">
                  <c:v>45187</c:v>
                </c:pt>
                <c:pt idx="6">
                  <c:v>45188</c:v>
                </c:pt>
                <c:pt idx="7">
                  <c:v>45189</c:v>
                </c:pt>
                <c:pt idx="8">
                  <c:v>45190</c:v>
                </c:pt>
                <c:pt idx="9">
                  <c:v>45191</c:v>
                </c:pt>
                <c:pt idx="10">
                  <c:v>45192</c:v>
                </c:pt>
                <c:pt idx="11">
                  <c:v>45193</c:v>
                </c:pt>
                <c:pt idx="12">
                  <c:v>45194</c:v>
                </c:pt>
                <c:pt idx="13">
                  <c:v>45195</c:v>
                </c:pt>
                <c:pt idx="14">
                  <c:v>45196</c:v>
                </c:pt>
                <c:pt idx="15">
                  <c:v>45197</c:v>
                </c:pt>
                <c:pt idx="16">
                  <c:v>45198</c:v>
                </c:pt>
                <c:pt idx="17">
                  <c:v>45199</c:v>
                </c:pt>
                <c:pt idx="18">
                  <c:v>45200</c:v>
                </c:pt>
                <c:pt idx="19">
                  <c:v>45201</c:v>
                </c:pt>
                <c:pt idx="20">
                  <c:v>45202</c:v>
                </c:pt>
                <c:pt idx="21">
                  <c:v>45203</c:v>
                </c:pt>
                <c:pt idx="22">
                  <c:v>45204</c:v>
                </c:pt>
                <c:pt idx="23">
                  <c:v>45205</c:v>
                </c:pt>
                <c:pt idx="24">
                  <c:v>45206</c:v>
                </c:pt>
                <c:pt idx="25">
                  <c:v>45207</c:v>
                </c:pt>
                <c:pt idx="26">
                  <c:v>45208</c:v>
                </c:pt>
                <c:pt idx="27">
                  <c:v>45209</c:v>
                </c:pt>
                <c:pt idx="28">
                  <c:v>45210</c:v>
                </c:pt>
                <c:pt idx="29">
                  <c:v>45211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45182</c:v>
                </c:pt>
                <c:pt idx="1">
                  <c:v>45183</c:v>
                </c:pt>
                <c:pt idx="2">
                  <c:v>45184</c:v>
                </c:pt>
                <c:pt idx="3">
                  <c:v>45185</c:v>
                </c:pt>
                <c:pt idx="4">
                  <c:v>45186</c:v>
                </c:pt>
                <c:pt idx="5">
                  <c:v>45187</c:v>
                </c:pt>
                <c:pt idx="6">
                  <c:v>45188</c:v>
                </c:pt>
                <c:pt idx="7">
                  <c:v>45189</c:v>
                </c:pt>
                <c:pt idx="8">
                  <c:v>45190</c:v>
                </c:pt>
                <c:pt idx="9">
                  <c:v>45191</c:v>
                </c:pt>
                <c:pt idx="10">
                  <c:v>45192</c:v>
                </c:pt>
                <c:pt idx="11">
                  <c:v>45193</c:v>
                </c:pt>
                <c:pt idx="12">
                  <c:v>45194</c:v>
                </c:pt>
                <c:pt idx="13">
                  <c:v>45195</c:v>
                </c:pt>
                <c:pt idx="14">
                  <c:v>45196</c:v>
                </c:pt>
                <c:pt idx="15">
                  <c:v>45197</c:v>
                </c:pt>
                <c:pt idx="16">
                  <c:v>45198</c:v>
                </c:pt>
                <c:pt idx="17">
                  <c:v>45199</c:v>
                </c:pt>
                <c:pt idx="18">
                  <c:v>45200</c:v>
                </c:pt>
                <c:pt idx="19">
                  <c:v>45201</c:v>
                </c:pt>
                <c:pt idx="20">
                  <c:v>45202</c:v>
                </c:pt>
                <c:pt idx="21">
                  <c:v>45203</c:v>
                </c:pt>
                <c:pt idx="22">
                  <c:v>45204</c:v>
                </c:pt>
                <c:pt idx="23">
                  <c:v>45205</c:v>
                </c:pt>
                <c:pt idx="24">
                  <c:v>45206</c:v>
                </c:pt>
                <c:pt idx="25">
                  <c:v>45207</c:v>
                </c:pt>
                <c:pt idx="26">
                  <c:v>45208</c:v>
                </c:pt>
                <c:pt idx="27">
                  <c:v>45209</c:v>
                </c:pt>
                <c:pt idx="28">
                  <c:v>45210</c:v>
                </c:pt>
                <c:pt idx="29">
                  <c:v>45211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45182</c:v>
                </c:pt>
                <c:pt idx="1">
                  <c:v>45183</c:v>
                </c:pt>
                <c:pt idx="2">
                  <c:v>45184</c:v>
                </c:pt>
                <c:pt idx="3">
                  <c:v>45185</c:v>
                </c:pt>
                <c:pt idx="4">
                  <c:v>45186</c:v>
                </c:pt>
                <c:pt idx="5">
                  <c:v>45187</c:v>
                </c:pt>
                <c:pt idx="6">
                  <c:v>45188</c:v>
                </c:pt>
                <c:pt idx="7">
                  <c:v>45189</c:v>
                </c:pt>
                <c:pt idx="8">
                  <c:v>45190</c:v>
                </c:pt>
                <c:pt idx="9">
                  <c:v>45191</c:v>
                </c:pt>
                <c:pt idx="10">
                  <c:v>45192</c:v>
                </c:pt>
                <c:pt idx="11">
                  <c:v>45193</c:v>
                </c:pt>
                <c:pt idx="12">
                  <c:v>45194</c:v>
                </c:pt>
                <c:pt idx="13">
                  <c:v>45195</c:v>
                </c:pt>
                <c:pt idx="14">
                  <c:v>45196</c:v>
                </c:pt>
                <c:pt idx="15">
                  <c:v>45197</c:v>
                </c:pt>
                <c:pt idx="16">
                  <c:v>45198</c:v>
                </c:pt>
                <c:pt idx="17">
                  <c:v>45199</c:v>
                </c:pt>
                <c:pt idx="18">
                  <c:v>45200</c:v>
                </c:pt>
                <c:pt idx="19">
                  <c:v>45201</c:v>
                </c:pt>
                <c:pt idx="20">
                  <c:v>45202</c:v>
                </c:pt>
                <c:pt idx="21">
                  <c:v>45203</c:v>
                </c:pt>
                <c:pt idx="22">
                  <c:v>45204</c:v>
                </c:pt>
                <c:pt idx="23">
                  <c:v>45205</c:v>
                </c:pt>
                <c:pt idx="24">
                  <c:v>45206</c:v>
                </c:pt>
                <c:pt idx="25">
                  <c:v>45207</c:v>
                </c:pt>
                <c:pt idx="26">
                  <c:v>45208</c:v>
                </c:pt>
                <c:pt idx="27">
                  <c:v>45209</c:v>
                </c:pt>
                <c:pt idx="28">
                  <c:v>45210</c:v>
                </c:pt>
                <c:pt idx="29">
                  <c:v>45211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Pt>
            <c:idx val="3"/>
            <c:marker>
              <c:spPr>
                <a:solidFill>
                  <a:schemeClr val="tx2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B1A-4808-B570-F39EFF2D7B24}"/>
              </c:ext>
            </c:extLst>
          </c:dPt>
          <c:dPt>
            <c:idx val="6"/>
            <c:marker>
              <c:spPr>
                <a:solidFill>
                  <a:schemeClr val="tx2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85D-B943-A53D-6A6D765E301A}"/>
              </c:ext>
            </c:extLst>
          </c:dPt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PROJECT</a:t>
                    </a:r>
                    <a:r>
                      <a:rPr lang="en-US" baseline="0"/>
                      <a:t> START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  <a:latin typeface="+mn-lt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2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latin typeface="+mn-lt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5.3000000000000007</c:v>
                </c:pt>
                <c:pt idx="19">
                  <c:v>5.3000000000000007</c:v>
                </c:pt>
                <c:pt idx="20">
                  <c:v>5.3000000000000007</c:v>
                </c:pt>
                <c:pt idx="21">
                  <c:v>5.3000000000000007</c:v>
                </c:pt>
                <c:pt idx="22">
                  <c:v>5.3000000000000007</c:v>
                </c:pt>
                <c:pt idx="23">
                  <c:v>5.3000000000000007</c:v>
                </c:pt>
                <c:pt idx="24">
                  <c:v>5.3000000000000007</c:v>
                </c:pt>
                <c:pt idx="25">
                  <c:v>5.3000000000000007</c:v>
                </c:pt>
                <c:pt idx="26">
                  <c:v>5.3000000000000007</c:v>
                </c:pt>
                <c:pt idx="27">
                  <c:v>5.3000000000000007</c:v>
                </c:pt>
                <c:pt idx="28">
                  <c:v>5.3000000000000007</c:v>
                </c:pt>
                <c:pt idx="29">
                  <c:v>5.3000000000000007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ADMINSIDE UI 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1100">
                      <a:latin typeface="+mn-lt"/>
                    </a:defRPr>
                  </a:pPr>
                  <a:endParaRPr lang="en-US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9456634666426653E-2"/>
                      <c:h val="5.921694493476231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3B6-7A4F-B2F6-BC6A131433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latin typeface="+mn-lt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4.3000000000000007</c:v>
                </c:pt>
                <c:pt idx="1">
                  <c:v>4.3000000000000007</c:v>
                </c:pt>
                <c:pt idx="2">
                  <c:v>4.3000000000000007</c:v>
                </c:pt>
                <c:pt idx="3">
                  <c:v>4.3000000000000007</c:v>
                </c:pt>
                <c:pt idx="4">
                  <c:v>4.3000000000000007</c:v>
                </c:pt>
                <c:pt idx="5">
                  <c:v>4.3000000000000007</c:v>
                </c:pt>
                <c:pt idx="6">
                  <c:v>4.3000000000000007</c:v>
                </c:pt>
                <c:pt idx="7">
                  <c:v>4.3000000000000007</c:v>
                </c:pt>
                <c:pt idx="8">
                  <c:v>4.3000000000000007</c:v>
                </c:pt>
                <c:pt idx="9">
                  <c:v>4.3000000000000007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4.3000000000000007</c:v>
                </c:pt>
                <c:pt idx="25">
                  <c:v>4.3000000000000007</c:v>
                </c:pt>
                <c:pt idx="26">
                  <c:v>4.3000000000000007</c:v>
                </c:pt>
                <c:pt idx="27">
                  <c:v>4.3000000000000007</c:v>
                </c:pt>
                <c:pt idx="28">
                  <c:v>4.3000000000000007</c:v>
                </c:pt>
                <c:pt idx="29">
                  <c:v>4.3000000000000007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USER FORM UI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1100">
                      <a:latin typeface="+mn-lt"/>
                    </a:defRPr>
                  </a:pPr>
                  <a:endParaRPr lang="en-US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593764380873023"/>
                      <c:h val="5.921694493476231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03B6-7A4F-B2F6-BC6A131433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latin typeface="+mn-lt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3.3000000000000007</c:v>
                </c:pt>
                <c:pt idx="1">
                  <c:v>3.3000000000000007</c:v>
                </c:pt>
                <c:pt idx="2">
                  <c:v>3.3000000000000007</c:v>
                </c:pt>
                <c:pt idx="3">
                  <c:v>3.3000000000000007</c:v>
                </c:pt>
                <c:pt idx="4">
                  <c:v>3.3000000000000007</c:v>
                </c:pt>
                <c:pt idx="5">
                  <c:v>3.3000000000000007</c:v>
                </c:pt>
                <c:pt idx="6">
                  <c:v>3.3000000000000007</c:v>
                </c:pt>
                <c:pt idx="7">
                  <c:v>3.3000000000000007</c:v>
                </c:pt>
                <c:pt idx="8">
                  <c:v>3.3000000000000007</c:v>
                </c:pt>
                <c:pt idx="9">
                  <c:v>3.3000000000000007</c:v>
                </c:pt>
                <c:pt idx="10">
                  <c:v>3.3000000000000007</c:v>
                </c:pt>
                <c:pt idx="11">
                  <c:v>3.3000000000000007</c:v>
                </c:pt>
                <c:pt idx="12">
                  <c:v>3.3000000000000007</c:v>
                </c:pt>
                <c:pt idx="13">
                  <c:v>3.3000000000000007</c:v>
                </c:pt>
                <c:pt idx="14">
                  <c:v>3.3000000000000007</c:v>
                </c:pt>
                <c:pt idx="15">
                  <c:v>3.3000000000000007</c:v>
                </c:pt>
                <c:pt idx="16">
                  <c:v>3.3000000000000007</c:v>
                </c:pt>
                <c:pt idx="17">
                  <c:v>3.3000000000000007</c:v>
                </c:pt>
                <c:pt idx="18">
                  <c:v>3.3000000000000007</c:v>
                </c:pt>
                <c:pt idx="19">
                  <c:v>3.3000000000000007</c:v>
                </c:pt>
                <c:pt idx="20">
                  <c:v>3.3000000000000007</c:v>
                </c:pt>
                <c:pt idx="21">
                  <c:v>3.3000000000000007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DOCUMENTATION 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1100">
                      <a:latin typeface="+mn-lt"/>
                    </a:defRPr>
                  </a:pPr>
                  <a:endParaRPr lang="en-US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351260339106732"/>
                      <c:h val="5.921694493476231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03B6-7A4F-B2F6-BC6A131433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latin typeface="+mn-lt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Sep 2023</c:v>
                </c:pt>
              </c:strCache>
            </c:strRef>
          </c:tx>
          <c:spPr>
            <a:ln w="228600" cap="sq"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Oct 2023</c:v>
                </c:pt>
              </c:strCache>
            </c:strRef>
          </c:tx>
          <c:spPr>
            <a:ln w="228600" cap="sq">
              <a:solidFill>
                <a:schemeClr val="accent5">
                  <a:lumMod val="9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Oct 2023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>
                    <a:solidFill>
                      <a:schemeClr val="accent2"/>
                    </a:solidFill>
                    <a:latin typeface="Garamond" panose="02020404030301010803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Sep 2023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{91DE2D84-EAEB-463E-B262-F0A18A87444F}</c15:txfldGUID>
                      <c15:f>calcs!$E$72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{B6AB7AFF-8F19-4933-9E3D-37B4844CDCF2}</c15:txfldGUID>
                      <c15:f>calcs!$F$72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{FF2CDC0B-97F5-40E4-8CFD-04EEE8D40576}</c15:txfldGUID>
                      <c15:f>calcs!$G$72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{696AFA21-0B84-424A-B1A8-D804D9F2270E}</c15:txfldGUID>
                      <c15:f>calcs!$H$72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{EDB5AD9E-CAE5-40BD-900D-DA47B3C1AA43}</c15:txfldGUID>
                      <c15:f>calcs!$I$72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{0DE62325-4B41-4395-8505-F76339B8280E}</c15:txfldGUID>
                      <c15:f>calcs!$J$72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{846B0CF8-E56A-4CA4-83DD-4A74F1E65F73}</c15:txfldGUID>
                      <c15:f>calcs!$K$72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{D5D18E17-DC73-4F37-815A-45DCA2006BA1}</c15:txfldGUID>
                      <c15:f>calcs!$L$72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{99228FFB-98CE-4C23-B69D-9A5BF3E48F31}</c15:txfldGUID>
                      <c15:f>calcs!$M$72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{39899DDA-E533-4DAA-B849-CC627E1F3AA1}</c15:txfldGUID>
                      <c15:f>calcs!$N$72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{379A57BC-E14B-40EA-B934-3045FE320695}</c15:txfldGUID>
                      <c15:f>calcs!$O$72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{92996DF4-52B9-4A6F-9A6F-CCB1F1DAF041}</c15:txfldGUID>
                      <c15:f>calcs!$P$72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{094BAB00-E66E-4AD3-95AD-3CF6ACF769A7}</c15:txfldGUID>
                      <c15:f>calcs!$Q$72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{64D2918D-E760-4B33-BCD2-9B973F4C36C3}</c15:txfldGUID>
                      <c15:f>calcs!$R$72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{5BC43431-7FBF-4D08-A0C2-870CD906AA41}</c15:txfldGUID>
                      <c15:f>calcs!$S$72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{9A568272-49A5-41F8-8A96-77ACD5B2677B}</c15:txfldGUID>
                      <c15:f>calcs!$T$72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{4AC3E926-F5AD-4BD2-9A8A-9D80E7A89B5C}</c15:txfldGUID>
                      <c15:f>calcs!$U$72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{AAAC5ABF-65D5-4BCE-BECA-803126693EA5}</c15:txfldGUID>
                      <c15:f>calcs!$V$72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{4FD38C60-AE84-4EC8-84A9-8EF652264321}</c15:txfldGUID>
                      <c15:f>calcs!$W$72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{C3AF0AB7-F88B-4B90-9EAB-D733AB19FA06}</c15:txfldGUID>
                      <c15:f>calcs!$X$72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{20D4C385-4A9B-4618-B6EB-6A6B719EC4E0}</c15:txfldGUID>
                      <c15:f>calcs!$Y$72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{32C5EDEE-EA0A-4BA4-AC2F-EEEF0ED61534}</c15:txfldGUID>
                      <c15:f>calcs!$Z$72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{9ADE5254-FB8C-4600-BAA1-B3D31B2C8430}</c15:txfldGUID>
                      <c15:f>calcs!$AA$72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{6836985A-C3E6-4A88-BC79-953C0B600AC5}</c15:txfldGUID>
                      <c15:f>calcs!$AB$72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{58860118-790B-43D7-9671-058F4EF438F3}</c15:txfldGUID>
                      <c15:f>calcs!$AC$72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{F6115A77-0660-4E9C-AE99-96CFAA15DA9B}</c15:txfldGUID>
                      <c15:f>calcs!$AD$72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{FCA4FE9D-0B17-44E2-BCDF-08E211C11D69}</c15:txfldGUID>
                      <c15:f>calcs!$AE$72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{DE8EA9F1-54C8-44B5-9F95-41E0D91F51DB}</c15:txfldGUID>
                      <c15:f>calcs!$AF$72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{0178EB8C-C434-47CF-9EC3-C0EE4FA6FA98}</c15:txfldGUID>
                      <c15:f>calcs!$AG$72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{4B64E271-CD3F-4C90-A132-B3884EB9EEC7}</c15:txfldGUID>
                      <c15:f>calcs!$AH$72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{192E5657-529E-4ACE-9458-20301EEE9702}</c15:txfldGUID>
                      <c15:f>calcs!$E$70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{8940BE52-ECAD-4483-9FD4-5049A725E42B}</c15:txfldGUID>
                      <c15:f>calcs!$F$70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{A19C022B-F2EC-494E-81B5-B74A3D32AAEE}</c15:txfldGUID>
                      <c15:f>calcs!$G$70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{0D0C0026-8432-428C-8264-6F7ACBF2BA7D}</c15:txfldGUID>
                      <c15:f>calcs!$H$70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{D3D4765C-669C-4A4B-925C-9A1328BEE0F2}</c15:txfldGUID>
                      <c15:f>calcs!$I$70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{F6B936B3-C342-4A8F-9F16-C0B73CC47D0D}</c15:txfldGUID>
                      <c15:f>calcs!$J$70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{2589C153-E16A-46F8-9D39-722714FAF6E6}</c15:txfldGUID>
                      <c15:f>calcs!$K$70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{F5F2D226-8DCA-497B-A639-3EFE5AE20F91}</c15:txfldGUID>
                      <c15:f>calcs!$L$70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{1D7B4317-ACCE-46DC-8844-52FAB1727EE0}</c15:txfldGUID>
                      <c15:f>calcs!$M$70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{82F3B4AD-9045-46F6-90DA-6CAC8236A218}</c15:txfldGUID>
                      <c15:f>calcs!$N$70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{5EBAFB0E-544B-44D8-B863-80F4053FAD31}</c15:txfldGUID>
                      <c15:f>calcs!$O$70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{23C35851-FEE8-45BA-B8FC-59D1D6B79B37}</c15:txfldGUID>
                      <c15:f>calcs!$P$70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{0E69C53B-BCA1-416A-8C23-C7944642BD34}</c15:txfldGUID>
                      <c15:f>calcs!$Q$70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{DC882425-445D-46C8-83D6-BD7E4AA7D7CD}</c15:txfldGUID>
                      <c15:f>calcs!$R$70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{AC02AE01-12F5-4976-9737-172DD5325C6D}</c15:txfldGUID>
                      <c15:f>calcs!$S$70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{2F7E4DE9-AA72-4B0B-9BB9-634048D37131}</c15:txfldGUID>
                      <c15:f>calcs!$T$70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{0FFCD977-1811-4733-8AE9-737B12B5A9B4}</c15:txfldGUID>
                      <c15:f>calcs!$U$70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{07F73A76-8313-479D-9E93-84CF172A75D3}</c15:txfldGUID>
                      <c15:f>calcs!$V$70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{0994B532-9802-4FB6-842E-D60FB70BDF14}</c15:txfldGUID>
                      <c15:f>calcs!$W$70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{DB760825-8ADA-4B57-936B-67675A053D9D}</c15:txfldGUID>
                      <c15:f>calcs!$X$70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{C7EC7831-9E5A-415C-9EDA-60B11CEE6879}</c15:txfldGUID>
                      <c15:f>calcs!$Y$70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{642BA502-411C-4905-9A8D-3BCC7E7647FD}</c15:txfldGUID>
                      <c15:f>calcs!$Z$70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{6AE380A5-DAAF-4B39-83C1-C9E0EC02B1B7}</c15:txfldGUID>
                      <c15:f>calcs!$AA$70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{D29A5C71-CFE5-4D11-8366-C86D59D05C99}</c15:txfldGUID>
                      <c15:f>calcs!$AB$70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{FDB2C4F0-949C-4DF2-9C05-727064CFA6A7}</c15:txfldGUID>
                      <c15:f>calcs!$AC$70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{8A744C50-AD49-460D-B162-B73FD4406A01}</c15:txfldGUID>
                      <c15:f>calcs!$AD$70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{0703084D-C93A-4348-8D4D-E5C92EA3C2D1}</c15:txfldGUID>
                      <c15:f>calcs!$AE$70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{031F65B3-D60E-4F3E-9040-50D111573DBD}</c15:txfldGUID>
                      <c15:f>calcs!$AF$70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{16AC2122-76F3-4931-AC48-F0698FB44D9A}</c15:txfldGUID>
                      <c15:f>calcs!$AG$70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{439A58BE-16F8-4593-B634-4F8F9BE9167E}</c15:txfldGUID>
                      <c15:f>calcs!$AH$70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Sep 2023 - Top Band</c:v>
                </c:pt>
              </c:strCache>
            </c:strRef>
          </c:tx>
          <c:spPr>
            <a:ln w="228600" cap="sq"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Oct 2023 - Top Band</c:v>
                </c:pt>
              </c:strCache>
            </c:strRef>
          </c:tx>
          <c:spPr>
            <a:ln w="228600" cap="sq">
              <a:solidFill>
                <a:schemeClr val="accent5">
                  <a:lumMod val="9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accent5">
                  <a:lumMod val="9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8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3</xdr:row>
      <xdr:rowOff>85725</xdr:rowOff>
    </xdr:from>
    <xdr:to>
      <xdr:col>8</xdr:col>
      <xdr:colOff>271145</xdr:colOff>
      <xdr:row>3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3</xdr:row>
      <xdr:rowOff>3600450</xdr:rowOff>
    </xdr:from>
    <xdr:to>
      <xdr:col>8</xdr:col>
      <xdr:colOff>271076</xdr:colOff>
      <xdr:row>3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48737" y="5497830"/>
          <a:ext cx="924159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6:H18" totalsRowShown="0">
  <autoFilter ref="B6:H18" xr:uid="{00000000-0009-0000-0100-000001000000}"/>
  <sortState xmlns:xlrd2="http://schemas.microsoft.com/office/spreadsheetml/2017/richdata2" ref="C21:F26">
    <sortCondition ref="D20:D26"/>
  </sortState>
  <tableColumns count="7">
    <tableColumn id="5" xr3:uid="{00000000-0010-0000-0000-000005000000}" name="Id">
      <calculatedColumnFormula>ROW(B7)-calcs!$D$5</calculatedColumnFormula>
    </tableColumn>
    <tableColumn id="1" xr3:uid="{00000000-0010-0000-0000-000001000000}" name="Activity " dataDxfId="5"/>
    <tableColumn id="2" xr3:uid="{00000000-0010-0000-0000-000002000000}" name="Start" dataDxfId="4">
      <calculatedColumnFormula>D6+10</calculatedColumnFormula>
    </tableColumn>
    <tableColumn id="3" xr3:uid="{00000000-0010-0000-0000-000003000000}" name="Changes" dataDxfId="3">
      <calculatedColumnFormula>Activities[[#This Row],[Start]]+2</calculatedColumnFormula>
    </tableColumn>
    <tableColumn id="4" xr3:uid="{00000000-0010-0000-0000-000004000000}" name="Status" dataDxfId="2"/>
    <tableColumn id="6" xr3:uid="{3D9ED348-EA68-41BF-A604-37BCCE1960DB}" name="Target Date" dataDxfId="1"/>
    <tableColumn id="8" xr3:uid="{F8689754-F0FE-466E-8DB9-F3681EFA218F}" name="Assigned Push" dataDxfId="0"/>
  </tableColumns>
  <tableStyleInfo name="TableStyleLight3 2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Custom 33">
      <a:dk1>
        <a:srgbClr val="000000"/>
      </a:dk1>
      <a:lt1>
        <a:srgbClr val="FFFFFF"/>
      </a:lt1>
      <a:dk2>
        <a:srgbClr val="59512B"/>
      </a:dk2>
      <a:lt2>
        <a:srgbClr val="E7E4E6"/>
      </a:lt2>
      <a:accent1>
        <a:srgbClr val="F8F4EC"/>
      </a:accent1>
      <a:accent2>
        <a:srgbClr val="474134"/>
      </a:accent2>
      <a:accent3>
        <a:srgbClr val="E5E0D8"/>
      </a:accent3>
      <a:accent4>
        <a:srgbClr val="B6A592"/>
      </a:accent4>
      <a:accent5>
        <a:srgbClr val="F4F0ED"/>
      </a:accent5>
      <a:accent6>
        <a:srgbClr val="CEC5A7"/>
      </a:accent6>
      <a:hlink>
        <a:srgbClr val="827D57"/>
      </a:hlink>
      <a:folHlink>
        <a:srgbClr val="867052"/>
      </a:folHlink>
    </a:clrScheme>
    <a:fontScheme name="Custom 43">
      <a:majorFont>
        <a:latin typeface="Garamond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H18"/>
  <sheetViews>
    <sheetView showGridLines="0" tabSelected="1" topLeftCell="A5" zoomScaleNormal="100" workbookViewId="0">
      <selection activeCell="J9" sqref="J9"/>
    </sheetView>
  </sheetViews>
  <sheetFormatPr defaultColWidth="9.109375" defaultRowHeight="35.25" customHeight="1" x14ac:dyDescent="0.3"/>
  <cols>
    <col min="1" max="1" width="4.77734375" style="4" customWidth="1"/>
    <col min="2" max="2" width="7" style="4" hidden="1" customWidth="1"/>
    <col min="3" max="3" width="30.77734375" style="4" customWidth="1"/>
    <col min="4" max="4" width="18.77734375" style="4" customWidth="1"/>
    <col min="5" max="5" width="27.6640625" style="4" customWidth="1"/>
    <col min="6" max="6" width="12.88671875" style="4" customWidth="1"/>
    <col min="7" max="7" width="20.21875" style="4" customWidth="1"/>
    <col min="8" max="8" width="20.77734375" style="4" customWidth="1"/>
    <col min="9" max="16384" width="9.109375" style="4"/>
  </cols>
  <sheetData>
    <row r="1" spans="1:8" ht="73.95" customHeight="1" x14ac:dyDescent="1.1000000000000001">
      <c r="A1" s="8"/>
      <c r="B1" s="6"/>
      <c r="C1" s="15" t="s">
        <v>16</v>
      </c>
      <c r="D1" s="15"/>
      <c r="E1" s="15"/>
      <c r="F1" s="15"/>
      <c r="G1" s="7"/>
    </row>
    <row r="2" spans="1:8" s="5" customFormat="1" ht="40.950000000000003" customHeight="1" x14ac:dyDescent="0.3">
      <c r="C2" s="9"/>
      <c r="D2" s="16" t="s">
        <v>17</v>
      </c>
      <c r="E2" s="16"/>
      <c r="F2" s="12">
        <f ca="1">TODAY()</f>
        <v>45097</v>
      </c>
    </row>
    <row r="4" spans="1:8" ht="316.05" customHeight="1" x14ac:dyDescent="0.3">
      <c r="C4" s="14" t="s">
        <v>15</v>
      </c>
      <c r="D4" s="14"/>
      <c r="E4" s="14"/>
      <c r="F4" s="14"/>
      <c r="G4" s="14"/>
    </row>
    <row r="5" spans="1:8" ht="30" customHeight="1" x14ac:dyDescent="0.3">
      <c r="C5" s="10"/>
      <c r="D5" s="10"/>
      <c r="E5" s="10"/>
      <c r="F5" s="10"/>
      <c r="G5" s="10"/>
    </row>
    <row r="6" spans="1:8" ht="34.950000000000003" customHeight="1" x14ac:dyDescent="0.3">
      <c r="B6" t="s">
        <v>5</v>
      </c>
      <c r="C6" s="21" t="s">
        <v>18</v>
      </c>
      <c r="D6" s="21" t="s">
        <v>1</v>
      </c>
      <c r="E6" s="21" t="s">
        <v>20</v>
      </c>
      <c r="F6" s="21" t="s">
        <v>26</v>
      </c>
      <c r="G6" s="21" t="s">
        <v>24</v>
      </c>
      <c r="H6" s="21" t="s">
        <v>33</v>
      </c>
    </row>
    <row r="7" spans="1:8" ht="35.25" customHeight="1" x14ac:dyDescent="0.3">
      <c r="B7">
        <f>ROW(B7)-calcs!$D$5</f>
        <v>-5</v>
      </c>
      <c r="C7" s="11" t="s">
        <v>13</v>
      </c>
      <c r="D7" s="13">
        <v>45097</v>
      </c>
      <c r="E7" s="13"/>
      <c r="F7"/>
      <c r="G7" s="19"/>
      <c r="H7" s="19"/>
    </row>
    <row r="8" spans="1:8" ht="35.25" customHeight="1" x14ac:dyDescent="0.3">
      <c r="B8">
        <f>ROW(B8)-calcs!$D$5</f>
        <v>-4</v>
      </c>
      <c r="C8" s="17" t="s">
        <v>28</v>
      </c>
      <c r="D8" s="13">
        <v>45097</v>
      </c>
      <c r="E8" s="13" t="s">
        <v>21</v>
      </c>
      <c r="F8" t="s">
        <v>27</v>
      </c>
      <c r="G8" s="1">
        <v>45103</v>
      </c>
      <c r="H8" s="1" t="s">
        <v>29</v>
      </c>
    </row>
    <row r="9" spans="1:8" ht="35.25" customHeight="1" x14ac:dyDescent="0.3">
      <c r="B9">
        <f>ROW(B9)-calcs!$D$5</f>
        <v>-3</v>
      </c>
      <c r="C9" s="18" t="s">
        <v>19</v>
      </c>
      <c r="D9" s="13">
        <v>45097</v>
      </c>
      <c r="E9" s="13" t="s">
        <v>22</v>
      </c>
      <c r="F9" t="s">
        <v>27</v>
      </c>
      <c r="G9" s="20">
        <v>45103</v>
      </c>
      <c r="H9" s="19" t="s">
        <v>30</v>
      </c>
    </row>
    <row r="10" spans="1:8" ht="35.25" customHeight="1" x14ac:dyDescent="0.3">
      <c r="B10">
        <f>ROW(B10)-calcs!$D$5</f>
        <v>-2</v>
      </c>
      <c r="C10" s="18" t="s">
        <v>31</v>
      </c>
      <c r="D10" s="13">
        <v>45097</v>
      </c>
      <c r="E10" s="13" t="s">
        <v>23</v>
      </c>
      <c r="F10" t="s">
        <v>25</v>
      </c>
      <c r="G10" t="s">
        <v>25</v>
      </c>
      <c r="H10" t="s">
        <v>32</v>
      </c>
    </row>
    <row r="11" spans="1:8" ht="35.25" customHeight="1" x14ac:dyDescent="0.3">
      <c r="B11">
        <f>ROW(B11)-calcs!$D$5</f>
        <v>-1</v>
      </c>
      <c r="C11" s="11"/>
      <c r="D11" s="13"/>
      <c r="E11" s="13"/>
      <c r="F11"/>
      <c r="G11" s="19"/>
      <c r="H11" s="19"/>
    </row>
    <row r="12" spans="1:8" ht="35.25" customHeight="1" x14ac:dyDescent="0.3">
      <c r="B12">
        <f>ROW(B12)-calcs!$D$5</f>
        <v>0</v>
      </c>
      <c r="C12" s="11"/>
      <c r="D12" s="13"/>
      <c r="E12" s="13"/>
      <c r="F12"/>
      <c r="G12"/>
      <c r="H12"/>
    </row>
    <row r="13" spans="1:8" ht="35.25" customHeight="1" x14ac:dyDescent="0.3">
      <c r="B13">
        <f>ROW(B13)-calcs!$D$5</f>
        <v>1</v>
      </c>
      <c r="C13" s="11"/>
      <c r="D13" s="13"/>
      <c r="E13" s="13"/>
      <c r="F13"/>
      <c r="G13" s="19"/>
      <c r="H13" s="19"/>
    </row>
    <row r="14" spans="1:8" ht="35.25" customHeight="1" x14ac:dyDescent="0.3">
      <c r="B14">
        <f>ROW(B14)-calcs!$D$5</f>
        <v>2</v>
      </c>
      <c r="C14" s="11"/>
      <c r="D14" s="13"/>
      <c r="E14" s="13"/>
      <c r="F14"/>
      <c r="G14"/>
      <c r="H14"/>
    </row>
    <row r="15" spans="1:8" ht="35.25" customHeight="1" x14ac:dyDescent="0.3">
      <c r="B15">
        <f>ROW(B15)-calcs!$D$5</f>
        <v>3</v>
      </c>
      <c r="C15" s="11"/>
      <c r="D15" s="13"/>
      <c r="E15" s="13"/>
      <c r="F15"/>
      <c r="G15" s="19"/>
      <c r="H15" s="19"/>
    </row>
    <row r="16" spans="1:8" ht="35.25" customHeight="1" x14ac:dyDescent="0.3">
      <c r="B16">
        <f>ROW(B16)-calcs!$D$5</f>
        <v>4</v>
      </c>
      <c r="C16" s="11"/>
      <c r="D16" s="13"/>
      <c r="E16" s="13"/>
      <c r="F16"/>
      <c r="G16"/>
      <c r="H16"/>
    </row>
    <row r="17" spans="2:8" ht="35.25" customHeight="1" x14ac:dyDescent="0.3">
      <c r="B17">
        <f>ROW(B17)-calcs!$D$5</f>
        <v>5</v>
      </c>
      <c r="C17" s="11"/>
      <c r="D17" s="13"/>
      <c r="E17" s="13"/>
      <c r="F17"/>
      <c r="G17" s="19"/>
      <c r="H17" s="19"/>
    </row>
    <row r="18" spans="2:8" ht="35.25" customHeight="1" x14ac:dyDescent="0.3">
      <c r="B18">
        <f>ROW(B18)-calcs!$D$5</f>
        <v>6</v>
      </c>
      <c r="C18" s="11"/>
      <c r="D18" s="13"/>
      <c r="E18" s="13"/>
      <c r="F18"/>
      <c r="G18"/>
      <c r="H18"/>
    </row>
  </sheetData>
  <sheetProtection selectLockedCells="1"/>
  <mergeCells count="3">
    <mergeCell ref="C4:G4"/>
    <mergeCell ref="C1:F1"/>
    <mergeCell ref="D2:E2"/>
  </mergeCell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E7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3</xdr:row>
                    <xdr:rowOff>3604260</xdr:rowOff>
                  </from>
                  <to>
                    <xdr:col>8</xdr:col>
                    <xdr:colOff>274320</xdr:colOff>
                    <xdr:row>3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ColWidth="8.77734375" defaultRowHeight="14.4" x14ac:dyDescent="0.3"/>
  <cols>
    <col min="3" max="3" width="17.44140625" customWidth="1"/>
    <col min="4" max="4" width="18" customWidth="1"/>
    <col min="5" max="34" width="10.77734375" customWidth="1"/>
    <col min="35" max="35" width="17.4414062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45097</v>
      </c>
      <c r="E3" s="1"/>
    </row>
    <row r="4" spans="1:6" x14ac:dyDescent="0.3">
      <c r="D4">
        <v>5</v>
      </c>
    </row>
    <row r="5" spans="1:6" x14ac:dyDescent="0.3">
      <c r="C5" t="s">
        <v>14</v>
      </c>
      <c r="D5">
        <f>ROWS(Activities[])</f>
        <v>12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 ca="1">SUMPRODUCT( ((Activities[Start]&gt;=StartDateWindow)+(Activities[Changes]&gt;=StartDateWindow)&gt;0)*(Activities[Start]&lt;=(StartDateWindow+WindowDays-1)) )</f>
        <v>3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 ca="1">D10-MIN(D10,D9)</f>
        <v>6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aca="1" ref="E15" ca="1">INDEX(Activities[Id],MATCH(1, ((Activities[Start]&gt;=StartDateWindow)+(Activities[Changes]&gt;=StartDateWindow)&gt;0)*(Activities[Start]&lt;=(StartDateWindow+WindowDays-1)), 0))</f>
        <v>-4</v>
      </c>
      <c r="F15" t="e">
        <f t="shared" ref="F15:F23" ca="1" si="0">OFFSET(E15,-$D$11,)</f>
        <v>#N/A</v>
      </c>
    </row>
    <row r="16" spans="1:6" x14ac:dyDescent="0.3">
      <c r="C16" s="2"/>
      <c r="E16">
        <f t="array" aca="1" ref="E16" ca="1">INDEX(Activities[Id],MATCH(1, (Activities[Id]&gt;E15)*((Activities[Start]&gt;=StartDateWindow)+(Activities[Changes]&gt;=StartDateWindow)&gt;0)*(Activities[Start]&lt;=(StartDateWindow+WindowDays-1)), 0))</f>
        <v>-3</v>
      </c>
      <c r="F16" t="e">
        <f t="shared" ca="1" si="0"/>
        <v>#N/A</v>
      </c>
    </row>
    <row r="17" spans="1:35" x14ac:dyDescent="0.3">
      <c r="C17" s="2"/>
      <c r="E17">
        <f t="array" aca="1" ref="E17" ca="1">INDEX(Activities[Id],MATCH(1, (Activities[Id]&gt;E16)*((Activities[Start]&gt;=StartDateWindow)+(Activities[Changes]&gt;=StartDateWindow)&gt;0)*(Activities[Start]&lt;=(StartDateWindow+WindowDays-1)), 0))</f>
        <v>-2</v>
      </c>
      <c r="F17" t="e">
        <f t="shared" ca="1" si="0"/>
        <v>#N/A</v>
      </c>
    </row>
    <row r="18" spans="1:35" x14ac:dyDescent="0.3">
      <c r="E18" t="e">
        <f t="array" aca="1" ref="E18" ca="1">INDEX(Activities[Id],MATCH(1, (Activities[Id]&gt;E17)*((Activities[Start]&gt;=StartDateWindow)+(Activities[Changes]&gt;=StartDateWindow)&gt;0)*(Activities[Start]&lt;=(StartDateWindow+WindowDays-1)), 0))</f>
        <v>#N/A</v>
      </c>
      <c r="F18" t="e">
        <f t="shared" ca="1" si="0"/>
        <v>#N/A</v>
      </c>
    </row>
    <row r="19" spans="1:35" x14ac:dyDescent="0.3">
      <c r="E19" t="e">
        <f t="array" aca="1" ref="E19" ca="1">INDEX(Activities[Id],MATCH(1, (Activities[Id]&gt;E18)*((Activities[Start]&gt;=StartDateWindow)+(Activities[Changes]&gt;=StartDateWindow)&gt;0)*(Activities[Start]&lt;=(StartDateWindow+WindowDays-1)), 0))</f>
        <v>#N/A</v>
      </c>
      <c r="F19" t="e">
        <f t="shared" ca="1" si="0"/>
        <v>#N/A</v>
      </c>
    </row>
    <row r="20" spans="1:35" x14ac:dyDescent="0.3">
      <c r="E20" t="e">
        <f t="array" aca="1" ref="E20" ca="1">INDEX(Activities[Id],MATCH(1, (Activities[Id]&gt;E19)*((Activities[Start]&gt;=StartDateWindow)+(Activities[Changes]&gt;=StartDateWindow)&gt;0)*(Activities[Start]&lt;=(StartDateWindow+WindowDays-1)), 0))</f>
        <v>#N/A</v>
      </c>
      <c r="F20" t="e">
        <f t="shared" ca="1" si="0"/>
        <v>#N/A</v>
      </c>
    </row>
    <row r="21" spans="1:35" x14ac:dyDescent="0.3">
      <c r="E21" t="e">
        <f t="array" aca="1" ref="E21" ca="1">INDEX(Activities[Id],MATCH(1, (Activities[Id]&gt;E20)*((Activities[Start]&gt;=StartDateWindow)+(Activities[Changes]&gt;=StartDateWindow)&gt;0)*(Activities[Start]&lt;=(StartDateWindow+WindowDays-1)), 0))</f>
        <v>#N/A</v>
      </c>
      <c r="F21">
        <f t="shared" ca="1" si="0"/>
        <v>-4</v>
      </c>
    </row>
    <row r="22" spans="1:35" x14ac:dyDescent="0.3">
      <c r="E22" t="e">
        <f t="array" aca="1" ref="E22" ca="1">INDEX(Activities[Id],MATCH(1, (Activities[Id]&gt;E21)*((Activities[Start]&gt;=StartDateWindow)+(Activities[Changes]&gt;=StartDateWindow)&gt;0)*(Activities[Start]&lt;=(StartDateWindow+WindowDays-1)), 0))</f>
        <v>#N/A</v>
      </c>
      <c r="F22">
        <f t="shared" ca="1" si="0"/>
        <v>-3</v>
      </c>
    </row>
    <row r="23" spans="1:35" x14ac:dyDescent="0.3">
      <c r="E23" t="e">
        <f t="array" aca="1" ref="E23" ca="1">INDEX(Activities[Id],MATCH(1, (Activities[Id]&gt;E22)*((Activities[Start]&gt;=StartDateWindow)+(Activities[Changes]&gt;=StartDateWindow)&gt;0)*(Activities[Start]&lt;=(StartDateWindow+WindowDays-1)), 0))</f>
        <v>#N/A</v>
      </c>
      <c r="F23">
        <f t="shared" ca="1" si="0"/>
        <v>-2</v>
      </c>
    </row>
    <row r="25" spans="1:35" x14ac:dyDescent="0.3">
      <c r="C25" t="s">
        <v>4</v>
      </c>
      <c r="D25" s="1">
        <f ca="1">StartDate+WindowOffset</f>
        <v>45182</v>
      </c>
    </row>
    <row r="26" spans="1:35" x14ac:dyDescent="0.3">
      <c r="C26" t="s">
        <v>3</v>
      </c>
      <c r="D26">
        <v>85</v>
      </c>
    </row>
    <row r="28" spans="1:35" x14ac:dyDescent="0.3">
      <c r="C28" t="s">
        <v>1</v>
      </c>
      <c r="D28" s="2">
        <f ca="1">'Project timeline'!F2</f>
        <v>45097</v>
      </c>
    </row>
    <row r="29" spans="1:35" x14ac:dyDescent="0.3">
      <c r="C29" t="s">
        <v>2</v>
      </c>
      <c r="D29">
        <v>30</v>
      </c>
    </row>
    <row r="31" spans="1:35" ht="28.8" x14ac:dyDescent="0.3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45182</v>
      </c>
      <c r="F31" s="1">
        <f t="shared" ref="F31:AI31" ca="1" si="1">E31+1</f>
        <v>45183</v>
      </c>
      <c r="G31" s="1">
        <f t="shared" ca="1" si="1"/>
        <v>45184</v>
      </c>
      <c r="H31" s="1">
        <f t="shared" ca="1" si="1"/>
        <v>45185</v>
      </c>
      <c r="I31" s="1">
        <f t="shared" ca="1" si="1"/>
        <v>45186</v>
      </c>
      <c r="J31" s="1">
        <f t="shared" ca="1" si="1"/>
        <v>45187</v>
      </c>
      <c r="K31" s="1">
        <f t="shared" ca="1" si="1"/>
        <v>45188</v>
      </c>
      <c r="L31" s="1">
        <f t="shared" ca="1" si="1"/>
        <v>45189</v>
      </c>
      <c r="M31" s="1">
        <f t="shared" ca="1" si="1"/>
        <v>45190</v>
      </c>
      <c r="N31" s="1">
        <f t="shared" ca="1" si="1"/>
        <v>45191</v>
      </c>
      <c r="O31" s="1">
        <f t="shared" ca="1" si="1"/>
        <v>45192</v>
      </c>
      <c r="P31" s="1">
        <f t="shared" ca="1" si="1"/>
        <v>45193</v>
      </c>
      <c r="Q31" s="1">
        <f t="shared" ca="1" si="1"/>
        <v>45194</v>
      </c>
      <c r="R31" s="1">
        <f t="shared" ca="1" si="1"/>
        <v>45195</v>
      </c>
      <c r="S31" s="1">
        <f t="shared" ca="1" si="1"/>
        <v>45196</v>
      </c>
      <c r="T31" s="1">
        <f t="shared" ca="1" si="1"/>
        <v>45197</v>
      </c>
      <c r="U31" s="1">
        <f t="shared" ca="1" si="1"/>
        <v>45198</v>
      </c>
      <c r="V31" s="1">
        <f t="shared" ca="1" si="1"/>
        <v>45199</v>
      </c>
      <c r="W31" s="1">
        <f t="shared" ca="1" si="1"/>
        <v>45200</v>
      </c>
      <c r="X31" s="1">
        <f t="shared" ca="1" si="1"/>
        <v>45201</v>
      </c>
      <c r="Y31" s="1">
        <f t="shared" ca="1" si="1"/>
        <v>45202</v>
      </c>
      <c r="Z31" s="1">
        <f t="shared" ca="1" si="1"/>
        <v>45203</v>
      </c>
      <c r="AA31" s="1">
        <f t="shared" ca="1" si="1"/>
        <v>45204</v>
      </c>
      <c r="AB31" s="1">
        <f t="shared" ca="1" si="1"/>
        <v>45205</v>
      </c>
      <c r="AC31" s="1">
        <f t="shared" ca="1" si="1"/>
        <v>45206</v>
      </c>
      <c r="AD31" s="1">
        <f t="shared" ca="1" si="1"/>
        <v>45207</v>
      </c>
      <c r="AE31" s="1">
        <f t="shared" ca="1" si="1"/>
        <v>45208</v>
      </c>
      <c r="AF31" s="1">
        <f t="shared" ca="1" si="1"/>
        <v>45209</v>
      </c>
      <c r="AG31" s="1">
        <f t="shared" ca="1" si="1"/>
        <v>45210</v>
      </c>
      <c r="AH31" s="1">
        <f t="shared" ca="1" si="1"/>
        <v>45211</v>
      </c>
      <c r="AI31" s="1">
        <f t="shared" ca="1" si="1"/>
        <v>45212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INDEX(Activities[[Activity ]],MATCH($C32,Activities[Id],0))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INDEX(Activities[[Activity ]],MATCH($C33,Activities[Id],0))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INDEX(Activities[[Activity ]],MATCH($C34,Activities[Id],0))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INDEX(Activities[[Activity ]],MATCH($C35,Activities[Id],0))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INDEX(Activities[[Activity ]],MATCH($C36,Activities[Id],0))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INDEX(Activities[[Activity ]],MATCH($C37,Activities[Id],0))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-4</v>
      </c>
      <c r="D38" t="str">
        <f ca="1">INDEX(Activities[[Activity ]],MATCH($C38,Activities[Id],0))</f>
        <v xml:space="preserve">AdminSide UI </v>
      </c>
      <c r="E38">
        <f ca="1">GridCalc</f>
        <v>5.3000000000000007</v>
      </c>
      <c r="F38">
        <f ca="1">GridCalc</f>
        <v>5.3000000000000007</v>
      </c>
      <c r="G38">
        <f ca="1">GridCalc</f>
        <v>5.3000000000000007</v>
      </c>
      <c r="H38">
        <f ca="1">GridCalc</f>
        <v>5.3000000000000007</v>
      </c>
      <c r="I38">
        <f ca="1">GridCalc</f>
        <v>5.3000000000000007</v>
      </c>
      <c r="J38">
        <f ca="1">GridCalc</f>
        <v>5.3000000000000007</v>
      </c>
      <c r="K38">
        <f ca="1">GridCalc</f>
        <v>5.3000000000000007</v>
      </c>
      <c r="L38">
        <f ca="1">GridCalc</f>
        <v>5.3000000000000007</v>
      </c>
      <c r="M38">
        <f ca="1">GridCalc</f>
        <v>5.3000000000000007</v>
      </c>
      <c r="N38">
        <f ca="1">GridCalc</f>
        <v>5.3000000000000007</v>
      </c>
      <c r="O38">
        <f ca="1">GridCalc</f>
        <v>5.3000000000000007</v>
      </c>
      <c r="P38">
        <f ca="1">GridCalc</f>
        <v>5.3000000000000007</v>
      </c>
      <c r="Q38">
        <f ca="1">GridCalc</f>
        <v>5.3000000000000007</v>
      </c>
      <c r="R38">
        <f ca="1">GridCalc</f>
        <v>5.3000000000000007</v>
      </c>
      <c r="S38">
        <f ca="1">GridCalc</f>
        <v>5.3000000000000007</v>
      </c>
      <c r="T38">
        <f ca="1">GridCalc</f>
        <v>5.3000000000000007</v>
      </c>
      <c r="U38">
        <f ca="1">GridCalc</f>
        <v>5.3000000000000007</v>
      </c>
      <c r="V38">
        <f ca="1">GridCalc</f>
        <v>5.3000000000000007</v>
      </c>
      <c r="W38">
        <f ca="1">GridCalc</f>
        <v>5.3000000000000007</v>
      </c>
      <c r="X38">
        <f ca="1">GridCalc</f>
        <v>5.3000000000000007</v>
      </c>
      <c r="Y38">
        <f ca="1">GridCalc</f>
        <v>5.3000000000000007</v>
      </c>
      <c r="Z38">
        <f ca="1">GridCalc</f>
        <v>5.3000000000000007</v>
      </c>
      <c r="AA38">
        <f ca="1">GridCalc</f>
        <v>5.3000000000000007</v>
      </c>
      <c r="AB38">
        <f ca="1">GridCalc</f>
        <v>5.3000000000000007</v>
      </c>
      <c r="AC38">
        <f ca="1">GridCalc</f>
        <v>5.3000000000000007</v>
      </c>
      <c r="AD38">
        <f ca="1">GridCalc</f>
        <v>5.3000000000000007</v>
      </c>
      <c r="AE38">
        <f ca="1">GridCalc</f>
        <v>5.3000000000000007</v>
      </c>
      <c r="AF38">
        <f ca="1">GridCalc</f>
        <v>5.3000000000000007</v>
      </c>
      <c r="AG38">
        <f ca="1">GridCalc</f>
        <v>5.3000000000000007</v>
      </c>
      <c r="AH38">
        <f ca="1">GridCalc</f>
        <v>5.3000000000000007</v>
      </c>
      <c r="AI38">
        <f ca="1">GridCalc</f>
        <v>5.3000000000000007</v>
      </c>
    </row>
    <row r="39" spans="1:35" x14ac:dyDescent="0.3">
      <c r="A39">
        <f t="shared" si="3"/>
        <v>4.3000000000000007</v>
      </c>
      <c r="B39">
        <v>8</v>
      </c>
      <c r="C39">
        <f t="shared" ca="1" si="2"/>
        <v>-3</v>
      </c>
      <c r="D39" t="str">
        <f ca="1">INDEX(Activities[[Activity ]],MATCH($C39,Activities[Id],0))</f>
        <v>User Form UI</v>
      </c>
      <c r="E39">
        <f ca="1">GridCalc</f>
        <v>4.3000000000000007</v>
      </c>
      <c r="F39">
        <f ca="1">GridCalc</f>
        <v>4.3000000000000007</v>
      </c>
      <c r="G39">
        <f ca="1">GridCalc</f>
        <v>4.3000000000000007</v>
      </c>
      <c r="H39">
        <f ca="1">GridCalc</f>
        <v>4.3000000000000007</v>
      </c>
      <c r="I39">
        <f ca="1">GridCalc</f>
        <v>4.3000000000000007</v>
      </c>
      <c r="J39">
        <f ca="1">GridCalc</f>
        <v>4.3000000000000007</v>
      </c>
      <c r="K39">
        <f ca="1">GridCalc</f>
        <v>4.3000000000000007</v>
      </c>
      <c r="L39">
        <f ca="1">GridCalc</f>
        <v>4.3000000000000007</v>
      </c>
      <c r="M39">
        <f ca="1">GridCalc</f>
        <v>4.3000000000000007</v>
      </c>
      <c r="N39">
        <f ca="1">GridCalc</f>
        <v>4.3000000000000007</v>
      </c>
      <c r="O39">
        <f ca="1">GridCalc</f>
        <v>4.3000000000000007</v>
      </c>
      <c r="P39">
        <f ca="1">GridCalc</f>
        <v>4.3000000000000007</v>
      </c>
      <c r="Q39">
        <f ca="1">GridCalc</f>
        <v>4.3000000000000007</v>
      </c>
      <c r="R39">
        <f ca="1">GridCalc</f>
        <v>4.3000000000000007</v>
      </c>
      <c r="S39">
        <f ca="1">GridCalc</f>
        <v>4.3000000000000007</v>
      </c>
      <c r="T39">
        <f ca="1">GridCalc</f>
        <v>4.3000000000000007</v>
      </c>
      <c r="U39">
        <f ca="1">GridCalc</f>
        <v>4.3000000000000007</v>
      </c>
      <c r="V39">
        <f ca="1">GridCalc</f>
        <v>4.3000000000000007</v>
      </c>
      <c r="W39">
        <f ca="1">GridCalc</f>
        <v>4.3000000000000007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>
        <f ca="1">GridCalc</f>
        <v>4.3000000000000007</v>
      </c>
      <c r="AB39">
        <f ca="1">GridCalc</f>
        <v>4.3000000000000007</v>
      </c>
      <c r="AC39">
        <f ca="1">GridCalc</f>
        <v>4.3000000000000007</v>
      </c>
      <c r="AD39">
        <f ca="1">GridCalc</f>
        <v>4.3000000000000007</v>
      </c>
      <c r="AE39">
        <f ca="1">GridCalc</f>
        <v>4.3000000000000007</v>
      </c>
      <c r="AF39">
        <f ca="1">GridCalc</f>
        <v>4.3000000000000007</v>
      </c>
      <c r="AG39">
        <f ca="1">GridCalc</f>
        <v>4.3000000000000007</v>
      </c>
      <c r="AH39">
        <f ca="1">GridCalc</f>
        <v>4.3000000000000007</v>
      </c>
      <c r="AI39">
        <f ca="1">GridCalc</f>
        <v>4.3000000000000007</v>
      </c>
    </row>
    <row r="40" spans="1:35" x14ac:dyDescent="0.3">
      <c r="A40">
        <f t="shared" si="3"/>
        <v>3.3000000000000007</v>
      </c>
      <c r="B40">
        <v>9</v>
      </c>
      <c r="C40">
        <f t="shared" ca="1" si="2"/>
        <v>-2</v>
      </c>
      <c r="D40" t="str">
        <f ca="1">INDEX(Activities[[Activity ]],MATCH($C40,Activities[Id],0))</f>
        <v xml:space="preserve">Documentation </v>
      </c>
      <c r="E40">
        <f ca="1">GridCalc</f>
        <v>3.3000000000000007</v>
      </c>
      <c r="F40">
        <f ca="1">GridCalc</f>
        <v>3.3000000000000007</v>
      </c>
      <c r="G40">
        <f ca="1">GridCalc</f>
        <v>3.3000000000000007</v>
      </c>
      <c r="H40">
        <f ca="1">GridCalc</f>
        <v>3.3000000000000007</v>
      </c>
      <c r="I40">
        <f ca="1">GridCalc</f>
        <v>3.3000000000000007</v>
      </c>
      <c r="J40">
        <f ca="1">GridCalc</f>
        <v>3.3000000000000007</v>
      </c>
      <c r="K40">
        <f ca="1">GridCalc</f>
        <v>3.3000000000000007</v>
      </c>
      <c r="L40">
        <f ca="1">GridCalc</f>
        <v>3.3000000000000007</v>
      </c>
      <c r="M40">
        <f ca="1">GridCalc</f>
        <v>3.3000000000000007</v>
      </c>
      <c r="N40">
        <f ca="1">GridCalc</f>
        <v>3.3000000000000007</v>
      </c>
      <c r="O40">
        <f ca="1">GridCalc</f>
        <v>3.3000000000000007</v>
      </c>
      <c r="P40">
        <f ca="1">GridCalc</f>
        <v>3.3000000000000007</v>
      </c>
      <c r="Q40">
        <f ca="1">GridCalc</f>
        <v>3.3000000000000007</v>
      </c>
      <c r="R40">
        <f ca="1">GridCalc</f>
        <v>3.3000000000000007</v>
      </c>
      <c r="S40">
        <f ca="1">GridCalc</f>
        <v>3.3000000000000007</v>
      </c>
      <c r="T40">
        <f ca="1">GridCalc</f>
        <v>3.3000000000000007</v>
      </c>
      <c r="U40">
        <f ca="1">GridCalc</f>
        <v>3.3000000000000007</v>
      </c>
      <c r="V40">
        <f ca="1">GridCalc</f>
        <v>3.3000000000000007</v>
      </c>
      <c r="W40">
        <f ca="1">GridCalc</f>
        <v>3.3000000000000007</v>
      </c>
      <c r="X40">
        <f ca="1">GridCalc</f>
        <v>3.3000000000000007</v>
      </c>
      <c r="Y40">
        <f ca="1">GridCalc</f>
        <v>3.3000000000000007</v>
      </c>
      <c r="Z40">
        <f ca="1">GridCalc</f>
        <v>3.3000000000000007</v>
      </c>
      <c r="AA40">
        <f ca="1">GridCalc</f>
        <v>3.3000000000000007</v>
      </c>
      <c r="AB40">
        <f ca="1">GridCalc</f>
        <v>3.3000000000000007</v>
      </c>
      <c r="AC40">
        <f ca="1">GridCalc</f>
        <v>3.3000000000000007</v>
      </c>
      <c r="AD40">
        <f ca="1">GridCalc</f>
        <v>3.3000000000000007</v>
      </c>
      <c r="AE40">
        <f ca="1">GridCalc</f>
        <v>3.3000000000000007</v>
      </c>
      <c r="AF40">
        <f ca="1">GridCalc</f>
        <v>3.3000000000000007</v>
      </c>
      <c r="AG40">
        <f ca="1">GridCalc</f>
        <v>3.3000000000000007</v>
      </c>
      <c r="AH40">
        <f ca="1">GridCalc</f>
        <v>3.3000000000000007</v>
      </c>
      <c r="AI40">
        <f ca="1">GridCalc</f>
        <v>3.3000000000000007</v>
      </c>
    </row>
    <row r="43" spans="1:35" x14ac:dyDescent="0.3">
      <c r="E43" s="1">
        <f ca="1">E31</f>
        <v>45182</v>
      </c>
      <c r="F43" s="1">
        <f t="shared" ref="F43:AH43" ca="1" si="4">F31</f>
        <v>45183</v>
      </c>
      <c r="G43" s="1">
        <f t="shared" ca="1" si="4"/>
        <v>45184</v>
      </c>
      <c r="H43" s="1">
        <f t="shared" ca="1" si="4"/>
        <v>45185</v>
      </c>
      <c r="I43" s="1">
        <f t="shared" ca="1" si="4"/>
        <v>45186</v>
      </c>
      <c r="J43" s="1">
        <f t="shared" ca="1" si="4"/>
        <v>45187</v>
      </c>
      <c r="K43" s="1">
        <f t="shared" ca="1" si="4"/>
        <v>45188</v>
      </c>
      <c r="L43" s="1">
        <f t="shared" ca="1" si="4"/>
        <v>45189</v>
      </c>
      <c r="M43" s="1">
        <f t="shared" ca="1" si="4"/>
        <v>45190</v>
      </c>
      <c r="N43" s="1">
        <f t="shared" ca="1" si="4"/>
        <v>45191</v>
      </c>
      <c r="O43" s="1">
        <f t="shared" ca="1" si="4"/>
        <v>45192</v>
      </c>
      <c r="P43" s="1">
        <f t="shared" ca="1" si="4"/>
        <v>45193</v>
      </c>
      <c r="Q43" s="1">
        <f t="shared" ca="1" si="4"/>
        <v>45194</v>
      </c>
      <c r="R43" s="1">
        <f t="shared" ca="1" si="4"/>
        <v>45195</v>
      </c>
      <c r="S43" s="1">
        <f t="shared" ca="1" si="4"/>
        <v>45196</v>
      </c>
      <c r="T43" s="1">
        <f t="shared" ca="1" si="4"/>
        <v>45197</v>
      </c>
      <c r="U43" s="1">
        <f t="shared" ca="1" si="4"/>
        <v>45198</v>
      </c>
      <c r="V43" s="1">
        <f t="shared" ca="1" si="4"/>
        <v>45199</v>
      </c>
      <c r="W43" s="1">
        <f t="shared" ca="1" si="4"/>
        <v>45200</v>
      </c>
      <c r="X43" s="1">
        <f t="shared" ca="1" si="4"/>
        <v>45201</v>
      </c>
      <c r="Y43" s="1">
        <f t="shared" ca="1" si="4"/>
        <v>45202</v>
      </c>
      <c r="Z43" s="1">
        <f t="shared" ca="1" si="4"/>
        <v>45203</v>
      </c>
      <c r="AA43" s="1">
        <f t="shared" ca="1" si="4"/>
        <v>45204</v>
      </c>
      <c r="AB43" s="1">
        <f t="shared" ca="1" si="4"/>
        <v>45205</v>
      </c>
      <c r="AC43" s="1">
        <f t="shared" ca="1" si="4"/>
        <v>45206</v>
      </c>
      <c r="AD43" s="1">
        <f t="shared" ca="1" si="4"/>
        <v>45207</v>
      </c>
      <c r="AE43" s="1">
        <f t="shared" ca="1" si="4"/>
        <v>45208</v>
      </c>
      <c r="AF43" s="1">
        <f t="shared" ca="1" si="4"/>
        <v>45209</v>
      </c>
      <c r="AG43" s="1">
        <f t="shared" ca="1" si="4"/>
        <v>45210</v>
      </c>
      <c r="AH43" s="1">
        <f t="shared" ca="1" si="4"/>
        <v>45211</v>
      </c>
    </row>
    <row r="44" spans="1:35" x14ac:dyDescent="0.3">
      <c r="C44" t="e">
        <f ca="1">C32</f>
        <v>#N/A</v>
      </c>
      <c r="D44" t="e">
        <f ca="1">UPPER(INDEX(Activities[[Activity ]],MATCH($C44,Activities[Id],0)))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UPPER(INDEX(Activities[[Activity ]],MATCH($C45,Activities[Id],0)))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UPPER(INDEX(Activities[[Activity ]],MATCH($C46,Activities[Id],0)))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UPPER(INDEX(Activities[[Activity ]],MATCH($C47,Activities[Id],0)))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 t="e">
        <f t="shared" ca="1" si="6"/>
        <v>#N/A</v>
      </c>
      <c r="D48" t="e">
        <f ca="1">UPPER(INDEX(Activities[[Activity ]],MATCH($C48,Activities[Id],0)))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 t="e">
        <f t="shared" ca="1" si="6"/>
        <v>#N/A</v>
      </c>
      <c r="D49" t="e">
        <f ca="1">UPPER(INDEX(Activities[[Activity ]],MATCH($C49,Activities[Id],0)))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-4</v>
      </c>
      <c r="D50" t="str">
        <f ca="1">UPPER(INDEX(Activities[[Activity ]],MATCH($C50,Activities[Id],0)))</f>
        <v xml:space="preserve">ADMINSIDE UI 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>
        <f t="shared" ca="1" si="6"/>
        <v>-3</v>
      </c>
      <c r="D51" t="str">
        <f ca="1">UPPER(INDEX(Activities[[Activity ]],MATCH($C51,Activities[Id],0)))</f>
        <v>USER FORM UI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>
        <f t="shared" ca="1" si="6"/>
        <v>-2</v>
      </c>
      <c r="D52" t="str">
        <f ca="1">UPPER(INDEX(Activities[[Activity ]],MATCH($C52,Activities[Id],0)))</f>
        <v xml:space="preserve">DOCUMENTATION 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 ca="1">E31</f>
        <v>45182</v>
      </c>
      <c r="F55" s="1">
        <f t="shared" ref="F55:AH55" ca="1" si="15">F31</f>
        <v>45183</v>
      </c>
      <c r="G55" s="1">
        <f t="shared" ca="1" si="15"/>
        <v>45184</v>
      </c>
      <c r="H55" s="1">
        <f t="shared" ca="1" si="15"/>
        <v>45185</v>
      </c>
      <c r="I55" s="1">
        <f t="shared" ca="1" si="15"/>
        <v>45186</v>
      </c>
      <c r="J55" s="1">
        <f t="shared" ca="1" si="15"/>
        <v>45187</v>
      </c>
      <c r="K55" s="1">
        <f t="shared" ca="1" si="15"/>
        <v>45188</v>
      </c>
      <c r="L55" s="1">
        <f t="shared" ca="1" si="15"/>
        <v>45189</v>
      </c>
      <c r="M55" s="1">
        <f t="shared" ca="1" si="15"/>
        <v>45190</v>
      </c>
      <c r="N55" s="1">
        <f t="shared" ca="1" si="15"/>
        <v>45191</v>
      </c>
      <c r="O55" s="1">
        <f t="shared" ca="1" si="15"/>
        <v>45192</v>
      </c>
      <c r="P55" s="1">
        <f t="shared" ca="1" si="15"/>
        <v>45193</v>
      </c>
      <c r="Q55" s="1">
        <f t="shared" ca="1" si="15"/>
        <v>45194</v>
      </c>
      <c r="R55" s="1">
        <f t="shared" ca="1" si="15"/>
        <v>45195</v>
      </c>
      <c r="S55" s="1">
        <f t="shared" ca="1" si="15"/>
        <v>45196</v>
      </c>
      <c r="T55" s="1">
        <f t="shared" ca="1" si="15"/>
        <v>45197</v>
      </c>
      <c r="U55" s="1">
        <f t="shared" ca="1" si="15"/>
        <v>45198</v>
      </c>
      <c r="V55" s="1">
        <f t="shared" ca="1" si="15"/>
        <v>45199</v>
      </c>
      <c r="W55" s="1">
        <f t="shared" ca="1" si="15"/>
        <v>45200</v>
      </c>
      <c r="X55" s="1">
        <f t="shared" ca="1" si="15"/>
        <v>45201</v>
      </c>
      <c r="Y55" s="1">
        <f t="shared" ca="1" si="15"/>
        <v>45202</v>
      </c>
      <c r="Z55" s="1">
        <f t="shared" ca="1" si="15"/>
        <v>45203</v>
      </c>
      <c r="AA55" s="1">
        <f t="shared" ca="1" si="15"/>
        <v>45204</v>
      </c>
      <c r="AB55" s="1">
        <f t="shared" ca="1" si="15"/>
        <v>45205</v>
      </c>
      <c r="AC55" s="1">
        <f t="shared" ca="1" si="15"/>
        <v>45206</v>
      </c>
      <c r="AD55" s="1">
        <f t="shared" ca="1" si="15"/>
        <v>45207</v>
      </c>
      <c r="AE55" s="1">
        <f t="shared" ca="1" si="15"/>
        <v>45208</v>
      </c>
      <c r="AF55" s="1">
        <f t="shared" ca="1" si="15"/>
        <v>45209</v>
      </c>
      <c r="AG55" s="1">
        <f t="shared" ca="1" si="15"/>
        <v>45210</v>
      </c>
      <c r="AH55" s="1">
        <f t="shared" ca="1" si="15"/>
        <v>45211</v>
      </c>
    </row>
    <row r="56" spans="3:34" x14ac:dyDescent="0.3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 ca="1">DATE(YEAR(MIN(E55:AH55)),MONTH(MIN(E55:AH55)),1)</f>
        <v>45170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>
        <f t="shared" ca="1" si="17"/>
        <v>0.5</v>
      </c>
      <c r="R58">
        <f t="shared" ca="1" si="17"/>
        <v>0.5</v>
      </c>
      <c r="S58">
        <f t="shared" ca="1" si="17"/>
        <v>0.5</v>
      </c>
      <c r="T58">
        <f t="shared" ca="1" si="17"/>
        <v>0.5</v>
      </c>
      <c r="U58">
        <f t="shared" ca="1" si="17"/>
        <v>0.5</v>
      </c>
      <c r="V58">
        <f t="shared" ca="1" si="17"/>
        <v>0.5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 x14ac:dyDescent="0.3">
      <c r="D59" s="3" t="str">
        <f ca="1">TEXT(D58,"mmm yyyy") &amp; " - Top Band"</f>
        <v>Sep 2023 -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>
        <f t="shared" ca="1" si="18"/>
        <v>13</v>
      </c>
      <c r="R59">
        <f t="shared" ca="1" si="18"/>
        <v>13</v>
      </c>
      <c r="S59">
        <f t="shared" ca="1" si="18"/>
        <v>13</v>
      </c>
      <c r="T59">
        <f t="shared" ca="1" si="18"/>
        <v>13</v>
      </c>
      <c r="U59">
        <f t="shared" ca="1" si="18"/>
        <v>13</v>
      </c>
      <c r="V59">
        <f t="shared" ca="1" si="18"/>
        <v>13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3">
      <c r="D60" s="3"/>
    </row>
    <row r="61" spans="3:34" x14ac:dyDescent="0.3">
      <c r="D61" s="3">
        <f ca="1">EOMONTH(D58,0)+1</f>
        <v>45200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 t="e">
        <f t="shared" ca="1" si="19"/>
        <v>#N/A</v>
      </c>
      <c r="R61" t="e">
        <f t="shared" ca="1" si="19"/>
        <v>#N/A</v>
      </c>
      <c r="S61" t="e">
        <f t="shared" ca="1" si="19"/>
        <v>#N/A</v>
      </c>
      <c r="T61" t="e">
        <f t="shared" ca="1" si="19"/>
        <v>#N/A</v>
      </c>
      <c r="U61" t="e">
        <f t="shared" ca="1" si="19"/>
        <v>#N/A</v>
      </c>
      <c r="V61" t="e">
        <f t="shared" ca="1" si="19"/>
        <v>#N/A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3">
      <c r="D62" s="3" t="str">
        <f ca="1">TEXT(D61,"mmm yyyy") &amp; " - Top Band"</f>
        <v>Oct 2023 -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 t="e">
        <f t="shared" ca="1" si="20"/>
        <v>#N/A</v>
      </c>
      <c r="R62" t="e">
        <f t="shared" ca="1" si="20"/>
        <v>#N/A</v>
      </c>
      <c r="S62" t="e">
        <f t="shared" ca="1" si="20"/>
        <v>#N/A</v>
      </c>
      <c r="T62" t="e">
        <f t="shared" ca="1" si="20"/>
        <v>#N/A</v>
      </c>
      <c r="U62" t="e">
        <f t="shared" ca="1" si="20"/>
        <v>#N/A</v>
      </c>
      <c r="V62" t="e">
        <f t="shared" ca="1" si="20"/>
        <v>#N/A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3">
      <c r="D63" s="3"/>
    </row>
    <row r="65" spans="4:34" x14ac:dyDescent="0.3">
      <c r="D65" s="3">
        <f ca="1">D58+1</f>
        <v>45171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3">
      <c r="D66" s="3">
        <f ca="1">D61+1</f>
        <v>45201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>
        <f t="shared" ca="1" si="21"/>
        <v>0.5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 ca="1">LEFT(UPPER(TEXT(E55,"ddd")),$D70)</f>
        <v>WED</v>
      </c>
      <c r="F70" t="str">
        <f t="shared" ref="F70:AH70" ca="1" si="23">LEFT(UPPER(TEXT(F55,"ddd")),$D70)</f>
        <v>THU</v>
      </c>
      <c r="G70" t="str">
        <f t="shared" ca="1" si="23"/>
        <v>FRI</v>
      </c>
      <c r="H70" t="str">
        <f t="shared" ca="1" si="23"/>
        <v>SAT</v>
      </c>
      <c r="I70" t="str">
        <f t="shared" ca="1" si="23"/>
        <v>SUN</v>
      </c>
      <c r="J70" t="str">
        <f t="shared" ca="1" si="23"/>
        <v>MON</v>
      </c>
      <c r="K70" t="str">
        <f t="shared" ca="1" si="23"/>
        <v>TUE</v>
      </c>
      <c r="L70" t="str">
        <f t="shared" ca="1" si="23"/>
        <v>WED</v>
      </c>
      <c r="M70" t="str">
        <f t="shared" ca="1" si="23"/>
        <v>THU</v>
      </c>
      <c r="N70" t="str">
        <f t="shared" ca="1" si="23"/>
        <v>FRI</v>
      </c>
      <c r="O70" t="str">
        <f t="shared" ca="1" si="23"/>
        <v>SAT</v>
      </c>
      <c r="P70" t="str">
        <f t="shared" ca="1" si="23"/>
        <v>SUN</v>
      </c>
      <c r="Q70" t="str">
        <f t="shared" ca="1" si="23"/>
        <v>MON</v>
      </c>
      <c r="R70" t="str">
        <f t="shared" ca="1" si="23"/>
        <v>TUE</v>
      </c>
      <c r="S70" t="str">
        <f t="shared" ca="1" si="23"/>
        <v>WED</v>
      </c>
      <c r="T70" t="str">
        <f t="shared" ca="1" si="23"/>
        <v>THU</v>
      </c>
      <c r="U70" t="str">
        <f t="shared" ca="1" si="23"/>
        <v>FRI</v>
      </c>
      <c r="V70" t="str">
        <f t="shared" ca="1" si="23"/>
        <v>SAT</v>
      </c>
      <c r="W70" t="str">
        <f t="shared" ca="1" si="23"/>
        <v>SUN</v>
      </c>
      <c r="X70" t="str">
        <f t="shared" ca="1" si="23"/>
        <v>MON</v>
      </c>
      <c r="Y70" t="str">
        <f t="shared" ca="1" si="23"/>
        <v>TUE</v>
      </c>
      <c r="Z70" t="str">
        <f t="shared" ca="1" si="23"/>
        <v>WED</v>
      </c>
      <c r="AA70" t="str">
        <f t="shared" ca="1" si="23"/>
        <v>THU</v>
      </c>
      <c r="AB70" t="str">
        <f t="shared" ca="1" si="23"/>
        <v>FRI</v>
      </c>
      <c r="AC70" t="str">
        <f t="shared" ca="1" si="23"/>
        <v>SAT</v>
      </c>
      <c r="AD70" t="str">
        <f t="shared" ca="1" si="23"/>
        <v>SUN</v>
      </c>
      <c r="AE70" t="str">
        <f t="shared" ca="1" si="23"/>
        <v>MON</v>
      </c>
      <c r="AF70" t="str">
        <f t="shared" ca="1" si="23"/>
        <v>TUE</v>
      </c>
      <c r="AG70" t="str">
        <f t="shared" ca="1" si="23"/>
        <v>WED</v>
      </c>
      <c r="AH70" t="str">
        <f t="shared" ca="1" si="23"/>
        <v>THU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 ca="1">TEXT(E55,"dd")</f>
        <v>13</v>
      </c>
      <c r="F72" t="str">
        <f t="shared" ref="F72:AH72" ca="1" si="24">TEXT(F55,"dd")</f>
        <v>14</v>
      </c>
      <c r="G72" t="str">
        <f t="shared" ca="1" si="24"/>
        <v>15</v>
      </c>
      <c r="H72" t="str">
        <f t="shared" ca="1" si="24"/>
        <v>16</v>
      </c>
      <c r="I72" t="str">
        <f t="shared" ca="1" si="24"/>
        <v>17</v>
      </c>
      <c r="J72" t="str">
        <f t="shared" ca="1" si="24"/>
        <v>18</v>
      </c>
      <c r="K72" t="str">
        <f t="shared" ca="1" si="24"/>
        <v>19</v>
      </c>
      <c r="L72" t="str">
        <f t="shared" ca="1" si="24"/>
        <v>20</v>
      </c>
      <c r="M72" t="str">
        <f t="shared" ca="1" si="24"/>
        <v>21</v>
      </c>
      <c r="N72" t="str">
        <f t="shared" ca="1" si="24"/>
        <v>22</v>
      </c>
      <c r="O72" t="str">
        <f t="shared" ca="1" si="24"/>
        <v>23</v>
      </c>
      <c r="P72" t="str">
        <f t="shared" ca="1" si="24"/>
        <v>24</v>
      </c>
      <c r="Q72" t="str">
        <f t="shared" ca="1" si="24"/>
        <v>25</v>
      </c>
      <c r="R72" t="str">
        <f t="shared" ca="1" si="24"/>
        <v>26</v>
      </c>
      <c r="S72" t="str">
        <f t="shared" ca="1" si="24"/>
        <v>27</v>
      </c>
      <c r="T72" t="str">
        <f t="shared" ca="1" si="24"/>
        <v>28</v>
      </c>
      <c r="U72" t="str">
        <f t="shared" ca="1" si="24"/>
        <v>29</v>
      </c>
      <c r="V72" t="str">
        <f t="shared" ca="1" si="24"/>
        <v>30</v>
      </c>
      <c r="W72" t="str">
        <f t="shared" ca="1" si="24"/>
        <v>01</v>
      </c>
      <c r="X72" t="str">
        <f t="shared" ca="1" si="24"/>
        <v>02</v>
      </c>
      <c r="Y72" t="str">
        <f t="shared" ca="1" si="24"/>
        <v>03</v>
      </c>
      <c r="Z72" t="str">
        <f t="shared" ca="1" si="24"/>
        <v>04</v>
      </c>
      <c r="AA72" t="str">
        <f t="shared" ca="1" si="24"/>
        <v>05</v>
      </c>
      <c r="AB72" t="str">
        <f t="shared" ca="1" si="24"/>
        <v>06</v>
      </c>
      <c r="AC72" t="str">
        <f t="shared" ca="1" si="24"/>
        <v>07</v>
      </c>
      <c r="AD72" t="str">
        <f t="shared" ca="1" si="24"/>
        <v>08</v>
      </c>
      <c r="AE72" t="str">
        <f t="shared" ca="1" si="24"/>
        <v>09</v>
      </c>
      <c r="AF72" t="str">
        <f t="shared" ca="1" si="24"/>
        <v>10</v>
      </c>
      <c r="AG72" t="str">
        <f t="shared" ca="1" si="24"/>
        <v>11</v>
      </c>
      <c r="AH72" t="str">
        <f t="shared" ca="1" si="24"/>
        <v>12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B5DF5-9050-452B-824D-430EE0C675B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A34675FB-CDF8-4243-9888-A100076C2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2C74C5-065B-4723-9C23-003D7A495A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2023-02-13T07:54:16Z</dcterms:created>
  <dcterms:modified xsi:type="dcterms:W3CDTF">2023-06-20T08:50:51Z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