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Лист1!$C$58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Лист1!$B$58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D58" i="1" l="1"/>
  <c r="B58" i="1"/>
  <c r="E25" i="1"/>
  <c r="E26" i="1"/>
  <c r="E27" i="1"/>
  <c r="E28" i="1"/>
  <c r="E29" i="1"/>
  <c r="E30" i="1"/>
  <c r="E31" i="1"/>
  <c r="E32" i="1"/>
  <c r="E33" i="1"/>
  <c r="E34" i="1"/>
  <c r="E35" i="1"/>
  <c r="E24" i="1"/>
  <c r="C54" i="1" l="1"/>
  <c r="C53" i="1"/>
  <c r="C50" i="1"/>
  <c r="C49" i="1"/>
  <c r="D46" i="1"/>
  <c r="B46" i="1"/>
  <c r="D24" i="1"/>
  <c r="C24" i="1"/>
  <c r="D25" i="1"/>
  <c r="D26" i="1"/>
  <c r="D27" i="1"/>
  <c r="D28" i="1"/>
  <c r="D29" i="1"/>
  <c r="D30" i="1"/>
  <c r="D31" i="1"/>
  <c r="D32" i="1"/>
  <c r="D33" i="1"/>
  <c r="D34" i="1"/>
  <c r="D35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<sst xmlns="http://schemas.openxmlformats.org/spreadsheetml/2006/main" count="21" uniqueCount="14">
  <si>
    <t>Баклан Аліса МІ-3 Варіант 2</t>
  </si>
  <si>
    <t>Price</t>
  </si>
  <si>
    <t>Demand</t>
  </si>
  <si>
    <t>Supply</t>
  </si>
  <si>
    <t>Рівн. ціна</t>
  </si>
  <si>
    <t>Рівн. Обсяг</t>
  </si>
  <si>
    <t>f1(x)-f2(x)</t>
  </si>
  <si>
    <t>Ed</t>
  </si>
  <si>
    <t>Es</t>
  </si>
  <si>
    <t>Рівновага стабільна</t>
  </si>
  <si>
    <t>Ed(arc)</t>
  </si>
  <si>
    <t>Es(arc)</t>
  </si>
  <si>
    <t>S+dot</t>
  </si>
  <si>
    <t>Дотація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</si>
</sst>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2" xfId="0" applyFont="1" applyFill="1" applyBorder="1"/>
    <xf numFmtId="0" fontId="2" fillId="3" borderId="3" xfId="0" applyFont="1" applyFill="1" applyBorder="1"/>
    <xf numFmtId="0" fontId="0" fillId="3" borderId="6" xfId="0" applyFill="1" applyBorder="1"/>
    <xf numFmtId="0" fontId="0" fillId="2" borderId="5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F17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50323760774408"/>
          <c:y val="7.7008702463124676E-2"/>
          <c:w val="0.66776879829991964"/>
          <c:h val="0.82709625428815658"/>
        </c:manualLayout>
      </c:layout>
      <c:scatterChart>
        <c:scatterStyle val="lineMarker"/>
        <c:varyColors val="0"/>
        <c:ser>
          <c:idx val="0"/>
          <c:order val="0"/>
          <c:tx>
            <c:v>Попит</c:v>
          </c:tx>
          <c:trendline>
            <c:name>Степенева (попит)</c:name>
            <c:trendlineType val="power"/>
            <c:dispRSqr val="1"/>
            <c:dispEq val="1"/>
            <c:trendlineLbl>
              <c:layout>
                <c:manualLayout>
                  <c:x val="-0.23208107160991798"/>
                  <c:y val="-0.51167432980490068"/>
                </c:manualLayout>
              </c:layout>
              <c:numFmt formatCode="General" sourceLinked="0"/>
            </c:trendlineLbl>
          </c:trendline>
          <c:xVal>
            <c:numRef>
              <c:f>Лист1!$B$5:$B$16</c:f>
              <c:numCache>
                <c:formatCode>0.00</c:formatCode>
                <c:ptCount val="12"/>
                <c:pt idx="0">
                  <c:v>1.23</c:v>
                </c:pt>
                <c:pt idx="1">
                  <c:v>1.55</c:v>
                </c:pt>
                <c:pt idx="2">
                  <c:v>1.78</c:v>
                </c:pt>
                <c:pt idx="3">
                  <c:v>2.04</c:v>
                </c:pt>
                <c:pt idx="4">
                  <c:v>2.38</c:v>
                </c:pt>
                <c:pt idx="5">
                  <c:v>2.8</c:v>
                </c:pt>
                <c:pt idx="6">
                  <c:v>3.13</c:v>
                </c:pt>
                <c:pt idx="7">
                  <c:v>3.52</c:v>
                </c:pt>
                <c:pt idx="8">
                  <c:v>3.78</c:v>
                </c:pt>
                <c:pt idx="9">
                  <c:v>4.2</c:v>
                </c:pt>
                <c:pt idx="10">
                  <c:v>4.6100000000000003</c:v>
                </c:pt>
                <c:pt idx="11">
                  <c:v>5</c:v>
                </c:pt>
              </c:numCache>
            </c:numRef>
          </c:xVal>
          <c:yVal>
            <c:numRef>
              <c:f>Лист1!$C$5:$C$16</c:f>
              <c:numCache>
                <c:formatCode>0</c:formatCode>
                <c:ptCount val="12"/>
                <c:pt idx="0">
                  <c:v>121</c:v>
                </c:pt>
                <c:pt idx="1">
                  <c:v>101</c:v>
                </c:pt>
                <c:pt idx="2">
                  <c:v>93</c:v>
                </c:pt>
                <c:pt idx="3">
                  <c:v>81</c:v>
                </c:pt>
                <c:pt idx="4">
                  <c:v>75</c:v>
                </c:pt>
                <c:pt idx="5">
                  <c:v>69</c:v>
                </c:pt>
                <c:pt idx="6">
                  <c:v>61</c:v>
                </c:pt>
                <c:pt idx="7">
                  <c:v>53</c:v>
                </c:pt>
                <c:pt idx="8">
                  <c:v>50</c:v>
                </c:pt>
                <c:pt idx="9">
                  <c:v>48</c:v>
                </c:pt>
                <c:pt idx="10">
                  <c:v>47</c:v>
                </c:pt>
                <c:pt idx="11">
                  <c:v>42</c:v>
                </c:pt>
              </c:numCache>
            </c:numRef>
          </c:yVal>
          <c:smooth val="0"/>
        </c:ser>
        <c:ser>
          <c:idx val="1"/>
          <c:order val="1"/>
          <c:tx>
            <c:v>Пропозиція</c:v>
          </c:tx>
          <c:trendline>
            <c:name>Логарифмічна(Пропозиція)</c:name>
            <c:spPr>
              <a:ln>
                <a:solidFill>
                  <a:srgbClr val="C00000"/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-0.13192230398993041"/>
                  <c:y val="0.37685958193532837"/>
                </c:manualLayout>
              </c:layout>
              <c:numFmt formatCode="General" sourceLinked="0"/>
            </c:trendlineLbl>
          </c:trendline>
          <c:xVal>
            <c:numRef>
              <c:f>Лист1!$B$5:$B$16</c:f>
              <c:numCache>
                <c:formatCode>0.00</c:formatCode>
                <c:ptCount val="12"/>
                <c:pt idx="0">
                  <c:v>1.23</c:v>
                </c:pt>
                <c:pt idx="1">
                  <c:v>1.55</c:v>
                </c:pt>
                <c:pt idx="2">
                  <c:v>1.78</c:v>
                </c:pt>
                <c:pt idx="3">
                  <c:v>2.04</c:v>
                </c:pt>
                <c:pt idx="4">
                  <c:v>2.38</c:v>
                </c:pt>
                <c:pt idx="5">
                  <c:v>2.8</c:v>
                </c:pt>
                <c:pt idx="6">
                  <c:v>3.13</c:v>
                </c:pt>
                <c:pt idx="7">
                  <c:v>3.52</c:v>
                </c:pt>
                <c:pt idx="8">
                  <c:v>3.78</c:v>
                </c:pt>
                <c:pt idx="9">
                  <c:v>4.2</c:v>
                </c:pt>
                <c:pt idx="10">
                  <c:v>4.6100000000000003</c:v>
                </c:pt>
                <c:pt idx="11">
                  <c:v>5</c:v>
                </c:pt>
              </c:numCache>
            </c:numRef>
          </c:xVal>
          <c:yVal>
            <c:numRef>
              <c:f>Лист1!$D$5:$D$16</c:f>
              <c:numCache>
                <c:formatCode>0</c:formatCode>
                <c:ptCount val="12"/>
                <c:pt idx="0">
                  <c:v>17</c:v>
                </c:pt>
                <c:pt idx="1">
                  <c:v>31</c:v>
                </c:pt>
                <c:pt idx="2">
                  <c:v>41</c:v>
                </c:pt>
                <c:pt idx="3">
                  <c:v>47</c:v>
                </c:pt>
                <c:pt idx="4">
                  <c:v>56</c:v>
                </c:pt>
                <c:pt idx="5">
                  <c:v>61</c:v>
                </c:pt>
                <c:pt idx="6">
                  <c:v>65</c:v>
                </c:pt>
                <c:pt idx="7">
                  <c:v>68</c:v>
                </c:pt>
                <c:pt idx="8">
                  <c:v>73</c:v>
                </c:pt>
                <c:pt idx="9">
                  <c:v>75</c:v>
                </c:pt>
                <c:pt idx="10">
                  <c:v>77</c:v>
                </c:pt>
                <c:pt idx="11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2864"/>
        <c:axId val="209373440"/>
      </c:scatterChart>
      <c:valAx>
        <c:axId val="2093728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9373440"/>
        <c:crosses val="autoZero"/>
        <c:crossBetween val="midCat"/>
      </c:valAx>
      <c:valAx>
        <c:axId val="2093734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9372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295012354788013"/>
          <c:y val="5.4641752994648983E-2"/>
          <c:w val="0.277049854463015"/>
          <c:h val="0.3459189552525446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Попит</c:v>
          </c:tx>
          <c:xVal>
            <c:numRef>
              <c:f>Лист1!$C$24:$C$35</c:f>
              <c:numCache>
                <c:formatCode>0.000</c:formatCode>
                <c:ptCount val="12"/>
                <c:pt idx="0">
                  <c:v>121.24534934891174</c:v>
                </c:pt>
                <c:pt idx="1">
                  <c:v>101.94012203496551</c:v>
                </c:pt>
                <c:pt idx="2">
                  <c:v>91.892257534770934</c:v>
                </c:pt>
                <c:pt idx="3">
                  <c:v>82.960487841210451</c:v>
                </c:pt>
                <c:pt idx="4">
                  <c:v>73.902853076773766</c:v>
                </c:pt>
                <c:pt idx="5">
                  <c:v>65.422238399219751</c:v>
                </c:pt>
                <c:pt idx="6">
                  <c:v>60.177711736257926</c:v>
                </c:pt>
                <c:pt idx="7">
                  <c:v>55.104482119249063</c:v>
                </c:pt>
                <c:pt idx="8">
                  <c:v>52.236620601486322</c:v>
                </c:pt>
                <c:pt idx="9">
                  <c:v>48.267738921827068</c:v>
                </c:pt>
                <c:pt idx="10">
                  <c:v>45.010955130152588</c:v>
                </c:pt>
                <c:pt idx="11">
                  <c:v>42.351268181747415</c:v>
                </c:pt>
              </c:numCache>
            </c:numRef>
          </c:xVal>
          <c:yVal>
            <c:numRef>
              <c:f>Лист1!$B$24:$B$35</c:f>
              <c:numCache>
                <c:formatCode>0.00</c:formatCode>
                <c:ptCount val="12"/>
                <c:pt idx="0">
                  <c:v>1.23</c:v>
                </c:pt>
                <c:pt idx="1">
                  <c:v>1.55</c:v>
                </c:pt>
                <c:pt idx="2">
                  <c:v>1.78</c:v>
                </c:pt>
                <c:pt idx="3">
                  <c:v>2.04</c:v>
                </c:pt>
                <c:pt idx="4">
                  <c:v>2.38</c:v>
                </c:pt>
                <c:pt idx="5">
                  <c:v>2.8</c:v>
                </c:pt>
                <c:pt idx="6">
                  <c:v>3.13</c:v>
                </c:pt>
                <c:pt idx="7">
                  <c:v>3.52</c:v>
                </c:pt>
                <c:pt idx="8">
                  <c:v>3.78</c:v>
                </c:pt>
                <c:pt idx="9">
                  <c:v>4.2</c:v>
                </c:pt>
                <c:pt idx="10">
                  <c:v>4.6100000000000003</c:v>
                </c:pt>
                <c:pt idx="11">
                  <c:v>5</c:v>
                </c:pt>
              </c:numCache>
            </c:numRef>
          </c:yVal>
          <c:smooth val="1"/>
        </c:ser>
        <c:ser>
          <c:idx val="1"/>
          <c:order val="1"/>
          <c:tx>
            <c:v>Пропозиція</c:v>
          </c:tx>
          <c:xVal>
            <c:numRef>
              <c:f>Лист1!$D$24:$D$35</c:f>
              <c:numCache>
                <c:formatCode>0.000</c:formatCode>
                <c:ptCount val="12"/>
                <c:pt idx="0">
                  <c:v>22.75757666186578</c:v>
                </c:pt>
                <c:pt idx="1">
                  <c:v>32.772382803697404</c:v>
                </c:pt>
                <c:pt idx="2">
                  <c:v>38.764548194641662</c:v>
                </c:pt>
                <c:pt idx="3">
                  <c:v>44.669143228440916</c:v>
                </c:pt>
                <c:pt idx="4">
                  <c:v>51.345255021079645</c:v>
                </c:pt>
                <c:pt idx="5">
                  <c:v>58.383787338698774</c:v>
                </c:pt>
                <c:pt idx="6">
                  <c:v>63.20899839414524</c:v>
                </c:pt>
                <c:pt idx="7">
                  <c:v>68.294686999019731</c:v>
                </c:pt>
                <c:pt idx="8">
                  <c:v>71.381017133130456</c:v>
                </c:pt>
                <c:pt idx="9">
                  <c:v>75.944075705755267</c:v>
                </c:pt>
                <c:pt idx="10">
                  <c:v>79.978020259183609</c:v>
                </c:pt>
                <c:pt idx="11">
                  <c:v>83.49514654960845</c:v>
                </c:pt>
              </c:numCache>
            </c:numRef>
          </c:xVal>
          <c:yVal>
            <c:numRef>
              <c:f>Лист1!$B$24:$B$35</c:f>
              <c:numCache>
                <c:formatCode>0.00</c:formatCode>
                <c:ptCount val="12"/>
                <c:pt idx="0">
                  <c:v>1.23</c:v>
                </c:pt>
                <c:pt idx="1">
                  <c:v>1.55</c:v>
                </c:pt>
                <c:pt idx="2">
                  <c:v>1.78</c:v>
                </c:pt>
                <c:pt idx="3">
                  <c:v>2.04</c:v>
                </c:pt>
                <c:pt idx="4">
                  <c:v>2.38</c:v>
                </c:pt>
                <c:pt idx="5">
                  <c:v>2.8</c:v>
                </c:pt>
                <c:pt idx="6">
                  <c:v>3.13</c:v>
                </c:pt>
                <c:pt idx="7">
                  <c:v>3.52</c:v>
                </c:pt>
                <c:pt idx="8">
                  <c:v>3.78</c:v>
                </c:pt>
                <c:pt idx="9">
                  <c:v>4.2</c:v>
                </c:pt>
                <c:pt idx="10">
                  <c:v>4.6100000000000003</c:v>
                </c:pt>
                <c:pt idx="11">
                  <c:v>5</c:v>
                </c:pt>
              </c:numCache>
            </c:numRef>
          </c:yVal>
          <c:smooth val="1"/>
        </c:ser>
        <c:ser>
          <c:idx val="2"/>
          <c:order val="2"/>
          <c:tx>
            <c:v>Рівновага</c:v>
          </c:tx>
          <c:xVal>
            <c:numRef>
              <c:f>Лист1!$D$46</c:f>
              <c:numCache>
                <c:formatCode>General</c:formatCode>
                <c:ptCount val="1"/>
                <c:pt idx="0">
                  <c:v>61.734180697419482</c:v>
                </c:pt>
              </c:numCache>
            </c:numRef>
          </c:xVal>
          <c:yVal>
            <c:numRef>
              <c:f>Лист1!$C$46</c:f>
              <c:numCache>
                <c:formatCode>General</c:formatCode>
                <c:ptCount val="1"/>
                <c:pt idx="0">
                  <c:v>3.0252073292567241</c:v>
                </c:pt>
              </c:numCache>
            </c:numRef>
          </c:yVal>
          <c:smooth val="1"/>
        </c:ser>
        <c:ser>
          <c:idx val="3"/>
          <c:order val="3"/>
          <c:tx>
            <c:v>Дотація</c:v>
          </c:tx>
          <c:xVal>
            <c:numRef>
              <c:f>Лист1!$E$24:$E$35</c:f>
              <c:numCache>
                <c:formatCode>General</c:formatCode>
                <c:ptCount val="12"/>
                <c:pt idx="0">
                  <c:v>48.525886665208034</c:v>
                </c:pt>
                <c:pt idx="1">
                  <c:v>54.33326729230803</c:v>
                </c:pt>
                <c:pt idx="2">
                  <c:v>58.073327227869555</c:v>
                </c:pt>
                <c:pt idx="3">
                  <c:v>61.9454371352438</c:v>
                </c:pt>
                <c:pt idx="4">
                  <c:v>66.536979102515801</c:v>
                </c:pt>
                <c:pt idx="5">
                  <c:v>71.609561199110914</c:v>
                </c:pt>
                <c:pt idx="6">
                  <c:v>75.216176218591116</c:v>
                </c:pt>
                <c:pt idx="7">
                  <c:v>79.124145941395852</c:v>
                </c:pt>
                <c:pt idx="8">
                  <c:v>81.546355628514206</c:v>
                </c:pt>
                <c:pt idx="9">
                  <c:v>85.193756415563911</c:v>
                </c:pt>
                <c:pt idx="10">
                  <c:v>88.480567112324209</c:v>
                </c:pt>
                <c:pt idx="11">
                  <c:v>91.39131085279783</c:v>
                </c:pt>
              </c:numCache>
            </c:numRef>
          </c:xVal>
          <c:yVal>
            <c:numRef>
              <c:f>Лист1!$B$24:$B$35</c:f>
              <c:numCache>
                <c:formatCode>0.00</c:formatCode>
                <c:ptCount val="12"/>
                <c:pt idx="0">
                  <c:v>1.23</c:v>
                </c:pt>
                <c:pt idx="1">
                  <c:v>1.55</c:v>
                </c:pt>
                <c:pt idx="2">
                  <c:v>1.78</c:v>
                </c:pt>
                <c:pt idx="3">
                  <c:v>2.04</c:v>
                </c:pt>
                <c:pt idx="4">
                  <c:v>2.38</c:v>
                </c:pt>
                <c:pt idx="5">
                  <c:v>2.8</c:v>
                </c:pt>
                <c:pt idx="6">
                  <c:v>3.13</c:v>
                </c:pt>
                <c:pt idx="7">
                  <c:v>3.52</c:v>
                </c:pt>
                <c:pt idx="8">
                  <c:v>3.78</c:v>
                </c:pt>
                <c:pt idx="9">
                  <c:v>4.2</c:v>
                </c:pt>
                <c:pt idx="10">
                  <c:v>4.6100000000000003</c:v>
                </c:pt>
                <c:pt idx="11">
                  <c:v>5</c:v>
                </c:pt>
              </c:numCache>
            </c:numRef>
          </c:yVal>
          <c:smooth val="1"/>
        </c:ser>
        <c:ser>
          <c:idx val="4"/>
          <c:order val="4"/>
          <c:tx>
            <c:v>Рівновага(Дотація)</c:v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rgbClr val="EF17D5"/>
              </a:solidFill>
            </c:spPr>
          </c:marker>
          <c:xVal>
            <c:numRef>
              <c:f>Лист1!$D$58</c:f>
              <c:numCache>
                <c:formatCode>General</c:formatCode>
                <c:ptCount val="1"/>
                <c:pt idx="0">
                  <c:v>69.227902026101134</c:v>
                </c:pt>
              </c:numCache>
            </c:numRef>
          </c:xVal>
          <c:yVal>
            <c:numRef>
              <c:f>Лист1!$C$58</c:f>
              <c:numCache>
                <c:formatCode>General</c:formatCode>
                <c:ptCount val="1"/>
                <c:pt idx="0">
                  <c:v>2.5966714514533145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5168"/>
        <c:axId val="209375744"/>
      </c:scatterChart>
      <c:valAx>
        <c:axId val="20937516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09375744"/>
        <c:crosses val="autoZero"/>
        <c:crossBetween val="midCat"/>
      </c:valAx>
      <c:valAx>
        <c:axId val="209375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375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106680</xdr:rowOff>
    </xdr:from>
    <xdr:to>
      <xdr:col>13</xdr:col>
      <xdr:colOff>525780</xdr:colOff>
      <xdr:row>17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119678</xdr:colOff>
      <xdr:row>22</xdr:row>
      <xdr:rowOff>36979</xdr:rowOff>
    </xdr:from>
    <xdr:to>
      <xdr:col>19</xdr:col>
      <xdr:colOff>302558</xdr:colOff>
      <xdr:row>42</xdr:row>
      <xdr:rowOff>78889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A22" zoomScale="85" zoomScaleNormal="85" workbookViewId="0">
      <selection activeCell="I49" sqref="I49"/>
    </sheetView>
  </sheetViews>
  <sheetFormatPr defaultRowHeight="14.4" x14ac:dyDescent="0.3"/>
  <sheetData>
    <row r="1" spans="1:4" x14ac:dyDescent="0.3">
      <c r="A1" t="s">
        <v>0</v>
      </c>
    </row>
    <row r="4" spans="1:4" x14ac:dyDescent="0.3">
      <c r="B4" s="3" t="s">
        <v>1</v>
      </c>
      <c r="C4" s="3" t="s">
        <v>2</v>
      </c>
      <c r="D4" s="3" t="s">
        <v>3</v>
      </c>
    </row>
    <row r="5" spans="1:4" x14ac:dyDescent="0.3">
      <c r="B5" s="1">
        <v>1.23</v>
      </c>
      <c r="C5" s="2">
        <v>121</v>
      </c>
      <c r="D5" s="2">
        <v>17</v>
      </c>
    </row>
    <row r="6" spans="1:4" x14ac:dyDescent="0.3">
      <c r="B6" s="1">
        <v>1.55</v>
      </c>
      <c r="C6" s="2">
        <v>101</v>
      </c>
      <c r="D6" s="2">
        <v>31</v>
      </c>
    </row>
    <row r="7" spans="1:4" x14ac:dyDescent="0.3">
      <c r="B7" s="1">
        <v>1.78</v>
      </c>
      <c r="C7" s="2">
        <v>93</v>
      </c>
      <c r="D7" s="2">
        <v>41</v>
      </c>
    </row>
    <row r="8" spans="1:4" x14ac:dyDescent="0.3">
      <c r="B8" s="1">
        <v>2.04</v>
      </c>
      <c r="C8" s="2">
        <v>81</v>
      </c>
      <c r="D8" s="2">
        <v>47</v>
      </c>
    </row>
    <row r="9" spans="1:4" x14ac:dyDescent="0.3">
      <c r="B9" s="1">
        <v>2.38</v>
      </c>
      <c r="C9" s="2">
        <v>75</v>
      </c>
      <c r="D9" s="2">
        <v>56</v>
      </c>
    </row>
    <row r="10" spans="1:4" x14ac:dyDescent="0.3">
      <c r="B10" s="1">
        <v>2.8</v>
      </c>
      <c r="C10" s="2">
        <v>69</v>
      </c>
      <c r="D10" s="2">
        <v>61</v>
      </c>
    </row>
    <row r="11" spans="1:4" x14ac:dyDescent="0.3">
      <c r="B11" s="1">
        <v>3.13</v>
      </c>
      <c r="C11" s="2">
        <v>61</v>
      </c>
      <c r="D11" s="2">
        <v>65</v>
      </c>
    </row>
    <row r="12" spans="1:4" x14ac:dyDescent="0.3">
      <c r="B12" s="1">
        <v>3.52</v>
      </c>
      <c r="C12" s="2">
        <v>53</v>
      </c>
      <c r="D12" s="2">
        <v>68</v>
      </c>
    </row>
    <row r="13" spans="1:4" x14ac:dyDescent="0.3">
      <c r="B13" s="1">
        <v>3.78</v>
      </c>
      <c r="C13" s="2">
        <v>50</v>
      </c>
      <c r="D13" s="2">
        <v>73</v>
      </c>
    </row>
    <row r="14" spans="1:4" x14ac:dyDescent="0.3">
      <c r="B14" s="1">
        <v>4.2</v>
      </c>
      <c r="C14" s="2">
        <v>48</v>
      </c>
      <c r="D14" s="2">
        <v>75</v>
      </c>
    </row>
    <row r="15" spans="1:4" x14ac:dyDescent="0.3">
      <c r="B15" s="1">
        <v>4.6100000000000003</v>
      </c>
      <c r="C15" s="2">
        <v>47</v>
      </c>
      <c r="D15" s="2">
        <v>77</v>
      </c>
    </row>
    <row r="16" spans="1:4" x14ac:dyDescent="0.3">
      <c r="B16" s="1">
        <v>5</v>
      </c>
      <c r="C16" s="2">
        <v>42</v>
      </c>
      <c r="D16" s="2">
        <v>80</v>
      </c>
    </row>
    <row r="17" spans="2:6" x14ac:dyDescent="0.3">
      <c r="B17" s="1"/>
      <c r="C17" s="1"/>
      <c r="D17" s="1"/>
    </row>
    <row r="18" spans="2:6" x14ac:dyDescent="0.3">
      <c r="B18" s="1"/>
      <c r="C18" s="1"/>
      <c r="D18" s="1"/>
    </row>
    <row r="19" spans="2:6" x14ac:dyDescent="0.3">
      <c r="B19" s="1"/>
      <c r="C19" s="1"/>
      <c r="D19" s="1"/>
    </row>
    <row r="20" spans="2:6" x14ac:dyDescent="0.3">
      <c r="B20" s="1"/>
      <c r="C20" s="1"/>
      <c r="D20" s="1"/>
    </row>
    <row r="21" spans="2:6" x14ac:dyDescent="0.3">
      <c r="B21" s="1"/>
      <c r="C21" s="1"/>
      <c r="D21" s="1"/>
    </row>
    <row r="22" spans="2:6" ht="15" thickBot="1" x14ac:dyDescent="0.35">
      <c r="B22" s="1"/>
      <c r="C22" s="1"/>
      <c r="D22" s="1"/>
    </row>
    <row r="23" spans="2:6" x14ac:dyDescent="0.3">
      <c r="B23" s="3" t="s">
        <v>1</v>
      </c>
      <c r="C23" s="3" t="s">
        <v>2</v>
      </c>
      <c r="D23" s="3" t="s">
        <v>3</v>
      </c>
      <c r="E23" s="3" t="s">
        <v>12</v>
      </c>
      <c r="F23" s="19" t="s">
        <v>13</v>
      </c>
    </row>
    <row r="24" spans="2:6" ht="15" thickBot="1" x14ac:dyDescent="0.35">
      <c r="B24" s="1">
        <v>1.23</v>
      </c>
      <c r="C24" s="4">
        <f>141.61*POWER(B24,-0.75)</f>
        <v>121.24534934891174</v>
      </c>
      <c r="D24" s="4">
        <f>43.309*LN(B24)+13.792</f>
        <v>22.75757666186578</v>
      </c>
      <c r="E24">
        <f>43.309*LN(B24+F$24)+13.792</f>
        <v>48.525886665208034</v>
      </c>
      <c r="F24" s="20">
        <v>1</v>
      </c>
    </row>
    <row r="25" spans="2:6" x14ac:dyDescent="0.3">
      <c r="B25" s="1">
        <v>1.55</v>
      </c>
      <c r="C25" s="4">
        <f t="shared" ref="C25:C35" si="0">141.61*POWER(B25,-0.75)</f>
        <v>101.94012203496551</v>
      </c>
      <c r="D25" s="4">
        <f t="shared" ref="D25:D35" si="1">43.309*LN(B25)+13.792</f>
        <v>32.772382803697404</v>
      </c>
      <c r="E25">
        <f t="shared" ref="E25:E35" si="2">43.309*LN(B25+F$24)+13.792</f>
        <v>54.33326729230803</v>
      </c>
    </row>
    <row r="26" spans="2:6" x14ac:dyDescent="0.3">
      <c r="B26" s="1">
        <v>1.78</v>
      </c>
      <c r="C26" s="4">
        <f t="shared" si="0"/>
        <v>91.892257534770934</v>
      </c>
      <c r="D26" s="4">
        <f t="shared" si="1"/>
        <v>38.764548194641662</v>
      </c>
      <c r="E26">
        <f t="shared" si="2"/>
        <v>58.073327227869555</v>
      </c>
    </row>
    <row r="27" spans="2:6" x14ac:dyDescent="0.3">
      <c r="B27" s="1">
        <v>2.04</v>
      </c>
      <c r="C27" s="4">
        <f t="shared" si="0"/>
        <v>82.960487841210451</v>
      </c>
      <c r="D27" s="4">
        <f t="shared" si="1"/>
        <v>44.669143228440916</v>
      </c>
      <c r="E27">
        <f t="shared" si="2"/>
        <v>61.9454371352438</v>
      </c>
    </row>
    <row r="28" spans="2:6" x14ac:dyDescent="0.3">
      <c r="B28" s="1">
        <v>2.38</v>
      </c>
      <c r="C28" s="4">
        <f t="shared" si="0"/>
        <v>73.902853076773766</v>
      </c>
      <c r="D28" s="4">
        <f t="shared" si="1"/>
        <v>51.345255021079645</v>
      </c>
      <c r="E28">
        <f t="shared" si="2"/>
        <v>66.536979102515801</v>
      </c>
    </row>
    <row r="29" spans="2:6" x14ac:dyDescent="0.3">
      <c r="B29" s="1">
        <v>2.8</v>
      </c>
      <c r="C29" s="4">
        <f t="shared" si="0"/>
        <v>65.422238399219751</v>
      </c>
      <c r="D29" s="4">
        <f t="shared" si="1"/>
        <v>58.383787338698774</v>
      </c>
      <c r="E29">
        <f t="shared" si="2"/>
        <v>71.609561199110914</v>
      </c>
    </row>
    <row r="30" spans="2:6" x14ac:dyDescent="0.3">
      <c r="B30" s="1">
        <v>3.13</v>
      </c>
      <c r="C30" s="4">
        <f t="shared" si="0"/>
        <v>60.177711736257926</v>
      </c>
      <c r="D30" s="4">
        <f t="shared" si="1"/>
        <v>63.20899839414524</v>
      </c>
      <c r="E30">
        <f t="shared" si="2"/>
        <v>75.216176218591116</v>
      </c>
    </row>
    <row r="31" spans="2:6" x14ac:dyDescent="0.3">
      <c r="B31" s="1">
        <v>3.52</v>
      </c>
      <c r="C31" s="4">
        <f t="shared" si="0"/>
        <v>55.104482119249063</v>
      </c>
      <c r="D31" s="4">
        <f t="shared" si="1"/>
        <v>68.294686999019731</v>
      </c>
      <c r="E31">
        <f t="shared" si="2"/>
        <v>79.124145941395852</v>
      </c>
    </row>
    <row r="32" spans="2:6" x14ac:dyDescent="0.3">
      <c r="B32" s="1">
        <v>3.78</v>
      </c>
      <c r="C32" s="4">
        <f t="shared" si="0"/>
        <v>52.236620601486322</v>
      </c>
      <c r="D32" s="4">
        <f t="shared" si="1"/>
        <v>71.381017133130456</v>
      </c>
      <c r="E32">
        <f t="shared" si="2"/>
        <v>81.546355628514206</v>
      </c>
    </row>
    <row r="33" spans="2:5" x14ac:dyDescent="0.3">
      <c r="B33" s="1">
        <v>4.2</v>
      </c>
      <c r="C33" s="4">
        <f t="shared" si="0"/>
        <v>48.267738921827068</v>
      </c>
      <c r="D33" s="4">
        <f t="shared" si="1"/>
        <v>75.944075705755267</v>
      </c>
      <c r="E33">
        <f t="shared" si="2"/>
        <v>85.193756415563911</v>
      </c>
    </row>
    <row r="34" spans="2:5" x14ac:dyDescent="0.3">
      <c r="B34" s="1">
        <v>4.6100000000000003</v>
      </c>
      <c r="C34" s="4">
        <f t="shared" si="0"/>
        <v>45.010955130152588</v>
      </c>
      <c r="D34" s="4">
        <f t="shared" si="1"/>
        <v>79.978020259183609</v>
      </c>
      <c r="E34">
        <f t="shared" si="2"/>
        <v>88.480567112324209</v>
      </c>
    </row>
    <row r="35" spans="2:5" x14ac:dyDescent="0.3">
      <c r="B35" s="1">
        <v>5</v>
      </c>
      <c r="C35" s="4">
        <f t="shared" si="0"/>
        <v>42.351268181747415</v>
      </c>
      <c r="D35" s="4">
        <f t="shared" si="1"/>
        <v>83.49514654960845</v>
      </c>
      <c r="E35">
        <f t="shared" si="2"/>
        <v>91.39131085279783</v>
      </c>
    </row>
    <row r="44" spans="2:5" ht="15" thickBot="1" x14ac:dyDescent="0.35"/>
    <row r="45" spans="2:5" x14ac:dyDescent="0.3">
      <c r="B45" s="5" t="s">
        <v>6</v>
      </c>
      <c r="C45" s="11" t="s">
        <v>4</v>
      </c>
      <c r="D45" s="12" t="s">
        <v>5</v>
      </c>
    </row>
    <row r="46" spans="2:5" ht="15" thickBot="1" x14ac:dyDescent="0.35">
      <c r="B46" s="8">
        <f>141.61*POWER(C46,-0.75)-43.309*LN(C46)-13.792</f>
        <v>2.6667905926736069E-4</v>
      </c>
      <c r="C46" s="14">
        <v>3.0252073292567241</v>
      </c>
      <c r="D46" s="13">
        <f>43.309*LN(C46)+13.792</f>
        <v>61.734180697419482</v>
      </c>
    </row>
    <row r="48" spans="2:5" ht="15" thickBot="1" x14ac:dyDescent="0.35"/>
    <row r="49" spans="2:6" x14ac:dyDescent="0.3">
      <c r="B49" s="5" t="s">
        <v>7</v>
      </c>
      <c r="C49" s="6">
        <f>(141.61*POWER(C46,-1.75)*(-0.75))*C46/D46</f>
        <v>-0.75000323984690809</v>
      </c>
      <c r="D49" s="6"/>
      <c r="E49" s="15" t="s">
        <v>9</v>
      </c>
      <c r="F49" s="16"/>
    </row>
    <row r="50" spans="2:6" ht="15" thickBot="1" x14ac:dyDescent="0.35">
      <c r="B50" s="8" t="s">
        <v>8</v>
      </c>
      <c r="C50" s="9">
        <f>(43.309/C46)*C46/D46</f>
        <v>0.70154004654686108</v>
      </c>
      <c r="D50" s="9"/>
      <c r="E50" s="17"/>
      <c r="F50" s="18"/>
    </row>
    <row r="52" spans="2:6" ht="15" thickBot="1" x14ac:dyDescent="0.35"/>
    <row r="53" spans="2:6" x14ac:dyDescent="0.3">
      <c r="B53" s="5" t="s">
        <v>10</v>
      </c>
      <c r="C53" s="7">
        <f>(C16-C5)/(B16-B5)*(AVERAGE(B5:B16)/AVERAGE(C5:C16))</f>
        <v>-0.89749792624039215</v>
      </c>
    </row>
    <row r="54" spans="2:6" ht="15" thickBot="1" x14ac:dyDescent="0.35">
      <c r="B54" s="8" t="s">
        <v>11</v>
      </c>
      <c r="C54" s="10">
        <f>(D16-D5)/(B16-B5)*(AVERAGE(B5:B16)/AVERAGE(D5:D16))</f>
        <v>0.87109367502600676</v>
      </c>
    </row>
    <row r="55" spans="2:6" ht="15" thickBot="1" x14ac:dyDescent="0.35"/>
    <row r="56" spans="2:6" ht="15" thickBot="1" x14ac:dyDescent="0.35">
      <c r="B56" s="21" t="s">
        <v>13</v>
      </c>
      <c r="C56" s="22"/>
      <c r="D56" s="23"/>
    </row>
    <row r="57" spans="2:6" x14ac:dyDescent="0.3">
      <c r="B57" s="5" t="s">
        <v>6</v>
      </c>
      <c r="C57" s="11" t="s">
        <v>4</v>
      </c>
      <c r="D57" s="12" t="s">
        <v>5</v>
      </c>
    </row>
    <row r="58" spans="2:6" ht="15" thickBot="1" x14ac:dyDescent="0.35">
      <c r="B58" s="8">
        <f>141.61*POWER(C58,-0.75)-43.309*LN(C58+F$24)-13.792</f>
        <v>1.1670664434859646E-12</v>
      </c>
      <c r="C58" s="14">
        <v>2.5966714514533145</v>
      </c>
      <c r="D58" s="13">
        <f>43.309*LN(C58+F$24)+13.792</f>
        <v>69.227902026101134</v>
      </c>
    </row>
  </sheetData>
  <mergeCells count="2">
    <mergeCell ref="E49:F50"/>
    <mergeCell ref="B56:D5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Margo</dc:creator>
  <cp:lastModifiedBy>Margo</cp:lastModifiedBy>
  <dcterms:created xsi:type="dcterms:W3CDTF">2023-03-27T14:39:52Z</dcterms:created>
  <dcterms:modified xsi:type="dcterms:W3CDTF">2023-03-28T12:57:39Z</dcterms:modified>
</cp:coreProperties>
</file>