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3e68285e831de5/Desktop/Class Folder/Crowdfunding Analysis/"/>
    </mc:Choice>
  </mc:AlternateContent>
  <xr:revisionPtr revIDLastSave="11" documentId="8_{2F830BEC-D0B0-405D-BA71-6F5A9BD718CF}" xr6:coauthVersionLast="47" xr6:coauthVersionMax="47" xr10:uidLastSave="{BE101B94-0A9F-4455-A118-5BE13E1CEBD3}"/>
  <bookViews>
    <workbookView xWindow="0" yWindow="900" windowWidth="22932" windowHeight="10824" tabRatio="706" xr2:uid="{00000000-000D-0000-FFFF-FFFF00000000}"/>
  </bookViews>
  <sheets>
    <sheet name="Crowdfunding" sheetId="1" r:id="rId1"/>
    <sheet name="Crowdfunding copy" sheetId="11" r:id="rId2"/>
    <sheet name="Pivot- Category" sheetId="5" r:id="rId3"/>
    <sheet name="Pivot- Country-ParentCat" sheetId="7" r:id="rId4"/>
    <sheet name="Pivot- Years and Category" sheetId="13" r:id="rId5"/>
    <sheet name="Crowdfunding Goal Analysis" sheetId="9" r:id="rId6"/>
    <sheet name="Statistical Analysis" sheetId="14" r:id="rId7"/>
  </sheets>
  <definedNames>
    <definedName name="_xlnm._FilterDatabase" localSheetId="0" hidden="1">Crowdfunding!$A$1:$T$1001</definedName>
    <definedName name="_xlnm._FilterDatabase" localSheetId="1" hidden="1">'Crowdfunding copy'!$A$1:$T$1</definedName>
    <definedName name="_xlnm._FilterDatabase" localSheetId="5" hidden="1">'Crowdfunding Goal Analysis'!$A$1:$H$13</definedName>
    <definedName name="_xlnm._FilterDatabase" localSheetId="6" hidden="1">'Statistical Analysis'!$D$1:$E$365</definedName>
    <definedName name="Backers">'Statistical Analysis'!$E$2:$E$365,'Statistical Analysis'!$B$2:$B$566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4" l="1"/>
  <c r="H6" i="14"/>
  <c r="H5" i="14"/>
  <c r="H4" i="14"/>
  <c r="H3" i="14"/>
  <c r="H2" i="14"/>
  <c r="B3" i="9"/>
  <c r="D6" i="9"/>
  <c r="C6" i="9"/>
  <c r="B6" i="9"/>
  <c r="D3" i="9"/>
  <c r="D2" i="9"/>
  <c r="C2" i="9"/>
  <c r="B2" i="9"/>
  <c r="E2" i="9" s="1"/>
  <c r="B13" i="9"/>
  <c r="C3" i="9"/>
  <c r="B4" i="9"/>
  <c r="C4" i="9"/>
  <c r="D4" i="9"/>
  <c r="D5" i="9"/>
  <c r="D12" i="9"/>
  <c r="D13" i="9"/>
  <c r="C13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C5" i="9"/>
  <c r="B5" i="9"/>
  <c r="T1001" i="11"/>
  <c r="S1001" i="11"/>
  <c r="O1001" i="11"/>
  <c r="M1001" i="11"/>
  <c r="F1001" i="11"/>
  <c r="T1000" i="11"/>
  <c r="S1000" i="11"/>
  <c r="O1000" i="11"/>
  <c r="M1000" i="11"/>
  <c r="F1000" i="11"/>
  <c r="T999" i="11"/>
  <c r="S999" i="11"/>
  <c r="O999" i="11"/>
  <c r="M999" i="11"/>
  <c r="F999" i="11"/>
  <c r="T998" i="11"/>
  <c r="S998" i="11"/>
  <c r="O998" i="11"/>
  <c r="M998" i="11"/>
  <c r="F998" i="11"/>
  <c r="T997" i="11"/>
  <c r="S997" i="11"/>
  <c r="O997" i="11"/>
  <c r="M997" i="11"/>
  <c r="F997" i="11"/>
  <c r="T996" i="11"/>
  <c r="S996" i="11"/>
  <c r="O996" i="11"/>
  <c r="M996" i="11"/>
  <c r="F996" i="11"/>
  <c r="T995" i="11"/>
  <c r="S995" i="11"/>
  <c r="O995" i="11"/>
  <c r="M995" i="11"/>
  <c r="F995" i="11"/>
  <c r="T994" i="11"/>
  <c r="S994" i="11"/>
  <c r="O994" i="11"/>
  <c r="M994" i="11"/>
  <c r="F994" i="11"/>
  <c r="T993" i="11"/>
  <c r="S993" i="11"/>
  <c r="O993" i="11"/>
  <c r="M993" i="11"/>
  <c r="F993" i="11"/>
  <c r="T992" i="11"/>
  <c r="S992" i="11"/>
  <c r="O992" i="11"/>
  <c r="M992" i="11"/>
  <c r="F992" i="11"/>
  <c r="T991" i="11"/>
  <c r="S991" i="11"/>
  <c r="O991" i="11"/>
  <c r="M991" i="11"/>
  <c r="F991" i="11"/>
  <c r="T990" i="11"/>
  <c r="S990" i="11"/>
  <c r="O990" i="11"/>
  <c r="M990" i="11"/>
  <c r="F990" i="11"/>
  <c r="T989" i="11"/>
  <c r="S989" i="11"/>
  <c r="O989" i="11"/>
  <c r="M989" i="11"/>
  <c r="F989" i="11"/>
  <c r="T988" i="11"/>
  <c r="S988" i="11"/>
  <c r="O988" i="11"/>
  <c r="M988" i="11"/>
  <c r="F988" i="11"/>
  <c r="T987" i="11"/>
  <c r="S987" i="11"/>
  <c r="O987" i="11"/>
  <c r="M987" i="11"/>
  <c r="F987" i="11"/>
  <c r="T986" i="11"/>
  <c r="S986" i="11"/>
  <c r="O986" i="11"/>
  <c r="M986" i="11"/>
  <c r="F986" i="11"/>
  <c r="T985" i="11"/>
  <c r="S985" i="11"/>
  <c r="O985" i="11"/>
  <c r="M985" i="11"/>
  <c r="F985" i="11"/>
  <c r="T984" i="11"/>
  <c r="S984" i="11"/>
  <c r="O984" i="11"/>
  <c r="M984" i="11"/>
  <c r="F984" i="11"/>
  <c r="T983" i="11"/>
  <c r="S983" i="11"/>
  <c r="O983" i="11"/>
  <c r="M983" i="11"/>
  <c r="F983" i="11"/>
  <c r="T982" i="11"/>
  <c r="S982" i="11"/>
  <c r="O982" i="11"/>
  <c r="M982" i="11"/>
  <c r="F982" i="11"/>
  <c r="T981" i="11"/>
  <c r="S981" i="11"/>
  <c r="O981" i="11"/>
  <c r="M981" i="11"/>
  <c r="F981" i="11"/>
  <c r="T980" i="11"/>
  <c r="S980" i="11"/>
  <c r="O980" i="11"/>
  <c r="M980" i="11"/>
  <c r="F980" i="11"/>
  <c r="T979" i="11"/>
  <c r="S979" i="11"/>
  <c r="O979" i="11"/>
  <c r="M979" i="11"/>
  <c r="F979" i="11"/>
  <c r="T978" i="11"/>
  <c r="S978" i="11"/>
  <c r="O978" i="11"/>
  <c r="M978" i="11"/>
  <c r="F978" i="11"/>
  <c r="T977" i="11"/>
  <c r="S977" i="11"/>
  <c r="O977" i="11"/>
  <c r="M977" i="11"/>
  <c r="F977" i="11"/>
  <c r="T976" i="11"/>
  <c r="S976" i="11"/>
  <c r="O976" i="11"/>
  <c r="M976" i="11"/>
  <c r="F976" i="11"/>
  <c r="T975" i="11"/>
  <c r="S975" i="11"/>
  <c r="O975" i="11"/>
  <c r="M975" i="11"/>
  <c r="F975" i="11"/>
  <c r="T974" i="11"/>
  <c r="S974" i="11"/>
  <c r="O974" i="11"/>
  <c r="M974" i="11"/>
  <c r="F974" i="11"/>
  <c r="T973" i="11"/>
  <c r="S973" i="11"/>
  <c r="O973" i="11"/>
  <c r="M973" i="11"/>
  <c r="F973" i="11"/>
  <c r="T972" i="11"/>
  <c r="S972" i="11"/>
  <c r="O972" i="11"/>
  <c r="M972" i="11"/>
  <c r="F972" i="11"/>
  <c r="T971" i="11"/>
  <c r="S971" i="11"/>
  <c r="O971" i="11"/>
  <c r="M971" i="11"/>
  <c r="F971" i="11"/>
  <c r="T970" i="11"/>
  <c r="S970" i="11"/>
  <c r="O970" i="11"/>
  <c r="M970" i="11"/>
  <c r="F970" i="11"/>
  <c r="T969" i="11"/>
  <c r="S969" i="11"/>
  <c r="O969" i="11"/>
  <c r="M969" i="11"/>
  <c r="F969" i="11"/>
  <c r="T968" i="11"/>
  <c r="S968" i="11"/>
  <c r="O968" i="11"/>
  <c r="M968" i="11"/>
  <c r="F968" i="11"/>
  <c r="T967" i="11"/>
  <c r="S967" i="11"/>
  <c r="O967" i="11"/>
  <c r="M967" i="11"/>
  <c r="F967" i="11"/>
  <c r="T966" i="11"/>
  <c r="S966" i="11"/>
  <c r="O966" i="11"/>
  <c r="M966" i="11"/>
  <c r="F966" i="11"/>
  <c r="T965" i="11"/>
  <c r="S965" i="11"/>
  <c r="O965" i="11"/>
  <c r="M965" i="11"/>
  <c r="F965" i="11"/>
  <c r="T964" i="11"/>
  <c r="S964" i="11"/>
  <c r="O964" i="11"/>
  <c r="M964" i="11"/>
  <c r="F964" i="11"/>
  <c r="T963" i="11"/>
  <c r="S963" i="11"/>
  <c r="O963" i="11"/>
  <c r="M963" i="11"/>
  <c r="F963" i="11"/>
  <c r="T962" i="11"/>
  <c r="S962" i="11"/>
  <c r="O962" i="11"/>
  <c r="M962" i="11"/>
  <c r="F962" i="11"/>
  <c r="T961" i="11"/>
  <c r="S961" i="11"/>
  <c r="O961" i="11"/>
  <c r="M961" i="11"/>
  <c r="F961" i="11"/>
  <c r="T960" i="11"/>
  <c r="S960" i="11"/>
  <c r="O960" i="11"/>
  <c r="M960" i="11"/>
  <c r="F960" i="11"/>
  <c r="T959" i="11"/>
  <c r="S959" i="11"/>
  <c r="O959" i="11"/>
  <c r="M959" i="11"/>
  <c r="F959" i="11"/>
  <c r="T958" i="11"/>
  <c r="S958" i="11"/>
  <c r="O958" i="11"/>
  <c r="M958" i="11"/>
  <c r="F958" i="11"/>
  <c r="T957" i="11"/>
  <c r="S957" i="11"/>
  <c r="O957" i="11"/>
  <c r="M957" i="11"/>
  <c r="F957" i="11"/>
  <c r="T956" i="11"/>
  <c r="S956" i="11"/>
  <c r="O956" i="11"/>
  <c r="M956" i="11"/>
  <c r="F956" i="11"/>
  <c r="T955" i="11"/>
  <c r="S955" i="11"/>
  <c r="O955" i="11"/>
  <c r="M955" i="11"/>
  <c r="F955" i="11"/>
  <c r="T954" i="11"/>
  <c r="S954" i="11"/>
  <c r="O954" i="11"/>
  <c r="M954" i="11"/>
  <c r="F954" i="11"/>
  <c r="T953" i="11"/>
  <c r="S953" i="11"/>
  <c r="O953" i="11"/>
  <c r="M953" i="11"/>
  <c r="F953" i="11"/>
  <c r="T952" i="11"/>
  <c r="S952" i="11"/>
  <c r="O952" i="11"/>
  <c r="M952" i="11"/>
  <c r="F952" i="11"/>
  <c r="T951" i="11"/>
  <c r="S951" i="11"/>
  <c r="O951" i="11"/>
  <c r="M951" i="11"/>
  <c r="F951" i="11"/>
  <c r="T950" i="11"/>
  <c r="S950" i="11"/>
  <c r="O950" i="11"/>
  <c r="M950" i="11"/>
  <c r="F950" i="11"/>
  <c r="T949" i="11"/>
  <c r="S949" i="11"/>
  <c r="O949" i="11"/>
  <c r="M949" i="11"/>
  <c r="F949" i="11"/>
  <c r="T948" i="11"/>
  <c r="S948" i="11"/>
  <c r="O948" i="11"/>
  <c r="M948" i="11"/>
  <c r="F948" i="11"/>
  <c r="T947" i="11"/>
  <c r="S947" i="11"/>
  <c r="O947" i="11"/>
  <c r="M947" i="11"/>
  <c r="F947" i="11"/>
  <c r="T946" i="11"/>
  <c r="S946" i="11"/>
  <c r="O946" i="11"/>
  <c r="M946" i="11"/>
  <c r="F946" i="11"/>
  <c r="T945" i="11"/>
  <c r="S945" i="11"/>
  <c r="O945" i="11"/>
  <c r="M945" i="11"/>
  <c r="F945" i="11"/>
  <c r="T944" i="11"/>
  <c r="S944" i="11"/>
  <c r="O944" i="11"/>
  <c r="M944" i="11"/>
  <c r="F944" i="11"/>
  <c r="T943" i="11"/>
  <c r="S943" i="11"/>
  <c r="O943" i="11"/>
  <c r="M943" i="11"/>
  <c r="F943" i="11"/>
  <c r="T942" i="11"/>
  <c r="S942" i="11"/>
  <c r="O942" i="11"/>
  <c r="M942" i="11"/>
  <c r="F942" i="11"/>
  <c r="T941" i="11"/>
  <c r="S941" i="11"/>
  <c r="O941" i="11"/>
  <c r="M941" i="11"/>
  <c r="F941" i="11"/>
  <c r="T940" i="11"/>
  <c r="S940" i="11"/>
  <c r="O940" i="11"/>
  <c r="M940" i="11"/>
  <c r="F940" i="11"/>
  <c r="T939" i="11"/>
  <c r="S939" i="11"/>
  <c r="O939" i="11"/>
  <c r="M939" i="11"/>
  <c r="F939" i="11"/>
  <c r="T938" i="11"/>
  <c r="S938" i="11"/>
  <c r="O938" i="11"/>
  <c r="M938" i="11"/>
  <c r="F938" i="11"/>
  <c r="T937" i="11"/>
  <c r="S937" i="11"/>
  <c r="O937" i="11"/>
  <c r="M937" i="11"/>
  <c r="F937" i="11"/>
  <c r="T936" i="11"/>
  <c r="S936" i="11"/>
  <c r="O936" i="11"/>
  <c r="M936" i="11"/>
  <c r="F936" i="11"/>
  <c r="T935" i="11"/>
  <c r="S935" i="11"/>
  <c r="O935" i="11"/>
  <c r="M935" i="11"/>
  <c r="F935" i="11"/>
  <c r="T934" i="11"/>
  <c r="S934" i="11"/>
  <c r="O934" i="11"/>
  <c r="M934" i="11"/>
  <c r="F934" i="11"/>
  <c r="T933" i="11"/>
  <c r="S933" i="11"/>
  <c r="O933" i="11"/>
  <c r="M933" i="11"/>
  <c r="F933" i="11"/>
  <c r="T932" i="11"/>
  <c r="S932" i="11"/>
  <c r="O932" i="11"/>
  <c r="M932" i="11"/>
  <c r="F932" i="11"/>
  <c r="T931" i="11"/>
  <c r="S931" i="11"/>
  <c r="O931" i="11"/>
  <c r="M931" i="11"/>
  <c r="F931" i="11"/>
  <c r="T930" i="11"/>
  <c r="S930" i="11"/>
  <c r="O930" i="11"/>
  <c r="M930" i="11"/>
  <c r="F930" i="11"/>
  <c r="T929" i="11"/>
  <c r="S929" i="11"/>
  <c r="O929" i="11"/>
  <c r="M929" i="11"/>
  <c r="F929" i="11"/>
  <c r="T928" i="11"/>
  <c r="S928" i="11"/>
  <c r="O928" i="11"/>
  <c r="M928" i="11"/>
  <c r="F928" i="11"/>
  <c r="T927" i="11"/>
  <c r="S927" i="11"/>
  <c r="O927" i="11"/>
  <c r="M927" i="11"/>
  <c r="F927" i="11"/>
  <c r="T926" i="11"/>
  <c r="S926" i="11"/>
  <c r="O926" i="11"/>
  <c r="M926" i="11"/>
  <c r="F926" i="11"/>
  <c r="T925" i="11"/>
  <c r="S925" i="11"/>
  <c r="O925" i="11"/>
  <c r="M925" i="11"/>
  <c r="F925" i="11"/>
  <c r="T924" i="11"/>
  <c r="S924" i="11"/>
  <c r="O924" i="11"/>
  <c r="M924" i="11"/>
  <c r="F924" i="11"/>
  <c r="T923" i="11"/>
  <c r="S923" i="11"/>
  <c r="O923" i="11"/>
  <c r="M923" i="11"/>
  <c r="F923" i="11"/>
  <c r="T922" i="11"/>
  <c r="S922" i="11"/>
  <c r="O922" i="11"/>
  <c r="M922" i="11"/>
  <c r="F922" i="11"/>
  <c r="T921" i="11"/>
  <c r="S921" i="11"/>
  <c r="O921" i="11"/>
  <c r="M921" i="11"/>
  <c r="F921" i="11"/>
  <c r="T920" i="11"/>
  <c r="S920" i="11"/>
  <c r="O920" i="11"/>
  <c r="M920" i="11"/>
  <c r="F920" i="11"/>
  <c r="T919" i="11"/>
  <c r="S919" i="11"/>
  <c r="O919" i="11"/>
  <c r="M919" i="11"/>
  <c r="F919" i="11"/>
  <c r="T918" i="11"/>
  <c r="S918" i="11"/>
  <c r="O918" i="11"/>
  <c r="M918" i="11"/>
  <c r="F918" i="11"/>
  <c r="T917" i="11"/>
  <c r="S917" i="11"/>
  <c r="O917" i="11"/>
  <c r="M917" i="11"/>
  <c r="F917" i="11"/>
  <c r="T916" i="11"/>
  <c r="S916" i="11"/>
  <c r="O916" i="11"/>
  <c r="M916" i="11"/>
  <c r="F916" i="11"/>
  <c r="T915" i="11"/>
  <c r="S915" i="11"/>
  <c r="O915" i="11"/>
  <c r="M915" i="11"/>
  <c r="F915" i="11"/>
  <c r="T914" i="11"/>
  <c r="S914" i="11"/>
  <c r="O914" i="11"/>
  <c r="M914" i="11"/>
  <c r="F914" i="11"/>
  <c r="T913" i="11"/>
  <c r="S913" i="11"/>
  <c r="O913" i="11"/>
  <c r="M913" i="11"/>
  <c r="F913" i="11"/>
  <c r="T912" i="11"/>
  <c r="S912" i="11"/>
  <c r="O912" i="11"/>
  <c r="M912" i="11"/>
  <c r="F912" i="11"/>
  <c r="T911" i="11"/>
  <c r="S911" i="11"/>
  <c r="O911" i="11"/>
  <c r="M911" i="11"/>
  <c r="F911" i="11"/>
  <c r="T910" i="11"/>
  <c r="S910" i="11"/>
  <c r="O910" i="11"/>
  <c r="M910" i="11"/>
  <c r="F910" i="11"/>
  <c r="T909" i="11"/>
  <c r="S909" i="11"/>
  <c r="O909" i="11"/>
  <c r="M909" i="11"/>
  <c r="F909" i="11"/>
  <c r="T908" i="11"/>
  <c r="S908" i="11"/>
  <c r="O908" i="11"/>
  <c r="M908" i="11"/>
  <c r="F908" i="11"/>
  <c r="T907" i="11"/>
  <c r="S907" i="11"/>
  <c r="O907" i="11"/>
  <c r="M907" i="11"/>
  <c r="F907" i="11"/>
  <c r="T906" i="11"/>
  <c r="S906" i="11"/>
  <c r="O906" i="11"/>
  <c r="M906" i="11"/>
  <c r="F906" i="11"/>
  <c r="T905" i="11"/>
  <c r="S905" i="11"/>
  <c r="O905" i="11"/>
  <c r="M905" i="11"/>
  <c r="F905" i="11"/>
  <c r="T904" i="11"/>
  <c r="S904" i="11"/>
  <c r="O904" i="11"/>
  <c r="M904" i="11"/>
  <c r="F904" i="11"/>
  <c r="T903" i="11"/>
  <c r="S903" i="11"/>
  <c r="O903" i="11"/>
  <c r="M903" i="11"/>
  <c r="F903" i="11"/>
  <c r="T902" i="11"/>
  <c r="S902" i="11"/>
  <c r="O902" i="11"/>
  <c r="M902" i="11"/>
  <c r="F902" i="11"/>
  <c r="T901" i="11"/>
  <c r="S901" i="11"/>
  <c r="O901" i="11"/>
  <c r="M901" i="11"/>
  <c r="F901" i="11"/>
  <c r="T900" i="11"/>
  <c r="S900" i="11"/>
  <c r="O900" i="11"/>
  <c r="M900" i="11"/>
  <c r="F900" i="11"/>
  <c r="T899" i="11"/>
  <c r="S899" i="11"/>
  <c r="O899" i="11"/>
  <c r="M899" i="11"/>
  <c r="F899" i="11"/>
  <c r="T898" i="11"/>
  <c r="S898" i="11"/>
  <c r="O898" i="11"/>
  <c r="M898" i="11"/>
  <c r="F898" i="11"/>
  <c r="T897" i="11"/>
  <c r="S897" i="11"/>
  <c r="O897" i="11"/>
  <c r="M897" i="11"/>
  <c r="F897" i="11"/>
  <c r="T896" i="11"/>
  <c r="S896" i="11"/>
  <c r="O896" i="11"/>
  <c r="M896" i="11"/>
  <c r="F896" i="11"/>
  <c r="T895" i="11"/>
  <c r="S895" i="11"/>
  <c r="O895" i="11"/>
  <c r="M895" i="11"/>
  <c r="F895" i="11"/>
  <c r="T894" i="11"/>
  <c r="S894" i="11"/>
  <c r="O894" i="11"/>
  <c r="M894" i="11"/>
  <c r="F894" i="11"/>
  <c r="T893" i="11"/>
  <c r="S893" i="11"/>
  <c r="O893" i="11"/>
  <c r="M893" i="11"/>
  <c r="F893" i="11"/>
  <c r="T892" i="11"/>
  <c r="S892" i="11"/>
  <c r="O892" i="11"/>
  <c r="M892" i="11"/>
  <c r="F892" i="11"/>
  <c r="T891" i="11"/>
  <c r="S891" i="11"/>
  <c r="O891" i="11"/>
  <c r="M891" i="11"/>
  <c r="F891" i="11"/>
  <c r="T890" i="11"/>
  <c r="S890" i="11"/>
  <c r="O890" i="11"/>
  <c r="M890" i="11"/>
  <c r="F890" i="11"/>
  <c r="T889" i="11"/>
  <c r="S889" i="11"/>
  <c r="O889" i="11"/>
  <c r="M889" i="11"/>
  <c r="F889" i="11"/>
  <c r="T888" i="11"/>
  <c r="S888" i="11"/>
  <c r="O888" i="11"/>
  <c r="M888" i="11"/>
  <c r="F888" i="11"/>
  <c r="T887" i="11"/>
  <c r="S887" i="11"/>
  <c r="O887" i="11"/>
  <c r="M887" i="11"/>
  <c r="F887" i="11"/>
  <c r="T886" i="11"/>
  <c r="S886" i="11"/>
  <c r="O886" i="11"/>
  <c r="M886" i="11"/>
  <c r="F886" i="11"/>
  <c r="T885" i="11"/>
  <c r="S885" i="11"/>
  <c r="O885" i="11"/>
  <c r="M885" i="11"/>
  <c r="F885" i="11"/>
  <c r="T884" i="11"/>
  <c r="S884" i="11"/>
  <c r="O884" i="11"/>
  <c r="M884" i="11"/>
  <c r="F884" i="11"/>
  <c r="T883" i="11"/>
  <c r="S883" i="11"/>
  <c r="O883" i="11"/>
  <c r="M883" i="11"/>
  <c r="F883" i="11"/>
  <c r="T882" i="11"/>
  <c r="S882" i="11"/>
  <c r="O882" i="11"/>
  <c r="M882" i="11"/>
  <c r="F882" i="11"/>
  <c r="T881" i="11"/>
  <c r="S881" i="11"/>
  <c r="O881" i="11"/>
  <c r="M881" i="11"/>
  <c r="F881" i="11"/>
  <c r="T880" i="11"/>
  <c r="S880" i="11"/>
  <c r="O880" i="11"/>
  <c r="M880" i="11"/>
  <c r="F880" i="11"/>
  <c r="T879" i="11"/>
  <c r="S879" i="11"/>
  <c r="O879" i="11"/>
  <c r="M879" i="11"/>
  <c r="F879" i="11"/>
  <c r="T878" i="11"/>
  <c r="S878" i="11"/>
  <c r="O878" i="11"/>
  <c r="M878" i="11"/>
  <c r="F878" i="11"/>
  <c r="T877" i="11"/>
  <c r="S877" i="11"/>
  <c r="O877" i="11"/>
  <c r="M877" i="11"/>
  <c r="F877" i="11"/>
  <c r="T876" i="11"/>
  <c r="S876" i="11"/>
  <c r="O876" i="11"/>
  <c r="M876" i="11"/>
  <c r="F876" i="11"/>
  <c r="T875" i="11"/>
  <c r="S875" i="11"/>
  <c r="O875" i="11"/>
  <c r="M875" i="11"/>
  <c r="F875" i="11"/>
  <c r="T874" i="11"/>
  <c r="S874" i="11"/>
  <c r="O874" i="11"/>
  <c r="M874" i="11"/>
  <c r="F874" i="11"/>
  <c r="T873" i="11"/>
  <c r="S873" i="11"/>
  <c r="O873" i="11"/>
  <c r="M873" i="11"/>
  <c r="F873" i="11"/>
  <c r="T872" i="11"/>
  <c r="S872" i="11"/>
  <c r="O872" i="11"/>
  <c r="M872" i="11"/>
  <c r="F872" i="11"/>
  <c r="T871" i="11"/>
  <c r="S871" i="11"/>
  <c r="O871" i="11"/>
  <c r="M871" i="11"/>
  <c r="F871" i="11"/>
  <c r="T870" i="11"/>
  <c r="S870" i="11"/>
  <c r="O870" i="11"/>
  <c r="M870" i="11"/>
  <c r="F870" i="11"/>
  <c r="T869" i="11"/>
  <c r="S869" i="11"/>
  <c r="O869" i="11"/>
  <c r="M869" i="11"/>
  <c r="F869" i="11"/>
  <c r="T868" i="11"/>
  <c r="S868" i="11"/>
  <c r="O868" i="11"/>
  <c r="M868" i="11"/>
  <c r="F868" i="11"/>
  <c r="T867" i="11"/>
  <c r="S867" i="11"/>
  <c r="O867" i="11"/>
  <c r="M867" i="11"/>
  <c r="F867" i="11"/>
  <c r="T866" i="11"/>
  <c r="S866" i="11"/>
  <c r="O866" i="11"/>
  <c r="M866" i="11"/>
  <c r="F866" i="11"/>
  <c r="T865" i="11"/>
  <c r="S865" i="11"/>
  <c r="O865" i="11"/>
  <c r="M865" i="11"/>
  <c r="F865" i="11"/>
  <c r="T864" i="11"/>
  <c r="S864" i="11"/>
  <c r="O864" i="11"/>
  <c r="M864" i="11"/>
  <c r="F864" i="11"/>
  <c r="T863" i="11"/>
  <c r="S863" i="11"/>
  <c r="O863" i="11"/>
  <c r="M863" i="11"/>
  <c r="F863" i="11"/>
  <c r="T862" i="11"/>
  <c r="S862" i="11"/>
  <c r="O862" i="11"/>
  <c r="M862" i="11"/>
  <c r="F862" i="11"/>
  <c r="T861" i="11"/>
  <c r="S861" i="11"/>
  <c r="O861" i="11"/>
  <c r="M861" i="11"/>
  <c r="F861" i="11"/>
  <c r="T860" i="11"/>
  <c r="S860" i="11"/>
  <c r="O860" i="11"/>
  <c r="M860" i="11"/>
  <c r="F860" i="11"/>
  <c r="T859" i="11"/>
  <c r="S859" i="11"/>
  <c r="O859" i="11"/>
  <c r="M859" i="11"/>
  <c r="F859" i="11"/>
  <c r="T858" i="11"/>
  <c r="S858" i="11"/>
  <c r="O858" i="11"/>
  <c r="M858" i="11"/>
  <c r="F858" i="11"/>
  <c r="T857" i="11"/>
  <c r="S857" i="11"/>
  <c r="O857" i="11"/>
  <c r="M857" i="11"/>
  <c r="F857" i="11"/>
  <c r="T856" i="11"/>
  <c r="S856" i="11"/>
  <c r="O856" i="11"/>
  <c r="M856" i="11"/>
  <c r="F856" i="11"/>
  <c r="T855" i="11"/>
  <c r="S855" i="11"/>
  <c r="O855" i="11"/>
  <c r="M855" i="11"/>
  <c r="F855" i="11"/>
  <c r="T854" i="11"/>
  <c r="S854" i="11"/>
  <c r="O854" i="11"/>
  <c r="M854" i="11"/>
  <c r="F854" i="11"/>
  <c r="T853" i="11"/>
  <c r="S853" i="11"/>
  <c r="O853" i="11"/>
  <c r="M853" i="11"/>
  <c r="F853" i="11"/>
  <c r="T852" i="11"/>
  <c r="S852" i="11"/>
  <c r="O852" i="11"/>
  <c r="M852" i="11"/>
  <c r="F852" i="11"/>
  <c r="T851" i="11"/>
  <c r="S851" i="11"/>
  <c r="O851" i="11"/>
  <c r="M851" i="11"/>
  <c r="F851" i="11"/>
  <c r="T850" i="11"/>
  <c r="S850" i="11"/>
  <c r="O850" i="11"/>
  <c r="M850" i="11"/>
  <c r="F850" i="11"/>
  <c r="T849" i="11"/>
  <c r="S849" i="11"/>
  <c r="O849" i="11"/>
  <c r="M849" i="11"/>
  <c r="F849" i="11"/>
  <c r="T848" i="11"/>
  <c r="S848" i="11"/>
  <c r="O848" i="11"/>
  <c r="M848" i="11"/>
  <c r="F848" i="11"/>
  <c r="T847" i="11"/>
  <c r="S847" i="11"/>
  <c r="O847" i="11"/>
  <c r="M847" i="11"/>
  <c r="F847" i="11"/>
  <c r="T846" i="11"/>
  <c r="S846" i="11"/>
  <c r="O846" i="11"/>
  <c r="M846" i="11"/>
  <c r="F846" i="11"/>
  <c r="T845" i="11"/>
  <c r="S845" i="11"/>
  <c r="O845" i="11"/>
  <c r="M845" i="11"/>
  <c r="F845" i="11"/>
  <c r="T844" i="11"/>
  <c r="S844" i="11"/>
  <c r="O844" i="11"/>
  <c r="M844" i="11"/>
  <c r="F844" i="11"/>
  <c r="T843" i="11"/>
  <c r="S843" i="11"/>
  <c r="O843" i="11"/>
  <c r="M843" i="11"/>
  <c r="F843" i="11"/>
  <c r="T842" i="11"/>
  <c r="S842" i="11"/>
  <c r="O842" i="11"/>
  <c r="M842" i="11"/>
  <c r="F842" i="11"/>
  <c r="T841" i="11"/>
  <c r="S841" i="11"/>
  <c r="O841" i="11"/>
  <c r="M841" i="11"/>
  <c r="F841" i="11"/>
  <c r="T840" i="11"/>
  <c r="S840" i="11"/>
  <c r="O840" i="11"/>
  <c r="M840" i="11"/>
  <c r="F840" i="11"/>
  <c r="T839" i="11"/>
  <c r="S839" i="11"/>
  <c r="O839" i="11"/>
  <c r="M839" i="11"/>
  <c r="F839" i="11"/>
  <c r="T838" i="11"/>
  <c r="S838" i="11"/>
  <c r="O838" i="11"/>
  <c r="M838" i="11"/>
  <c r="F838" i="11"/>
  <c r="T837" i="11"/>
  <c r="S837" i="11"/>
  <c r="O837" i="11"/>
  <c r="M837" i="11"/>
  <c r="F837" i="11"/>
  <c r="T836" i="11"/>
  <c r="S836" i="11"/>
  <c r="O836" i="11"/>
  <c r="M836" i="11"/>
  <c r="F836" i="11"/>
  <c r="T835" i="11"/>
  <c r="S835" i="11"/>
  <c r="O835" i="11"/>
  <c r="M835" i="11"/>
  <c r="F835" i="11"/>
  <c r="T834" i="11"/>
  <c r="S834" i="11"/>
  <c r="O834" i="11"/>
  <c r="M834" i="11"/>
  <c r="F834" i="11"/>
  <c r="T833" i="11"/>
  <c r="S833" i="11"/>
  <c r="O833" i="11"/>
  <c r="M833" i="11"/>
  <c r="F833" i="11"/>
  <c r="T832" i="11"/>
  <c r="S832" i="11"/>
  <c r="O832" i="11"/>
  <c r="M832" i="11"/>
  <c r="F832" i="11"/>
  <c r="T831" i="11"/>
  <c r="S831" i="11"/>
  <c r="O831" i="11"/>
  <c r="M831" i="11"/>
  <c r="F831" i="11"/>
  <c r="T830" i="11"/>
  <c r="S830" i="11"/>
  <c r="O830" i="11"/>
  <c r="M830" i="11"/>
  <c r="F830" i="11"/>
  <c r="T829" i="11"/>
  <c r="S829" i="11"/>
  <c r="O829" i="11"/>
  <c r="M829" i="11"/>
  <c r="F829" i="11"/>
  <c r="T828" i="11"/>
  <c r="S828" i="11"/>
  <c r="O828" i="11"/>
  <c r="M828" i="11"/>
  <c r="F828" i="11"/>
  <c r="T827" i="11"/>
  <c r="S827" i="11"/>
  <c r="O827" i="11"/>
  <c r="M827" i="11"/>
  <c r="F827" i="11"/>
  <c r="T826" i="11"/>
  <c r="S826" i="11"/>
  <c r="O826" i="11"/>
  <c r="M826" i="11"/>
  <c r="F826" i="11"/>
  <c r="T825" i="11"/>
  <c r="S825" i="11"/>
  <c r="O825" i="11"/>
  <c r="M825" i="11"/>
  <c r="F825" i="11"/>
  <c r="T824" i="11"/>
  <c r="S824" i="11"/>
  <c r="O824" i="11"/>
  <c r="M824" i="11"/>
  <c r="F824" i="11"/>
  <c r="T823" i="11"/>
  <c r="S823" i="11"/>
  <c r="O823" i="11"/>
  <c r="M823" i="11"/>
  <c r="F823" i="11"/>
  <c r="T822" i="11"/>
  <c r="S822" i="11"/>
  <c r="O822" i="11"/>
  <c r="M822" i="11"/>
  <c r="F822" i="11"/>
  <c r="T821" i="11"/>
  <c r="S821" i="11"/>
  <c r="O821" i="11"/>
  <c r="M821" i="11"/>
  <c r="F821" i="11"/>
  <c r="T820" i="11"/>
  <c r="S820" i="11"/>
  <c r="O820" i="11"/>
  <c r="M820" i="11"/>
  <c r="F820" i="11"/>
  <c r="T819" i="11"/>
  <c r="S819" i="11"/>
  <c r="O819" i="11"/>
  <c r="M819" i="11"/>
  <c r="F819" i="11"/>
  <c r="T818" i="11"/>
  <c r="S818" i="11"/>
  <c r="O818" i="11"/>
  <c r="M818" i="11"/>
  <c r="F818" i="11"/>
  <c r="T817" i="11"/>
  <c r="S817" i="11"/>
  <c r="O817" i="11"/>
  <c r="M817" i="11"/>
  <c r="F817" i="11"/>
  <c r="T816" i="11"/>
  <c r="S816" i="11"/>
  <c r="O816" i="11"/>
  <c r="M816" i="11"/>
  <c r="F816" i="11"/>
  <c r="T815" i="11"/>
  <c r="S815" i="11"/>
  <c r="O815" i="11"/>
  <c r="M815" i="11"/>
  <c r="F815" i="11"/>
  <c r="T814" i="11"/>
  <c r="S814" i="11"/>
  <c r="O814" i="11"/>
  <c r="M814" i="11"/>
  <c r="F814" i="11"/>
  <c r="T813" i="11"/>
  <c r="S813" i="11"/>
  <c r="O813" i="11"/>
  <c r="M813" i="11"/>
  <c r="F813" i="11"/>
  <c r="T812" i="11"/>
  <c r="S812" i="11"/>
  <c r="O812" i="11"/>
  <c r="M812" i="11"/>
  <c r="F812" i="11"/>
  <c r="T811" i="11"/>
  <c r="S811" i="11"/>
  <c r="O811" i="11"/>
  <c r="M811" i="11"/>
  <c r="F811" i="11"/>
  <c r="T810" i="11"/>
  <c r="S810" i="11"/>
  <c r="O810" i="11"/>
  <c r="M810" i="11"/>
  <c r="F810" i="11"/>
  <c r="T809" i="11"/>
  <c r="S809" i="11"/>
  <c r="O809" i="11"/>
  <c r="M809" i="11"/>
  <c r="F809" i="11"/>
  <c r="T808" i="11"/>
  <c r="S808" i="11"/>
  <c r="O808" i="11"/>
  <c r="M808" i="11"/>
  <c r="F808" i="11"/>
  <c r="T807" i="11"/>
  <c r="S807" i="11"/>
  <c r="O807" i="11"/>
  <c r="M807" i="11"/>
  <c r="F807" i="11"/>
  <c r="T806" i="11"/>
  <c r="S806" i="11"/>
  <c r="O806" i="11"/>
  <c r="M806" i="11"/>
  <c r="F806" i="11"/>
  <c r="T805" i="11"/>
  <c r="S805" i="11"/>
  <c r="O805" i="11"/>
  <c r="M805" i="11"/>
  <c r="F805" i="11"/>
  <c r="T804" i="11"/>
  <c r="S804" i="11"/>
  <c r="O804" i="11"/>
  <c r="M804" i="11"/>
  <c r="F804" i="11"/>
  <c r="T803" i="11"/>
  <c r="S803" i="11"/>
  <c r="O803" i="11"/>
  <c r="M803" i="11"/>
  <c r="F803" i="11"/>
  <c r="T802" i="11"/>
  <c r="S802" i="11"/>
  <c r="O802" i="11"/>
  <c r="M802" i="11"/>
  <c r="F802" i="11"/>
  <c r="T801" i="11"/>
  <c r="S801" i="11"/>
  <c r="O801" i="11"/>
  <c r="M801" i="11"/>
  <c r="F801" i="11"/>
  <c r="T800" i="11"/>
  <c r="S800" i="11"/>
  <c r="O800" i="11"/>
  <c r="M800" i="11"/>
  <c r="F800" i="11"/>
  <c r="T799" i="11"/>
  <c r="S799" i="11"/>
  <c r="O799" i="11"/>
  <c r="M799" i="11"/>
  <c r="F799" i="11"/>
  <c r="T798" i="11"/>
  <c r="S798" i="11"/>
  <c r="O798" i="11"/>
  <c r="M798" i="11"/>
  <c r="F798" i="11"/>
  <c r="T797" i="11"/>
  <c r="S797" i="11"/>
  <c r="O797" i="11"/>
  <c r="M797" i="11"/>
  <c r="F797" i="11"/>
  <c r="T796" i="11"/>
  <c r="S796" i="11"/>
  <c r="O796" i="11"/>
  <c r="M796" i="11"/>
  <c r="F796" i="11"/>
  <c r="T795" i="11"/>
  <c r="S795" i="11"/>
  <c r="O795" i="11"/>
  <c r="M795" i="11"/>
  <c r="F795" i="11"/>
  <c r="T794" i="11"/>
  <c r="S794" i="11"/>
  <c r="O794" i="11"/>
  <c r="M794" i="11"/>
  <c r="F794" i="11"/>
  <c r="T793" i="11"/>
  <c r="S793" i="11"/>
  <c r="O793" i="11"/>
  <c r="M793" i="11"/>
  <c r="F793" i="11"/>
  <c r="T792" i="11"/>
  <c r="S792" i="11"/>
  <c r="O792" i="11"/>
  <c r="M792" i="11"/>
  <c r="F792" i="11"/>
  <c r="T791" i="11"/>
  <c r="S791" i="11"/>
  <c r="O791" i="11"/>
  <c r="M791" i="11"/>
  <c r="F791" i="11"/>
  <c r="T790" i="11"/>
  <c r="S790" i="11"/>
  <c r="O790" i="11"/>
  <c r="M790" i="11"/>
  <c r="F790" i="11"/>
  <c r="T789" i="11"/>
  <c r="S789" i="11"/>
  <c r="O789" i="11"/>
  <c r="M789" i="11"/>
  <c r="F789" i="11"/>
  <c r="T788" i="11"/>
  <c r="S788" i="11"/>
  <c r="O788" i="11"/>
  <c r="M788" i="11"/>
  <c r="F788" i="11"/>
  <c r="T787" i="11"/>
  <c r="S787" i="11"/>
  <c r="O787" i="11"/>
  <c r="M787" i="11"/>
  <c r="F787" i="11"/>
  <c r="T786" i="11"/>
  <c r="S786" i="11"/>
  <c r="O786" i="11"/>
  <c r="M786" i="11"/>
  <c r="F786" i="11"/>
  <c r="T785" i="11"/>
  <c r="S785" i="11"/>
  <c r="O785" i="11"/>
  <c r="M785" i="11"/>
  <c r="F785" i="11"/>
  <c r="T784" i="11"/>
  <c r="S784" i="11"/>
  <c r="O784" i="11"/>
  <c r="M784" i="11"/>
  <c r="F784" i="11"/>
  <c r="T783" i="11"/>
  <c r="S783" i="11"/>
  <c r="O783" i="11"/>
  <c r="M783" i="11"/>
  <c r="F783" i="11"/>
  <c r="T782" i="11"/>
  <c r="S782" i="11"/>
  <c r="O782" i="11"/>
  <c r="M782" i="11"/>
  <c r="F782" i="11"/>
  <c r="T781" i="11"/>
  <c r="S781" i="11"/>
  <c r="O781" i="11"/>
  <c r="M781" i="11"/>
  <c r="F781" i="11"/>
  <c r="T780" i="11"/>
  <c r="S780" i="11"/>
  <c r="O780" i="11"/>
  <c r="M780" i="11"/>
  <c r="F780" i="11"/>
  <c r="T779" i="11"/>
  <c r="S779" i="11"/>
  <c r="O779" i="11"/>
  <c r="M779" i="11"/>
  <c r="F779" i="11"/>
  <c r="T778" i="11"/>
  <c r="S778" i="11"/>
  <c r="O778" i="11"/>
  <c r="M778" i="11"/>
  <c r="F778" i="11"/>
  <c r="T777" i="11"/>
  <c r="S777" i="11"/>
  <c r="O777" i="11"/>
  <c r="M777" i="11"/>
  <c r="F777" i="11"/>
  <c r="T776" i="11"/>
  <c r="S776" i="11"/>
  <c r="O776" i="11"/>
  <c r="M776" i="11"/>
  <c r="F776" i="11"/>
  <c r="T775" i="11"/>
  <c r="S775" i="11"/>
  <c r="O775" i="11"/>
  <c r="M775" i="11"/>
  <c r="F775" i="11"/>
  <c r="T774" i="11"/>
  <c r="S774" i="11"/>
  <c r="O774" i="11"/>
  <c r="M774" i="11"/>
  <c r="F774" i="11"/>
  <c r="T773" i="11"/>
  <c r="S773" i="11"/>
  <c r="O773" i="11"/>
  <c r="M773" i="11"/>
  <c r="F773" i="11"/>
  <c r="T772" i="11"/>
  <c r="S772" i="11"/>
  <c r="O772" i="11"/>
  <c r="M772" i="11"/>
  <c r="F772" i="11"/>
  <c r="T771" i="11"/>
  <c r="S771" i="11"/>
  <c r="O771" i="11"/>
  <c r="M771" i="11"/>
  <c r="F771" i="11"/>
  <c r="T770" i="11"/>
  <c r="S770" i="11"/>
  <c r="O770" i="11"/>
  <c r="M770" i="11"/>
  <c r="F770" i="11"/>
  <c r="T769" i="11"/>
  <c r="S769" i="11"/>
  <c r="O769" i="11"/>
  <c r="M769" i="11"/>
  <c r="F769" i="11"/>
  <c r="T768" i="11"/>
  <c r="S768" i="11"/>
  <c r="O768" i="11"/>
  <c r="M768" i="11"/>
  <c r="F768" i="11"/>
  <c r="T767" i="11"/>
  <c r="S767" i="11"/>
  <c r="O767" i="11"/>
  <c r="M767" i="11"/>
  <c r="F767" i="11"/>
  <c r="T766" i="11"/>
  <c r="S766" i="11"/>
  <c r="O766" i="11"/>
  <c r="M766" i="11"/>
  <c r="F766" i="11"/>
  <c r="T765" i="11"/>
  <c r="S765" i="11"/>
  <c r="O765" i="11"/>
  <c r="M765" i="11"/>
  <c r="F765" i="11"/>
  <c r="T764" i="11"/>
  <c r="S764" i="11"/>
  <c r="O764" i="11"/>
  <c r="M764" i="11"/>
  <c r="F764" i="11"/>
  <c r="T763" i="11"/>
  <c r="S763" i="11"/>
  <c r="O763" i="11"/>
  <c r="M763" i="11"/>
  <c r="F763" i="11"/>
  <c r="T762" i="11"/>
  <c r="S762" i="11"/>
  <c r="O762" i="11"/>
  <c r="M762" i="11"/>
  <c r="F762" i="11"/>
  <c r="T761" i="11"/>
  <c r="S761" i="11"/>
  <c r="O761" i="11"/>
  <c r="M761" i="11"/>
  <c r="F761" i="11"/>
  <c r="T760" i="11"/>
  <c r="S760" i="11"/>
  <c r="O760" i="11"/>
  <c r="M760" i="11"/>
  <c r="F760" i="11"/>
  <c r="T759" i="11"/>
  <c r="S759" i="11"/>
  <c r="O759" i="11"/>
  <c r="M759" i="11"/>
  <c r="F759" i="11"/>
  <c r="T758" i="11"/>
  <c r="S758" i="11"/>
  <c r="O758" i="11"/>
  <c r="M758" i="11"/>
  <c r="F758" i="11"/>
  <c r="T757" i="11"/>
  <c r="S757" i="11"/>
  <c r="O757" i="11"/>
  <c r="M757" i="11"/>
  <c r="F757" i="11"/>
  <c r="T756" i="11"/>
  <c r="S756" i="11"/>
  <c r="O756" i="11"/>
  <c r="M756" i="11"/>
  <c r="F756" i="11"/>
  <c r="T755" i="11"/>
  <c r="S755" i="11"/>
  <c r="O755" i="11"/>
  <c r="M755" i="11"/>
  <c r="F755" i="11"/>
  <c r="T754" i="11"/>
  <c r="S754" i="11"/>
  <c r="O754" i="11"/>
  <c r="M754" i="11"/>
  <c r="F754" i="11"/>
  <c r="T753" i="11"/>
  <c r="S753" i="11"/>
  <c r="O753" i="11"/>
  <c r="M753" i="11"/>
  <c r="F753" i="11"/>
  <c r="T752" i="11"/>
  <c r="S752" i="11"/>
  <c r="O752" i="11"/>
  <c r="M752" i="11"/>
  <c r="F752" i="11"/>
  <c r="T751" i="11"/>
  <c r="S751" i="11"/>
  <c r="O751" i="11"/>
  <c r="M751" i="11"/>
  <c r="F751" i="11"/>
  <c r="T750" i="11"/>
  <c r="S750" i="11"/>
  <c r="O750" i="11"/>
  <c r="M750" i="11"/>
  <c r="F750" i="11"/>
  <c r="T749" i="11"/>
  <c r="S749" i="11"/>
  <c r="O749" i="11"/>
  <c r="M749" i="11"/>
  <c r="F749" i="11"/>
  <c r="T748" i="11"/>
  <c r="S748" i="11"/>
  <c r="O748" i="11"/>
  <c r="M748" i="11"/>
  <c r="F748" i="11"/>
  <c r="T747" i="11"/>
  <c r="S747" i="11"/>
  <c r="O747" i="11"/>
  <c r="M747" i="11"/>
  <c r="F747" i="11"/>
  <c r="T746" i="11"/>
  <c r="S746" i="11"/>
  <c r="O746" i="11"/>
  <c r="M746" i="11"/>
  <c r="F746" i="11"/>
  <c r="T745" i="11"/>
  <c r="S745" i="11"/>
  <c r="O745" i="11"/>
  <c r="M745" i="11"/>
  <c r="F745" i="11"/>
  <c r="T744" i="11"/>
  <c r="S744" i="11"/>
  <c r="O744" i="11"/>
  <c r="M744" i="11"/>
  <c r="F744" i="11"/>
  <c r="T743" i="11"/>
  <c r="S743" i="11"/>
  <c r="O743" i="11"/>
  <c r="M743" i="11"/>
  <c r="F743" i="11"/>
  <c r="T742" i="11"/>
  <c r="S742" i="11"/>
  <c r="O742" i="11"/>
  <c r="M742" i="11"/>
  <c r="F742" i="11"/>
  <c r="T741" i="11"/>
  <c r="S741" i="11"/>
  <c r="O741" i="11"/>
  <c r="M741" i="11"/>
  <c r="F741" i="11"/>
  <c r="T740" i="11"/>
  <c r="S740" i="11"/>
  <c r="O740" i="11"/>
  <c r="M740" i="11"/>
  <c r="F740" i="11"/>
  <c r="T739" i="11"/>
  <c r="S739" i="11"/>
  <c r="O739" i="11"/>
  <c r="M739" i="11"/>
  <c r="F739" i="11"/>
  <c r="T738" i="11"/>
  <c r="S738" i="11"/>
  <c r="O738" i="11"/>
  <c r="M738" i="11"/>
  <c r="F738" i="11"/>
  <c r="T737" i="11"/>
  <c r="S737" i="11"/>
  <c r="O737" i="11"/>
  <c r="M737" i="11"/>
  <c r="F737" i="11"/>
  <c r="T736" i="11"/>
  <c r="S736" i="11"/>
  <c r="O736" i="11"/>
  <c r="M736" i="11"/>
  <c r="F736" i="11"/>
  <c r="T735" i="11"/>
  <c r="S735" i="11"/>
  <c r="O735" i="11"/>
  <c r="M735" i="11"/>
  <c r="F735" i="11"/>
  <c r="T734" i="11"/>
  <c r="S734" i="11"/>
  <c r="O734" i="11"/>
  <c r="M734" i="11"/>
  <c r="F734" i="11"/>
  <c r="T733" i="11"/>
  <c r="S733" i="11"/>
  <c r="O733" i="11"/>
  <c r="M733" i="11"/>
  <c r="F733" i="11"/>
  <c r="T732" i="11"/>
  <c r="S732" i="11"/>
  <c r="O732" i="11"/>
  <c r="M732" i="11"/>
  <c r="F732" i="11"/>
  <c r="T731" i="11"/>
  <c r="S731" i="11"/>
  <c r="O731" i="11"/>
  <c r="M731" i="11"/>
  <c r="F731" i="11"/>
  <c r="T730" i="11"/>
  <c r="S730" i="11"/>
  <c r="O730" i="11"/>
  <c r="M730" i="11"/>
  <c r="F730" i="11"/>
  <c r="T729" i="11"/>
  <c r="S729" i="11"/>
  <c r="O729" i="11"/>
  <c r="M729" i="11"/>
  <c r="F729" i="11"/>
  <c r="T728" i="11"/>
  <c r="S728" i="11"/>
  <c r="O728" i="11"/>
  <c r="M728" i="11"/>
  <c r="F728" i="11"/>
  <c r="T727" i="11"/>
  <c r="S727" i="11"/>
  <c r="O727" i="11"/>
  <c r="M727" i="11"/>
  <c r="F727" i="11"/>
  <c r="T726" i="11"/>
  <c r="S726" i="11"/>
  <c r="O726" i="11"/>
  <c r="M726" i="11"/>
  <c r="F726" i="11"/>
  <c r="T725" i="11"/>
  <c r="S725" i="11"/>
  <c r="O725" i="11"/>
  <c r="M725" i="11"/>
  <c r="F725" i="11"/>
  <c r="T724" i="11"/>
  <c r="S724" i="11"/>
  <c r="O724" i="11"/>
  <c r="M724" i="11"/>
  <c r="F724" i="11"/>
  <c r="T723" i="11"/>
  <c r="S723" i="11"/>
  <c r="O723" i="11"/>
  <c r="M723" i="11"/>
  <c r="F723" i="11"/>
  <c r="T722" i="11"/>
  <c r="S722" i="11"/>
  <c r="O722" i="11"/>
  <c r="M722" i="11"/>
  <c r="F722" i="11"/>
  <c r="T721" i="11"/>
  <c r="S721" i="11"/>
  <c r="O721" i="11"/>
  <c r="M721" i="11"/>
  <c r="F721" i="11"/>
  <c r="T720" i="11"/>
  <c r="S720" i="11"/>
  <c r="O720" i="11"/>
  <c r="M720" i="11"/>
  <c r="F720" i="11"/>
  <c r="T719" i="11"/>
  <c r="S719" i="11"/>
  <c r="O719" i="11"/>
  <c r="M719" i="11"/>
  <c r="F719" i="11"/>
  <c r="T718" i="11"/>
  <c r="S718" i="11"/>
  <c r="O718" i="11"/>
  <c r="M718" i="11"/>
  <c r="F718" i="11"/>
  <c r="T717" i="11"/>
  <c r="S717" i="11"/>
  <c r="O717" i="11"/>
  <c r="M717" i="11"/>
  <c r="F717" i="11"/>
  <c r="T716" i="11"/>
  <c r="S716" i="11"/>
  <c r="O716" i="11"/>
  <c r="M716" i="11"/>
  <c r="F716" i="11"/>
  <c r="T715" i="11"/>
  <c r="S715" i="11"/>
  <c r="O715" i="11"/>
  <c r="M715" i="11"/>
  <c r="F715" i="11"/>
  <c r="T714" i="11"/>
  <c r="S714" i="11"/>
  <c r="O714" i="11"/>
  <c r="M714" i="11"/>
  <c r="F714" i="11"/>
  <c r="T713" i="11"/>
  <c r="S713" i="11"/>
  <c r="O713" i="11"/>
  <c r="M713" i="11"/>
  <c r="F713" i="11"/>
  <c r="T712" i="11"/>
  <c r="S712" i="11"/>
  <c r="O712" i="11"/>
  <c r="M712" i="11"/>
  <c r="F712" i="11"/>
  <c r="T711" i="11"/>
  <c r="S711" i="11"/>
  <c r="O711" i="11"/>
  <c r="M711" i="11"/>
  <c r="F711" i="11"/>
  <c r="T710" i="11"/>
  <c r="S710" i="11"/>
  <c r="O710" i="11"/>
  <c r="M710" i="11"/>
  <c r="F710" i="11"/>
  <c r="T709" i="11"/>
  <c r="S709" i="11"/>
  <c r="O709" i="11"/>
  <c r="M709" i="11"/>
  <c r="F709" i="11"/>
  <c r="T708" i="11"/>
  <c r="S708" i="11"/>
  <c r="O708" i="11"/>
  <c r="M708" i="11"/>
  <c r="F708" i="11"/>
  <c r="T707" i="11"/>
  <c r="S707" i="11"/>
  <c r="O707" i="11"/>
  <c r="M707" i="11"/>
  <c r="F707" i="11"/>
  <c r="T706" i="11"/>
  <c r="S706" i="11"/>
  <c r="O706" i="11"/>
  <c r="M706" i="11"/>
  <c r="F706" i="11"/>
  <c r="T705" i="11"/>
  <c r="S705" i="11"/>
  <c r="O705" i="11"/>
  <c r="M705" i="11"/>
  <c r="F705" i="11"/>
  <c r="T704" i="11"/>
  <c r="S704" i="11"/>
  <c r="O704" i="11"/>
  <c r="M704" i="11"/>
  <c r="F704" i="11"/>
  <c r="T703" i="11"/>
  <c r="S703" i="11"/>
  <c r="O703" i="11"/>
  <c r="M703" i="11"/>
  <c r="F703" i="11"/>
  <c r="T702" i="11"/>
  <c r="S702" i="11"/>
  <c r="O702" i="11"/>
  <c r="M702" i="11"/>
  <c r="F702" i="11"/>
  <c r="T701" i="11"/>
  <c r="S701" i="11"/>
  <c r="O701" i="11"/>
  <c r="M701" i="11"/>
  <c r="F701" i="11"/>
  <c r="T700" i="11"/>
  <c r="S700" i="11"/>
  <c r="O700" i="11"/>
  <c r="M700" i="11"/>
  <c r="F700" i="11"/>
  <c r="T699" i="11"/>
  <c r="S699" i="11"/>
  <c r="O699" i="11"/>
  <c r="M699" i="11"/>
  <c r="F699" i="11"/>
  <c r="T698" i="11"/>
  <c r="S698" i="11"/>
  <c r="O698" i="11"/>
  <c r="M698" i="11"/>
  <c r="F698" i="11"/>
  <c r="T697" i="11"/>
  <c r="S697" i="11"/>
  <c r="O697" i="11"/>
  <c r="M697" i="11"/>
  <c r="F697" i="11"/>
  <c r="T696" i="11"/>
  <c r="S696" i="11"/>
  <c r="O696" i="11"/>
  <c r="M696" i="11"/>
  <c r="F696" i="11"/>
  <c r="T695" i="11"/>
  <c r="S695" i="11"/>
  <c r="O695" i="11"/>
  <c r="M695" i="11"/>
  <c r="F695" i="11"/>
  <c r="T694" i="11"/>
  <c r="S694" i="11"/>
  <c r="O694" i="11"/>
  <c r="M694" i="11"/>
  <c r="F694" i="11"/>
  <c r="T693" i="11"/>
  <c r="S693" i="11"/>
  <c r="O693" i="11"/>
  <c r="M693" i="11"/>
  <c r="F693" i="11"/>
  <c r="T692" i="11"/>
  <c r="S692" i="11"/>
  <c r="O692" i="11"/>
  <c r="M692" i="11"/>
  <c r="F692" i="11"/>
  <c r="T691" i="11"/>
  <c r="S691" i="11"/>
  <c r="O691" i="11"/>
  <c r="M691" i="11"/>
  <c r="F691" i="11"/>
  <c r="T690" i="11"/>
  <c r="S690" i="11"/>
  <c r="O690" i="11"/>
  <c r="M690" i="11"/>
  <c r="F690" i="11"/>
  <c r="T689" i="11"/>
  <c r="S689" i="11"/>
  <c r="O689" i="11"/>
  <c r="M689" i="11"/>
  <c r="F689" i="11"/>
  <c r="T688" i="11"/>
  <c r="S688" i="11"/>
  <c r="O688" i="11"/>
  <c r="M688" i="11"/>
  <c r="F688" i="11"/>
  <c r="T687" i="11"/>
  <c r="S687" i="11"/>
  <c r="O687" i="11"/>
  <c r="M687" i="11"/>
  <c r="F687" i="11"/>
  <c r="T686" i="11"/>
  <c r="S686" i="11"/>
  <c r="O686" i="11"/>
  <c r="M686" i="11"/>
  <c r="F686" i="11"/>
  <c r="T685" i="11"/>
  <c r="S685" i="11"/>
  <c r="O685" i="11"/>
  <c r="M685" i="11"/>
  <c r="F685" i="11"/>
  <c r="T684" i="11"/>
  <c r="S684" i="11"/>
  <c r="O684" i="11"/>
  <c r="M684" i="11"/>
  <c r="F684" i="11"/>
  <c r="T683" i="11"/>
  <c r="S683" i="11"/>
  <c r="O683" i="11"/>
  <c r="M683" i="11"/>
  <c r="F683" i="11"/>
  <c r="T682" i="11"/>
  <c r="S682" i="11"/>
  <c r="O682" i="11"/>
  <c r="M682" i="11"/>
  <c r="F682" i="11"/>
  <c r="T681" i="11"/>
  <c r="S681" i="11"/>
  <c r="O681" i="11"/>
  <c r="M681" i="11"/>
  <c r="F681" i="11"/>
  <c r="T680" i="11"/>
  <c r="S680" i="11"/>
  <c r="O680" i="11"/>
  <c r="M680" i="11"/>
  <c r="F680" i="11"/>
  <c r="T679" i="11"/>
  <c r="S679" i="11"/>
  <c r="O679" i="11"/>
  <c r="M679" i="11"/>
  <c r="F679" i="11"/>
  <c r="T678" i="11"/>
  <c r="S678" i="11"/>
  <c r="O678" i="11"/>
  <c r="M678" i="11"/>
  <c r="F678" i="11"/>
  <c r="T677" i="11"/>
  <c r="S677" i="11"/>
  <c r="O677" i="11"/>
  <c r="M677" i="11"/>
  <c r="F677" i="11"/>
  <c r="T676" i="11"/>
  <c r="S676" i="11"/>
  <c r="O676" i="11"/>
  <c r="M676" i="11"/>
  <c r="F676" i="11"/>
  <c r="T675" i="11"/>
  <c r="S675" i="11"/>
  <c r="O675" i="11"/>
  <c r="M675" i="11"/>
  <c r="F675" i="11"/>
  <c r="T674" i="11"/>
  <c r="S674" i="11"/>
  <c r="O674" i="11"/>
  <c r="M674" i="11"/>
  <c r="F674" i="11"/>
  <c r="T673" i="11"/>
  <c r="S673" i="11"/>
  <c r="O673" i="11"/>
  <c r="M673" i="11"/>
  <c r="F673" i="11"/>
  <c r="T672" i="11"/>
  <c r="S672" i="11"/>
  <c r="O672" i="11"/>
  <c r="M672" i="11"/>
  <c r="F672" i="11"/>
  <c r="T671" i="11"/>
  <c r="S671" i="11"/>
  <c r="O671" i="11"/>
  <c r="M671" i="11"/>
  <c r="F671" i="11"/>
  <c r="T670" i="11"/>
  <c r="S670" i="11"/>
  <c r="O670" i="11"/>
  <c r="M670" i="11"/>
  <c r="F670" i="11"/>
  <c r="T669" i="11"/>
  <c r="S669" i="11"/>
  <c r="O669" i="11"/>
  <c r="M669" i="11"/>
  <c r="F669" i="11"/>
  <c r="T668" i="11"/>
  <c r="S668" i="11"/>
  <c r="O668" i="11"/>
  <c r="M668" i="11"/>
  <c r="F668" i="11"/>
  <c r="T667" i="11"/>
  <c r="S667" i="11"/>
  <c r="O667" i="11"/>
  <c r="M667" i="11"/>
  <c r="F667" i="11"/>
  <c r="T666" i="11"/>
  <c r="S666" i="11"/>
  <c r="O666" i="11"/>
  <c r="M666" i="11"/>
  <c r="F666" i="11"/>
  <c r="T665" i="11"/>
  <c r="S665" i="11"/>
  <c r="O665" i="11"/>
  <c r="M665" i="11"/>
  <c r="F665" i="11"/>
  <c r="T664" i="11"/>
  <c r="S664" i="11"/>
  <c r="O664" i="11"/>
  <c r="M664" i="11"/>
  <c r="F664" i="11"/>
  <c r="T663" i="11"/>
  <c r="S663" i="11"/>
  <c r="O663" i="11"/>
  <c r="M663" i="11"/>
  <c r="F663" i="11"/>
  <c r="T662" i="11"/>
  <c r="S662" i="11"/>
  <c r="O662" i="11"/>
  <c r="M662" i="11"/>
  <c r="F662" i="11"/>
  <c r="T661" i="11"/>
  <c r="S661" i="11"/>
  <c r="O661" i="11"/>
  <c r="M661" i="11"/>
  <c r="F661" i="11"/>
  <c r="T660" i="11"/>
  <c r="S660" i="11"/>
  <c r="O660" i="11"/>
  <c r="M660" i="11"/>
  <c r="F660" i="11"/>
  <c r="T659" i="11"/>
  <c r="S659" i="11"/>
  <c r="O659" i="11"/>
  <c r="M659" i="11"/>
  <c r="F659" i="11"/>
  <c r="T658" i="11"/>
  <c r="S658" i="11"/>
  <c r="O658" i="11"/>
  <c r="M658" i="11"/>
  <c r="F658" i="11"/>
  <c r="T657" i="11"/>
  <c r="S657" i="11"/>
  <c r="O657" i="11"/>
  <c r="M657" i="11"/>
  <c r="F657" i="11"/>
  <c r="T656" i="11"/>
  <c r="S656" i="11"/>
  <c r="O656" i="11"/>
  <c r="M656" i="11"/>
  <c r="F656" i="11"/>
  <c r="T655" i="11"/>
  <c r="S655" i="11"/>
  <c r="O655" i="11"/>
  <c r="M655" i="11"/>
  <c r="F655" i="11"/>
  <c r="T654" i="11"/>
  <c r="S654" i="11"/>
  <c r="O654" i="11"/>
  <c r="M654" i="11"/>
  <c r="F654" i="11"/>
  <c r="T653" i="11"/>
  <c r="S653" i="11"/>
  <c r="O653" i="11"/>
  <c r="M653" i="11"/>
  <c r="F653" i="11"/>
  <c r="T652" i="11"/>
  <c r="S652" i="11"/>
  <c r="O652" i="11"/>
  <c r="M652" i="11"/>
  <c r="F652" i="11"/>
  <c r="T651" i="11"/>
  <c r="S651" i="11"/>
  <c r="O651" i="11"/>
  <c r="M651" i="11"/>
  <c r="F651" i="11"/>
  <c r="T650" i="11"/>
  <c r="S650" i="11"/>
  <c r="O650" i="11"/>
  <c r="M650" i="11"/>
  <c r="F650" i="11"/>
  <c r="T649" i="11"/>
  <c r="S649" i="11"/>
  <c r="O649" i="11"/>
  <c r="M649" i="11"/>
  <c r="F649" i="11"/>
  <c r="T648" i="11"/>
  <c r="S648" i="11"/>
  <c r="O648" i="11"/>
  <c r="M648" i="11"/>
  <c r="F648" i="11"/>
  <c r="T647" i="11"/>
  <c r="S647" i="11"/>
  <c r="O647" i="11"/>
  <c r="M647" i="11"/>
  <c r="F647" i="11"/>
  <c r="T646" i="11"/>
  <c r="S646" i="11"/>
  <c r="O646" i="11"/>
  <c r="M646" i="11"/>
  <c r="F646" i="11"/>
  <c r="T645" i="11"/>
  <c r="S645" i="11"/>
  <c r="O645" i="11"/>
  <c r="M645" i="11"/>
  <c r="F645" i="11"/>
  <c r="T644" i="11"/>
  <c r="S644" i="11"/>
  <c r="O644" i="11"/>
  <c r="M644" i="11"/>
  <c r="F644" i="11"/>
  <c r="T643" i="11"/>
  <c r="S643" i="11"/>
  <c r="O643" i="11"/>
  <c r="M643" i="11"/>
  <c r="F643" i="11"/>
  <c r="T642" i="11"/>
  <c r="S642" i="11"/>
  <c r="O642" i="11"/>
  <c r="M642" i="11"/>
  <c r="F642" i="11"/>
  <c r="T641" i="11"/>
  <c r="S641" i="11"/>
  <c r="O641" i="11"/>
  <c r="M641" i="11"/>
  <c r="F641" i="11"/>
  <c r="T640" i="11"/>
  <c r="S640" i="11"/>
  <c r="O640" i="11"/>
  <c r="M640" i="11"/>
  <c r="F640" i="11"/>
  <c r="T639" i="11"/>
  <c r="S639" i="11"/>
  <c r="O639" i="11"/>
  <c r="M639" i="11"/>
  <c r="F639" i="11"/>
  <c r="T638" i="11"/>
  <c r="S638" i="11"/>
  <c r="O638" i="11"/>
  <c r="M638" i="11"/>
  <c r="F638" i="11"/>
  <c r="T637" i="11"/>
  <c r="S637" i="11"/>
  <c r="O637" i="11"/>
  <c r="M637" i="11"/>
  <c r="F637" i="11"/>
  <c r="T636" i="11"/>
  <c r="S636" i="11"/>
  <c r="O636" i="11"/>
  <c r="M636" i="11"/>
  <c r="F636" i="11"/>
  <c r="T635" i="11"/>
  <c r="S635" i="11"/>
  <c r="O635" i="11"/>
  <c r="M635" i="11"/>
  <c r="F635" i="11"/>
  <c r="T634" i="11"/>
  <c r="S634" i="11"/>
  <c r="O634" i="11"/>
  <c r="M634" i="11"/>
  <c r="F634" i="11"/>
  <c r="T633" i="11"/>
  <c r="S633" i="11"/>
  <c r="O633" i="11"/>
  <c r="M633" i="11"/>
  <c r="F633" i="11"/>
  <c r="T632" i="11"/>
  <c r="S632" i="11"/>
  <c r="O632" i="11"/>
  <c r="M632" i="11"/>
  <c r="F632" i="11"/>
  <c r="T631" i="11"/>
  <c r="S631" i="11"/>
  <c r="O631" i="11"/>
  <c r="M631" i="11"/>
  <c r="F631" i="11"/>
  <c r="T630" i="11"/>
  <c r="S630" i="11"/>
  <c r="O630" i="11"/>
  <c r="M630" i="11"/>
  <c r="F630" i="11"/>
  <c r="T629" i="11"/>
  <c r="S629" i="11"/>
  <c r="O629" i="11"/>
  <c r="M629" i="11"/>
  <c r="F629" i="11"/>
  <c r="T628" i="11"/>
  <c r="S628" i="11"/>
  <c r="O628" i="11"/>
  <c r="M628" i="11"/>
  <c r="F628" i="11"/>
  <c r="T627" i="11"/>
  <c r="S627" i="11"/>
  <c r="O627" i="11"/>
  <c r="M627" i="11"/>
  <c r="F627" i="11"/>
  <c r="T626" i="11"/>
  <c r="S626" i="11"/>
  <c r="O626" i="11"/>
  <c r="M626" i="11"/>
  <c r="F626" i="11"/>
  <c r="T625" i="11"/>
  <c r="S625" i="11"/>
  <c r="O625" i="11"/>
  <c r="M625" i="11"/>
  <c r="F625" i="11"/>
  <c r="T624" i="11"/>
  <c r="S624" i="11"/>
  <c r="O624" i="11"/>
  <c r="M624" i="11"/>
  <c r="F624" i="11"/>
  <c r="T623" i="11"/>
  <c r="S623" i="11"/>
  <c r="O623" i="11"/>
  <c r="M623" i="11"/>
  <c r="F623" i="11"/>
  <c r="T622" i="11"/>
  <c r="S622" i="11"/>
  <c r="O622" i="11"/>
  <c r="M622" i="11"/>
  <c r="F622" i="11"/>
  <c r="T621" i="11"/>
  <c r="S621" i="11"/>
  <c r="O621" i="11"/>
  <c r="M621" i="11"/>
  <c r="F621" i="11"/>
  <c r="T620" i="11"/>
  <c r="S620" i="11"/>
  <c r="O620" i="11"/>
  <c r="M620" i="11"/>
  <c r="F620" i="11"/>
  <c r="T619" i="11"/>
  <c r="S619" i="11"/>
  <c r="O619" i="11"/>
  <c r="M619" i="11"/>
  <c r="F619" i="11"/>
  <c r="T618" i="11"/>
  <c r="S618" i="11"/>
  <c r="O618" i="11"/>
  <c r="M618" i="11"/>
  <c r="F618" i="11"/>
  <c r="T617" i="11"/>
  <c r="S617" i="11"/>
  <c r="O617" i="11"/>
  <c r="M617" i="11"/>
  <c r="F617" i="11"/>
  <c r="T616" i="11"/>
  <c r="S616" i="11"/>
  <c r="O616" i="11"/>
  <c r="M616" i="11"/>
  <c r="F616" i="11"/>
  <c r="T615" i="11"/>
  <c r="S615" i="11"/>
  <c r="O615" i="11"/>
  <c r="M615" i="11"/>
  <c r="F615" i="11"/>
  <c r="T614" i="11"/>
  <c r="S614" i="11"/>
  <c r="O614" i="11"/>
  <c r="M614" i="11"/>
  <c r="F614" i="11"/>
  <c r="T613" i="11"/>
  <c r="S613" i="11"/>
  <c r="O613" i="11"/>
  <c r="M613" i="11"/>
  <c r="F613" i="11"/>
  <c r="T612" i="11"/>
  <c r="S612" i="11"/>
  <c r="O612" i="11"/>
  <c r="M612" i="11"/>
  <c r="F612" i="11"/>
  <c r="T611" i="11"/>
  <c r="S611" i="11"/>
  <c r="O611" i="11"/>
  <c r="M611" i="11"/>
  <c r="F611" i="11"/>
  <c r="T610" i="11"/>
  <c r="S610" i="11"/>
  <c r="O610" i="11"/>
  <c r="M610" i="11"/>
  <c r="F610" i="11"/>
  <c r="T609" i="11"/>
  <c r="S609" i="11"/>
  <c r="O609" i="11"/>
  <c r="M609" i="11"/>
  <c r="F609" i="11"/>
  <c r="T608" i="11"/>
  <c r="S608" i="11"/>
  <c r="O608" i="11"/>
  <c r="M608" i="11"/>
  <c r="F608" i="11"/>
  <c r="T607" i="11"/>
  <c r="S607" i="11"/>
  <c r="O607" i="11"/>
  <c r="M607" i="11"/>
  <c r="F607" i="11"/>
  <c r="T606" i="11"/>
  <c r="S606" i="11"/>
  <c r="O606" i="11"/>
  <c r="M606" i="11"/>
  <c r="F606" i="11"/>
  <c r="T605" i="11"/>
  <c r="S605" i="11"/>
  <c r="O605" i="11"/>
  <c r="M605" i="11"/>
  <c r="F605" i="11"/>
  <c r="T604" i="11"/>
  <c r="S604" i="11"/>
  <c r="O604" i="11"/>
  <c r="M604" i="11"/>
  <c r="F604" i="11"/>
  <c r="T603" i="11"/>
  <c r="S603" i="11"/>
  <c r="O603" i="11"/>
  <c r="M603" i="11"/>
  <c r="F603" i="11"/>
  <c r="T602" i="11"/>
  <c r="S602" i="11"/>
  <c r="O602" i="11"/>
  <c r="M602" i="11"/>
  <c r="F602" i="11"/>
  <c r="T601" i="11"/>
  <c r="S601" i="11"/>
  <c r="O601" i="11"/>
  <c r="M601" i="11"/>
  <c r="F601" i="11"/>
  <c r="T600" i="11"/>
  <c r="S600" i="11"/>
  <c r="O600" i="11"/>
  <c r="M600" i="11"/>
  <c r="F600" i="11"/>
  <c r="T599" i="11"/>
  <c r="S599" i="11"/>
  <c r="O599" i="11"/>
  <c r="M599" i="11"/>
  <c r="F599" i="11"/>
  <c r="T598" i="11"/>
  <c r="S598" i="11"/>
  <c r="O598" i="11"/>
  <c r="M598" i="11"/>
  <c r="F598" i="11"/>
  <c r="T597" i="11"/>
  <c r="S597" i="11"/>
  <c r="O597" i="11"/>
  <c r="M597" i="11"/>
  <c r="F597" i="11"/>
  <c r="T596" i="11"/>
  <c r="S596" i="11"/>
  <c r="O596" i="11"/>
  <c r="M596" i="11"/>
  <c r="F596" i="11"/>
  <c r="T595" i="11"/>
  <c r="S595" i="11"/>
  <c r="O595" i="11"/>
  <c r="M595" i="11"/>
  <c r="F595" i="11"/>
  <c r="T594" i="11"/>
  <c r="S594" i="11"/>
  <c r="O594" i="11"/>
  <c r="M594" i="11"/>
  <c r="F594" i="11"/>
  <c r="T593" i="11"/>
  <c r="S593" i="11"/>
  <c r="O593" i="11"/>
  <c r="M593" i="11"/>
  <c r="F593" i="11"/>
  <c r="T592" i="11"/>
  <c r="S592" i="11"/>
  <c r="O592" i="11"/>
  <c r="M592" i="11"/>
  <c r="F592" i="11"/>
  <c r="T591" i="11"/>
  <c r="S591" i="11"/>
  <c r="O591" i="11"/>
  <c r="M591" i="11"/>
  <c r="F591" i="11"/>
  <c r="T590" i="11"/>
  <c r="S590" i="11"/>
  <c r="O590" i="11"/>
  <c r="M590" i="11"/>
  <c r="F590" i="11"/>
  <c r="T589" i="11"/>
  <c r="S589" i="11"/>
  <c r="O589" i="11"/>
  <c r="M589" i="11"/>
  <c r="F589" i="11"/>
  <c r="T588" i="11"/>
  <c r="S588" i="11"/>
  <c r="O588" i="11"/>
  <c r="M588" i="11"/>
  <c r="F588" i="11"/>
  <c r="T587" i="11"/>
  <c r="S587" i="11"/>
  <c r="O587" i="11"/>
  <c r="M587" i="11"/>
  <c r="F587" i="11"/>
  <c r="T586" i="11"/>
  <c r="S586" i="11"/>
  <c r="O586" i="11"/>
  <c r="M586" i="11"/>
  <c r="F586" i="11"/>
  <c r="T585" i="11"/>
  <c r="S585" i="11"/>
  <c r="O585" i="11"/>
  <c r="M585" i="11"/>
  <c r="F585" i="11"/>
  <c r="T584" i="11"/>
  <c r="S584" i="11"/>
  <c r="O584" i="11"/>
  <c r="M584" i="11"/>
  <c r="F584" i="11"/>
  <c r="T583" i="11"/>
  <c r="S583" i="11"/>
  <c r="O583" i="11"/>
  <c r="M583" i="11"/>
  <c r="F583" i="11"/>
  <c r="T582" i="11"/>
  <c r="S582" i="11"/>
  <c r="O582" i="11"/>
  <c r="M582" i="11"/>
  <c r="F582" i="11"/>
  <c r="T581" i="11"/>
  <c r="S581" i="11"/>
  <c r="O581" i="11"/>
  <c r="M581" i="11"/>
  <c r="F581" i="11"/>
  <c r="T580" i="11"/>
  <c r="S580" i="11"/>
  <c r="O580" i="11"/>
  <c r="M580" i="11"/>
  <c r="F580" i="11"/>
  <c r="T579" i="11"/>
  <c r="S579" i="11"/>
  <c r="O579" i="11"/>
  <c r="M579" i="11"/>
  <c r="F579" i="11"/>
  <c r="T578" i="11"/>
  <c r="S578" i="11"/>
  <c r="O578" i="11"/>
  <c r="M578" i="11"/>
  <c r="F578" i="11"/>
  <c r="T577" i="11"/>
  <c r="S577" i="11"/>
  <c r="O577" i="11"/>
  <c r="M577" i="11"/>
  <c r="F577" i="11"/>
  <c r="T576" i="11"/>
  <c r="S576" i="11"/>
  <c r="O576" i="11"/>
  <c r="M576" i="11"/>
  <c r="F576" i="11"/>
  <c r="T575" i="11"/>
  <c r="S575" i="11"/>
  <c r="O575" i="11"/>
  <c r="M575" i="11"/>
  <c r="F575" i="11"/>
  <c r="T574" i="11"/>
  <c r="S574" i="11"/>
  <c r="O574" i="11"/>
  <c r="M574" i="11"/>
  <c r="F574" i="11"/>
  <c r="T573" i="11"/>
  <c r="S573" i="11"/>
  <c r="O573" i="11"/>
  <c r="M573" i="11"/>
  <c r="F573" i="11"/>
  <c r="T572" i="11"/>
  <c r="S572" i="11"/>
  <c r="O572" i="11"/>
  <c r="M572" i="11"/>
  <c r="F572" i="11"/>
  <c r="T571" i="11"/>
  <c r="S571" i="11"/>
  <c r="O571" i="11"/>
  <c r="M571" i="11"/>
  <c r="F571" i="11"/>
  <c r="T570" i="11"/>
  <c r="S570" i="11"/>
  <c r="O570" i="11"/>
  <c r="M570" i="11"/>
  <c r="F570" i="11"/>
  <c r="T569" i="11"/>
  <c r="S569" i="11"/>
  <c r="O569" i="11"/>
  <c r="M569" i="11"/>
  <c r="F569" i="11"/>
  <c r="T568" i="11"/>
  <c r="S568" i="11"/>
  <c r="O568" i="11"/>
  <c r="M568" i="11"/>
  <c r="F568" i="11"/>
  <c r="T567" i="11"/>
  <c r="S567" i="11"/>
  <c r="O567" i="11"/>
  <c r="M567" i="11"/>
  <c r="F567" i="11"/>
  <c r="T566" i="11"/>
  <c r="S566" i="11"/>
  <c r="O566" i="11"/>
  <c r="M566" i="11"/>
  <c r="F566" i="11"/>
  <c r="T565" i="11"/>
  <c r="S565" i="11"/>
  <c r="O565" i="11"/>
  <c r="M565" i="11"/>
  <c r="F565" i="11"/>
  <c r="T564" i="11"/>
  <c r="S564" i="11"/>
  <c r="O564" i="11"/>
  <c r="M564" i="11"/>
  <c r="F564" i="11"/>
  <c r="T563" i="11"/>
  <c r="S563" i="11"/>
  <c r="O563" i="11"/>
  <c r="M563" i="11"/>
  <c r="F563" i="11"/>
  <c r="T562" i="11"/>
  <c r="S562" i="11"/>
  <c r="O562" i="11"/>
  <c r="M562" i="11"/>
  <c r="F562" i="11"/>
  <c r="T561" i="11"/>
  <c r="S561" i="11"/>
  <c r="O561" i="11"/>
  <c r="M561" i="11"/>
  <c r="F561" i="11"/>
  <c r="T560" i="11"/>
  <c r="S560" i="11"/>
  <c r="O560" i="11"/>
  <c r="M560" i="11"/>
  <c r="F560" i="11"/>
  <c r="T559" i="11"/>
  <c r="S559" i="11"/>
  <c r="O559" i="11"/>
  <c r="M559" i="11"/>
  <c r="F559" i="11"/>
  <c r="T558" i="11"/>
  <c r="S558" i="11"/>
  <c r="O558" i="11"/>
  <c r="M558" i="11"/>
  <c r="F558" i="11"/>
  <c r="T557" i="11"/>
  <c r="S557" i="11"/>
  <c r="O557" i="11"/>
  <c r="M557" i="11"/>
  <c r="F557" i="11"/>
  <c r="T556" i="11"/>
  <c r="S556" i="11"/>
  <c r="O556" i="11"/>
  <c r="M556" i="11"/>
  <c r="F556" i="11"/>
  <c r="T555" i="11"/>
  <c r="S555" i="11"/>
  <c r="O555" i="11"/>
  <c r="M555" i="11"/>
  <c r="F555" i="11"/>
  <c r="T554" i="11"/>
  <c r="S554" i="11"/>
  <c r="O554" i="11"/>
  <c r="M554" i="11"/>
  <c r="F554" i="11"/>
  <c r="T553" i="11"/>
  <c r="S553" i="11"/>
  <c r="O553" i="11"/>
  <c r="M553" i="11"/>
  <c r="F553" i="11"/>
  <c r="T552" i="11"/>
  <c r="S552" i="11"/>
  <c r="O552" i="11"/>
  <c r="M552" i="11"/>
  <c r="F552" i="11"/>
  <c r="T551" i="11"/>
  <c r="S551" i="11"/>
  <c r="O551" i="11"/>
  <c r="M551" i="11"/>
  <c r="F551" i="11"/>
  <c r="T550" i="11"/>
  <c r="S550" i="11"/>
  <c r="O550" i="11"/>
  <c r="M550" i="11"/>
  <c r="F550" i="11"/>
  <c r="T549" i="11"/>
  <c r="S549" i="11"/>
  <c r="O549" i="11"/>
  <c r="M549" i="11"/>
  <c r="F549" i="11"/>
  <c r="T548" i="11"/>
  <c r="S548" i="11"/>
  <c r="O548" i="11"/>
  <c r="M548" i="11"/>
  <c r="F548" i="11"/>
  <c r="T547" i="11"/>
  <c r="S547" i="11"/>
  <c r="O547" i="11"/>
  <c r="M547" i="11"/>
  <c r="F547" i="11"/>
  <c r="T546" i="11"/>
  <c r="S546" i="11"/>
  <c r="O546" i="11"/>
  <c r="M546" i="11"/>
  <c r="F546" i="11"/>
  <c r="T545" i="11"/>
  <c r="S545" i="11"/>
  <c r="O545" i="11"/>
  <c r="M545" i="11"/>
  <c r="F545" i="11"/>
  <c r="T544" i="11"/>
  <c r="S544" i="11"/>
  <c r="O544" i="11"/>
  <c r="M544" i="11"/>
  <c r="F544" i="11"/>
  <c r="T543" i="11"/>
  <c r="S543" i="11"/>
  <c r="O543" i="11"/>
  <c r="M543" i="11"/>
  <c r="F543" i="11"/>
  <c r="T542" i="11"/>
  <c r="S542" i="11"/>
  <c r="O542" i="11"/>
  <c r="M542" i="11"/>
  <c r="F542" i="11"/>
  <c r="T541" i="11"/>
  <c r="S541" i="11"/>
  <c r="O541" i="11"/>
  <c r="M541" i="11"/>
  <c r="F541" i="11"/>
  <c r="T540" i="11"/>
  <c r="S540" i="11"/>
  <c r="O540" i="11"/>
  <c r="M540" i="11"/>
  <c r="F540" i="11"/>
  <c r="T539" i="11"/>
  <c r="S539" i="11"/>
  <c r="O539" i="11"/>
  <c r="M539" i="11"/>
  <c r="F539" i="11"/>
  <c r="T538" i="11"/>
  <c r="S538" i="11"/>
  <c r="O538" i="11"/>
  <c r="M538" i="11"/>
  <c r="F538" i="11"/>
  <c r="T537" i="11"/>
  <c r="S537" i="11"/>
  <c r="O537" i="11"/>
  <c r="M537" i="11"/>
  <c r="F537" i="11"/>
  <c r="T536" i="11"/>
  <c r="S536" i="11"/>
  <c r="O536" i="11"/>
  <c r="M536" i="11"/>
  <c r="F536" i="11"/>
  <c r="T535" i="11"/>
  <c r="S535" i="11"/>
  <c r="O535" i="11"/>
  <c r="M535" i="11"/>
  <c r="F535" i="11"/>
  <c r="T534" i="11"/>
  <c r="S534" i="11"/>
  <c r="O534" i="11"/>
  <c r="M534" i="11"/>
  <c r="F534" i="11"/>
  <c r="T533" i="11"/>
  <c r="S533" i="11"/>
  <c r="O533" i="11"/>
  <c r="M533" i="11"/>
  <c r="F533" i="11"/>
  <c r="T532" i="11"/>
  <c r="S532" i="11"/>
  <c r="O532" i="11"/>
  <c r="M532" i="11"/>
  <c r="F532" i="11"/>
  <c r="T531" i="11"/>
  <c r="S531" i="11"/>
  <c r="O531" i="11"/>
  <c r="M531" i="11"/>
  <c r="F531" i="11"/>
  <c r="T530" i="11"/>
  <c r="S530" i="11"/>
  <c r="O530" i="11"/>
  <c r="M530" i="11"/>
  <c r="F530" i="11"/>
  <c r="T529" i="11"/>
  <c r="S529" i="11"/>
  <c r="O529" i="11"/>
  <c r="M529" i="11"/>
  <c r="F529" i="11"/>
  <c r="T528" i="11"/>
  <c r="S528" i="11"/>
  <c r="O528" i="11"/>
  <c r="M528" i="11"/>
  <c r="F528" i="11"/>
  <c r="T527" i="11"/>
  <c r="S527" i="11"/>
  <c r="O527" i="11"/>
  <c r="M527" i="11"/>
  <c r="F527" i="11"/>
  <c r="T526" i="11"/>
  <c r="S526" i="11"/>
  <c r="O526" i="11"/>
  <c r="M526" i="11"/>
  <c r="F526" i="11"/>
  <c r="T525" i="11"/>
  <c r="S525" i="11"/>
  <c r="O525" i="11"/>
  <c r="M525" i="11"/>
  <c r="F525" i="11"/>
  <c r="T524" i="11"/>
  <c r="S524" i="11"/>
  <c r="O524" i="11"/>
  <c r="M524" i="11"/>
  <c r="F524" i="11"/>
  <c r="T523" i="11"/>
  <c r="S523" i="11"/>
  <c r="O523" i="11"/>
  <c r="M523" i="11"/>
  <c r="F523" i="11"/>
  <c r="T522" i="11"/>
  <c r="S522" i="11"/>
  <c r="O522" i="11"/>
  <c r="M522" i="11"/>
  <c r="F522" i="11"/>
  <c r="T521" i="11"/>
  <c r="S521" i="11"/>
  <c r="O521" i="11"/>
  <c r="M521" i="11"/>
  <c r="F521" i="11"/>
  <c r="T520" i="11"/>
  <c r="S520" i="11"/>
  <c r="O520" i="11"/>
  <c r="M520" i="11"/>
  <c r="F520" i="11"/>
  <c r="T519" i="11"/>
  <c r="S519" i="11"/>
  <c r="O519" i="11"/>
  <c r="M519" i="11"/>
  <c r="F519" i="11"/>
  <c r="T518" i="11"/>
  <c r="S518" i="11"/>
  <c r="O518" i="11"/>
  <c r="M518" i="11"/>
  <c r="F518" i="11"/>
  <c r="T517" i="11"/>
  <c r="S517" i="11"/>
  <c r="O517" i="11"/>
  <c r="M517" i="11"/>
  <c r="F517" i="11"/>
  <c r="T516" i="11"/>
  <c r="S516" i="11"/>
  <c r="O516" i="11"/>
  <c r="M516" i="11"/>
  <c r="F516" i="11"/>
  <c r="T515" i="11"/>
  <c r="S515" i="11"/>
  <c r="O515" i="11"/>
  <c r="M515" i="11"/>
  <c r="F515" i="11"/>
  <c r="T514" i="11"/>
  <c r="S514" i="11"/>
  <c r="O514" i="11"/>
  <c r="M514" i="11"/>
  <c r="F514" i="11"/>
  <c r="T513" i="11"/>
  <c r="S513" i="11"/>
  <c r="O513" i="11"/>
  <c r="M513" i="11"/>
  <c r="F513" i="11"/>
  <c r="T512" i="11"/>
  <c r="S512" i="11"/>
  <c r="O512" i="11"/>
  <c r="M512" i="11"/>
  <c r="F512" i="11"/>
  <c r="T511" i="11"/>
  <c r="S511" i="11"/>
  <c r="O511" i="11"/>
  <c r="M511" i="11"/>
  <c r="F511" i="11"/>
  <c r="T510" i="11"/>
  <c r="S510" i="11"/>
  <c r="O510" i="11"/>
  <c r="M510" i="11"/>
  <c r="F510" i="11"/>
  <c r="T509" i="11"/>
  <c r="S509" i="11"/>
  <c r="O509" i="11"/>
  <c r="M509" i="11"/>
  <c r="F509" i="11"/>
  <c r="T508" i="11"/>
  <c r="S508" i="11"/>
  <c r="O508" i="11"/>
  <c r="M508" i="11"/>
  <c r="F508" i="11"/>
  <c r="T507" i="11"/>
  <c r="S507" i="11"/>
  <c r="O507" i="11"/>
  <c r="M507" i="11"/>
  <c r="F507" i="11"/>
  <c r="T506" i="11"/>
  <c r="S506" i="11"/>
  <c r="O506" i="11"/>
  <c r="M506" i="11"/>
  <c r="F506" i="11"/>
  <c r="T505" i="11"/>
  <c r="S505" i="11"/>
  <c r="O505" i="11"/>
  <c r="M505" i="11"/>
  <c r="F505" i="11"/>
  <c r="T504" i="11"/>
  <c r="S504" i="11"/>
  <c r="O504" i="11"/>
  <c r="M504" i="11"/>
  <c r="F504" i="11"/>
  <c r="T503" i="11"/>
  <c r="S503" i="11"/>
  <c r="O503" i="11"/>
  <c r="M503" i="11"/>
  <c r="F503" i="11"/>
  <c r="T502" i="11"/>
  <c r="S502" i="11"/>
  <c r="O502" i="11"/>
  <c r="M502" i="11"/>
  <c r="F502" i="11"/>
  <c r="T501" i="11"/>
  <c r="S501" i="11"/>
  <c r="O501" i="11"/>
  <c r="M501" i="11"/>
  <c r="F501" i="11"/>
  <c r="T500" i="11"/>
  <c r="S500" i="11"/>
  <c r="O500" i="11"/>
  <c r="M500" i="11"/>
  <c r="F500" i="11"/>
  <c r="T499" i="11"/>
  <c r="S499" i="11"/>
  <c r="O499" i="11"/>
  <c r="M499" i="11"/>
  <c r="F499" i="11"/>
  <c r="T498" i="11"/>
  <c r="S498" i="11"/>
  <c r="O498" i="11"/>
  <c r="M498" i="11"/>
  <c r="F498" i="11"/>
  <c r="T497" i="11"/>
  <c r="S497" i="11"/>
  <c r="O497" i="11"/>
  <c r="M497" i="11"/>
  <c r="F497" i="11"/>
  <c r="T496" i="11"/>
  <c r="S496" i="11"/>
  <c r="O496" i="11"/>
  <c r="M496" i="11"/>
  <c r="F496" i="11"/>
  <c r="T495" i="11"/>
  <c r="S495" i="11"/>
  <c r="O495" i="11"/>
  <c r="M495" i="11"/>
  <c r="F495" i="11"/>
  <c r="T494" i="11"/>
  <c r="S494" i="11"/>
  <c r="O494" i="11"/>
  <c r="M494" i="11"/>
  <c r="F494" i="11"/>
  <c r="T493" i="11"/>
  <c r="S493" i="11"/>
  <c r="O493" i="11"/>
  <c r="M493" i="11"/>
  <c r="F493" i="11"/>
  <c r="T492" i="11"/>
  <c r="S492" i="11"/>
  <c r="O492" i="11"/>
  <c r="M492" i="11"/>
  <c r="F492" i="11"/>
  <c r="T491" i="11"/>
  <c r="S491" i="11"/>
  <c r="O491" i="11"/>
  <c r="M491" i="11"/>
  <c r="F491" i="11"/>
  <c r="T490" i="11"/>
  <c r="S490" i="11"/>
  <c r="O490" i="11"/>
  <c r="M490" i="11"/>
  <c r="F490" i="11"/>
  <c r="T489" i="11"/>
  <c r="S489" i="11"/>
  <c r="O489" i="11"/>
  <c r="M489" i="11"/>
  <c r="F489" i="11"/>
  <c r="T488" i="11"/>
  <c r="S488" i="11"/>
  <c r="O488" i="11"/>
  <c r="M488" i="11"/>
  <c r="F488" i="11"/>
  <c r="T487" i="11"/>
  <c r="S487" i="11"/>
  <c r="O487" i="11"/>
  <c r="M487" i="11"/>
  <c r="F487" i="11"/>
  <c r="T486" i="11"/>
  <c r="S486" i="11"/>
  <c r="O486" i="11"/>
  <c r="M486" i="11"/>
  <c r="F486" i="11"/>
  <c r="T485" i="11"/>
  <c r="S485" i="11"/>
  <c r="O485" i="11"/>
  <c r="M485" i="11"/>
  <c r="F485" i="11"/>
  <c r="T484" i="11"/>
  <c r="S484" i="11"/>
  <c r="O484" i="11"/>
  <c r="M484" i="11"/>
  <c r="F484" i="11"/>
  <c r="T483" i="11"/>
  <c r="S483" i="11"/>
  <c r="O483" i="11"/>
  <c r="M483" i="11"/>
  <c r="F483" i="11"/>
  <c r="T482" i="11"/>
  <c r="S482" i="11"/>
  <c r="O482" i="11"/>
  <c r="M482" i="11"/>
  <c r="F482" i="11"/>
  <c r="T481" i="11"/>
  <c r="S481" i="11"/>
  <c r="O481" i="11"/>
  <c r="M481" i="11"/>
  <c r="F481" i="11"/>
  <c r="T480" i="11"/>
  <c r="S480" i="11"/>
  <c r="O480" i="11"/>
  <c r="M480" i="11"/>
  <c r="F480" i="11"/>
  <c r="T479" i="11"/>
  <c r="S479" i="11"/>
  <c r="O479" i="11"/>
  <c r="M479" i="11"/>
  <c r="F479" i="11"/>
  <c r="T478" i="11"/>
  <c r="S478" i="11"/>
  <c r="O478" i="11"/>
  <c r="M478" i="11"/>
  <c r="F478" i="11"/>
  <c r="T477" i="11"/>
  <c r="S477" i="11"/>
  <c r="O477" i="11"/>
  <c r="M477" i="11"/>
  <c r="F477" i="11"/>
  <c r="T476" i="11"/>
  <c r="S476" i="11"/>
  <c r="O476" i="11"/>
  <c r="M476" i="11"/>
  <c r="F476" i="11"/>
  <c r="T475" i="11"/>
  <c r="S475" i="11"/>
  <c r="O475" i="11"/>
  <c r="M475" i="11"/>
  <c r="F475" i="11"/>
  <c r="T474" i="11"/>
  <c r="S474" i="11"/>
  <c r="O474" i="11"/>
  <c r="M474" i="11"/>
  <c r="F474" i="11"/>
  <c r="T473" i="11"/>
  <c r="S473" i="11"/>
  <c r="O473" i="11"/>
  <c r="M473" i="11"/>
  <c r="F473" i="11"/>
  <c r="T472" i="11"/>
  <c r="S472" i="11"/>
  <c r="O472" i="11"/>
  <c r="M472" i="11"/>
  <c r="F472" i="11"/>
  <c r="T471" i="11"/>
  <c r="S471" i="11"/>
  <c r="O471" i="11"/>
  <c r="M471" i="11"/>
  <c r="F471" i="11"/>
  <c r="T470" i="11"/>
  <c r="S470" i="11"/>
  <c r="O470" i="11"/>
  <c r="M470" i="11"/>
  <c r="F470" i="11"/>
  <c r="T469" i="11"/>
  <c r="S469" i="11"/>
  <c r="O469" i="11"/>
  <c r="M469" i="11"/>
  <c r="F469" i="11"/>
  <c r="T468" i="11"/>
  <c r="S468" i="11"/>
  <c r="O468" i="11"/>
  <c r="M468" i="11"/>
  <c r="F468" i="11"/>
  <c r="T467" i="11"/>
  <c r="S467" i="11"/>
  <c r="O467" i="11"/>
  <c r="M467" i="11"/>
  <c r="F467" i="11"/>
  <c r="T466" i="11"/>
  <c r="S466" i="11"/>
  <c r="O466" i="11"/>
  <c r="M466" i="11"/>
  <c r="F466" i="11"/>
  <c r="T465" i="11"/>
  <c r="S465" i="11"/>
  <c r="O465" i="11"/>
  <c r="M465" i="11"/>
  <c r="F465" i="11"/>
  <c r="T464" i="11"/>
  <c r="S464" i="11"/>
  <c r="O464" i="11"/>
  <c r="M464" i="11"/>
  <c r="F464" i="11"/>
  <c r="T463" i="11"/>
  <c r="S463" i="11"/>
  <c r="O463" i="11"/>
  <c r="M463" i="11"/>
  <c r="F463" i="11"/>
  <c r="T462" i="11"/>
  <c r="S462" i="11"/>
  <c r="O462" i="11"/>
  <c r="M462" i="11"/>
  <c r="F462" i="11"/>
  <c r="T461" i="11"/>
  <c r="S461" i="11"/>
  <c r="O461" i="11"/>
  <c r="M461" i="11"/>
  <c r="F461" i="11"/>
  <c r="T460" i="11"/>
  <c r="S460" i="11"/>
  <c r="O460" i="11"/>
  <c r="M460" i="11"/>
  <c r="F460" i="11"/>
  <c r="T459" i="11"/>
  <c r="S459" i="11"/>
  <c r="O459" i="11"/>
  <c r="M459" i="11"/>
  <c r="F459" i="11"/>
  <c r="T458" i="11"/>
  <c r="S458" i="11"/>
  <c r="O458" i="11"/>
  <c r="M458" i="11"/>
  <c r="F458" i="11"/>
  <c r="T457" i="11"/>
  <c r="S457" i="11"/>
  <c r="O457" i="11"/>
  <c r="M457" i="11"/>
  <c r="F457" i="11"/>
  <c r="T456" i="11"/>
  <c r="S456" i="11"/>
  <c r="O456" i="11"/>
  <c r="M456" i="11"/>
  <c r="F456" i="11"/>
  <c r="T455" i="11"/>
  <c r="S455" i="11"/>
  <c r="O455" i="11"/>
  <c r="M455" i="11"/>
  <c r="F455" i="11"/>
  <c r="T454" i="11"/>
  <c r="S454" i="11"/>
  <c r="O454" i="11"/>
  <c r="M454" i="11"/>
  <c r="F454" i="11"/>
  <c r="T453" i="11"/>
  <c r="S453" i="11"/>
  <c r="O453" i="11"/>
  <c r="M453" i="11"/>
  <c r="F453" i="11"/>
  <c r="T452" i="11"/>
  <c r="S452" i="11"/>
  <c r="O452" i="11"/>
  <c r="M452" i="11"/>
  <c r="F452" i="11"/>
  <c r="T451" i="11"/>
  <c r="S451" i="11"/>
  <c r="O451" i="11"/>
  <c r="M451" i="11"/>
  <c r="F451" i="11"/>
  <c r="T450" i="11"/>
  <c r="S450" i="11"/>
  <c r="O450" i="11"/>
  <c r="M450" i="11"/>
  <c r="F450" i="11"/>
  <c r="T449" i="11"/>
  <c r="S449" i="11"/>
  <c r="O449" i="11"/>
  <c r="M449" i="11"/>
  <c r="F449" i="11"/>
  <c r="T448" i="11"/>
  <c r="S448" i="11"/>
  <c r="O448" i="11"/>
  <c r="M448" i="11"/>
  <c r="F448" i="11"/>
  <c r="T447" i="11"/>
  <c r="S447" i="11"/>
  <c r="O447" i="11"/>
  <c r="M447" i="11"/>
  <c r="F447" i="11"/>
  <c r="T446" i="11"/>
  <c r="S446" i="11"/>
  <c r="O446" i="11"/>
  <c r="M446" i="11"/>
  <c r="F446" i="11"/>
  <c r="T445" i="11"/>
  <c r="S445" i="11"/>
  <c r="O445" i="11"/>
  <c r="M445" i="11"/>
  <c r="F445" i="11"/>
  <c r="T444" i="11"/>
  <c r="S444" i="11"/>
  <c r="O444" i="11"/>
  <c r="M444" i="11"/>
  <c r="F444" i="11"/>
  <c r="T443" i="11"/>
  <c r="S443" i="11"/>
  <c r="O443" i="11"/>
  <c r="M443" i="11"/>
  <c r="F443" i="11"/>
  <c r="T442" i="11"/>
  <c r="S442" i="11"/>
  <c r="O442" i="11"/>
  <c r="M442" i="11"/>
  <c r="F442" i="11"/>
  <c r="T441" i="11"/>
  <c r="S441" i="11"/>
  <c r="O441" i="11"/>
  <c r="M441" i="11"/>
  <c r="F441" i="11"/>
  <c r="T440" i="11"/>
  <c r="S440" i="11"/>
  <c r="O440" i="11"/>
  <c r="M440" i="11"/>
  <c r="F440" i="11"/>
  <c r="T439" i="11"/>
  <c r="S439" i="11"/>
  <c r="O439" i="11"/>
  <c r="M439" i="11"/>
  <c r="F439" i="11"/>
  <c r="T438" i="11"/>
  <c r="S438" i="11"/>
  <c r="O438" i="11"/>
  <c r="M438" i="11"/>
  <c r="F438" i="11"/>
  <c r="T437" i="11"/>
  <c r="S437" i="11"/>
  <c r="O437" i="11"/>
  <c r="M437" i="11"/>
  <c r="F437" i="11"/>
  <c r="T436" i="11"/>
  <c r="S436" i="11"/>
  <c r="O436" i="11"/>
  <c r="M436" i="11"/>
  <c r="F436" i="11"/>
  <c r="T435" i="11"/>
  <c r="S435" i="11"/>
  <c r="O435" i="11"/>
  <c r="M435" i="11"/>
  <c r="F435" i="11"/>
  <c r="T434" i="11"/>
  <c r="S434" i="11"/>
  <c r="O434" i="11"/>
  <c r="M434" i="11"/>
  <c r="F434" i="11"/>
  <c r="T433" i="11"/>
  <c r="S433" i="11"/>
  <c r="O433" i="11"/>
  <c r="M433" i="11"/>
  <c r="F433" i="11"/>
  <c r="T432" i="11"/>
  <c r="S432" i="11"/>
  <c r="O432" i="11"/>
  <c r="M432" i="11"/>
  <c r="F432" i="11"/>
  <c r="T431" i="11"/>
  <c r="S431" i="11"/>
  <c r="O431" i="11"/>
  <c r="M431" i="11"/>
  <c r="F431" i="11"/>
  <c r="T430" i="11"/>
  <c r="S430" i="11"/>
  <c r="O430" i="11"/>
  <c r="M430" i="11"/>
  <c r="F430" i="11"/>
  <c r="T429" i="11"/>
  <c r="S429" i="11"/>
  <c r="O429" i="11"/>
  <c r="M429" i="11"/>
  <c r="F429" i="11"/>
  <c r="T428" i="11"/>
  <c r="S428" i="11"/>
  <c r="O428" i="11"/>
  <c r="M428" i="11"/>
  <c r="F428" i="11"/>
  <c r="T427" i="11"/>
  <c r="S427" i="11"/>
  <c r="O427" i="11"/>
  <c r="M427" i="11"/>
  <c r="F427" i="11"/>
  <c r="T426" i="11"/>
  <c r="S426" i="11"/>
  <c r="O426" i="11"/>
  <c r="M426" i="11"/>
  <c r="F426" i="11"/>
  <c r="T425" i="11"/>
  <c r="S425" i="11"/>
  <c r="O425" i="11"/>
  <c r="M425" i="11"/>
  <c r="F425" i="11"/>
  <c r="T424" i="11"/>
  <c r="S424" i="11"/>
  <c r="O424" i="11"/>
  <c r="M424" i="11"/>
  <c r="F424" i="11"/>
  <c r="T423" i="11"/>
  <c r="S423" i="11"/>
  <c r="O423" i="11"/>
  <c r="M423" i="11"/>
  <c r="F423" i="11"/>
  <c r="T422" i="11"/>
  <c r="S422" i="11"/>
  <c r="O422" i="11"/>
  <c r="M422" i="11"/>
  <c r="F422" i="11"/>
  <c r="T421" i="11"/>
  <c r="S421" i="11"/>
  <c r="O421" i="11"/>
  <c r="M421" i="11"/>
  <c r="F421" i="11"/>
  <c r="T420" i="11"/>
  <c r="S420" i="11"/>
  <c r="O420" i="11"/>
  <c r="M420" i="11"/>
  <c r="F420" i="11"/>
  <c r="T419" i="11"/>
  <c r="S419" i="11"/>
  <c r="O419" i="11"/>
  <c r="M419" i="11"/>
  <c r="F419" i="11"/>
  <c r="T418" i="11"/>
  <c r="S418" i="11"/>
  <c r="O418" i="11"/>
  <c r="M418" i="11"/>
  <c r="F418" i="11"/>
  <c r="T417" i="11"/>
  <c r="S417" i="11"/>
  <c r="O417" i="11"/>
  <c r="M417" i="11"/>
  <c r="F417" i="11"/>
  <c r="T416" i="11"/>
  <c r="S416" i="11"/>
  <c r="O416" i="11"/>
  <c r="M416" i="11"/>
  <c r="F416" i="11"/>
  <c r="T415" i="11"/>
  <c r="S415" i="11"/>
  <c r="O415" i="11"/>
  <c r="M415" i="11"/>
  <c r="F415" i="11"/>
  <c r="T414" i="11"/>
  <c r="S414" i="11"/>
  <c r="O414" i="11"/>
  <c r="M414" i="11"/>
  <c r="F414" i="11"/>
  <c r="T413" i="11"/>
  <c r="S413" i="11"/>
  <c r="O413" i="11"/>
  <c r="M413" i="11"/>
  <c r="F413" i="11"/>
  <c r="T412" i="11"/>
  <c r="S412" i="11"/>
  <c r="O412" i="11"/>
  <c r="M412" i="11"/>
  <c r="F412" i="11"/>
  <c r="T411" i="11"/>
  <c r="S411" i="11"/>
  <c r="O411" i="11"/>
  <c r="M411" i="11"/>
  <c r="F411" i="11"/>
  <c r="T410" i="11"/>
  <c r="S410" i="11"/>
  <c r="O410" i="11"/>
  <c r="M410" i="11"/>
  <c r="F410" i="11"/>
  <c r="T409" i="11"/>
  <c r="S409" i="11"/>
  <c r="O409" i="11"/>
  <c r="M409" i="11"/>
  <c r="F409" i="11"/>
  <c r="T408" i="11"/>
  <c r="S408" i="11"/>
  <c r="O408" i="11"/>
  <c r="M408" i="11"/>
  <c r="F408" i="11"/>
  <c r="T407" i="11"/>
  <c r="S407" i="11"/>
  <c r="O407" i="11"/>
  <c r="M407" i="11"/>
  <c r="F407" i="11"/>
  <c r="T406" i="11"/>
  <c r="S406" i="11"/>
  <c r="O406" i="11"/>
  <c r="M406" i="11"/>
  <c r="F406" i="11"/>
  <c r="T405" i="11"/>
  <c r="S405" i="11"/>
  <c r="O405" i="11"/>
  <c r="M405" i="11"/>
  <c r="F405" i="11"/>
  <c r="T404" i="11"/>
  <c r="S404" i="11"/>
  <c r="O404" i="11"/>
  <c r="M404" i="11"/>
  <c r="F404" i="11"/>
  <c r="T403" i="11"/>
  <c r="S403" i="11"/>
  <c r="O403" i="11"/>
  <c r="M403" i="11"/>
  <c r="F403" i="11"/>
  <c r="T402" i="11"/>
  <c r="S402" i="11"/>
  <c r="O402" i="11"/>
  <c r="M402" i="11"/>
  <c r="F402" i="11"/>
  <c r="T401" i="11"/>
  <c r="S401" i="11"/>
  <c r="O401" i="11"/>
  <c r="M401" i="11"/>
  <c r="F401" i="11"/>
  <c r="T400" i="11"/>
  <c r="S400" i="11"/>
  <c r="O400" i="11"/>
  <c r="M400" i="11"/>
  <c r="F400" i="11"/>
  <c r="T399" i="11"/>
  <c r="S399" i="11"/>
  <c r="O399" i="11"/>
  <c r="M399" i="11"/>
  <c r="F399" i="11"/>
  <c r="T398" i="11"/>
  <c r="S398" i="11"/>
  <c r="O398" i="11"/>
  <c r="M398" i="11"/>
  <c r="F398" i="11"/>
  <c r="T397" i="11"/>
  <c r="S397" i="11"/>
  <c r="O397" i="11"/>
  <c r="M397" i="11"/>
  <c r="F397" i="11"/>
  <c r="T396" i="11"/>
  <c r="S396" i="11"/>
  <c r="O396" i="11"/>
  <c r="M396" i="11"/>
  <c r="F396" i="11"/>
  <c r="T395" i="11"/>
  <c r="S395" i="11"/>
  <c r="O395" i="11"/>
  <c r="M395" i="11"/>
  <c r="F395" i="11"/>
  <c r="T394" i="11"/>
  <c r="S394" i="11"/>
  <c r="O394" i="11"/>
  <c r="M394" i="11"/>
  <c r="F394" i="11"/>
  <c r="T393" i="11"/>
  <c r="S393" i="11"/>
  <c r="O393" i="11"/>
  <c r="M393" i="11"/>
  <c r="F393" i="11"/>
  <c r="T392" i="11"/>
  <c r="S392" i="11"/>
  <c r="O392" i="11"/>
  <c r="M392" i="11"/>
  <c r="F392" i="11"/>
  <c r="T391" i="11"/>
  <c r="S391" i="11"/>
  <c r="O391" i="11"/>
  <c r="M391" i="11"/>
  <c r="F391" i="11"/>
  <c r="T390" i="11"/>
  <c r="S390" i="11"/>
  <c r="O390" i="11"/>
  <c r="M390" i="11"/>
  <c r="F390" i="11"/>
  <c r="T389" i="11"/>
  <c r="S389" i="11"/>
  <c r="O389" i="11"/>
  <c r="M389" i="11"/>
  <c r="F389" i="11"/>
  <c r="T388" i="11"/>
  <c r="S388" i="11"/>
  <c r="O388" i="11"/>
  <c r="M388" i="11"/>
  <c r="F388" i="11"/>
  <c r="T387" i="11"/>
  <c r="S387" i="11"/>
  <c r="O387" i="11"/>
  <c r="M387" i="11"/>
  <c r="F387" i="11"/>
  <c r="T386" i="11"/>
  <c r="S386" i="11"/>
  <c r="O386" i="11"/>
  <c r="M386" i="11"/>
  <c r="F386" i="11"/>
  <c r="T385" i="11"/>
  <c r="S385" i="11"/>
  <c r="O385" i="11"/>
  <c r="M385" i="11"/>
  <c r="F385" i="11"/>
  <c r="T384" i="11"/>
  <c r="S384" i="11"/>
  <c r="O384" i="11"/>
  <c r="M384" i="11"/>
  <c r="F384" i="11"/>
  <c r="T383" i="11"/>
  <c r="S383" i="11"/>
  <c r="O383" i="11"/>
  <c r="M383" i="11"/>
  <c r="F383" i="11"/>
  <c r="T382" i="11"/>
  <c r="S382" i="11"/>
  <c r="O382" i="11"/>
  <c r="M382" i="11"/>
  <c r="F382" i="11"/>
  <c r="T381" i="11"/>
  <c r="S381" i="11"/>
  <c r="O381" i="11"/>
  <c r="M381" i="11"/>
  <c r="F381" i="11"/>
  <c r="T380" i="11"/>
  <c r="S380" i="11"/>
  <c r="O380" i="11"/>
  <c r="M380" i="11"/>
  <c r="F380" i="11"/>
  <c r="T379" i="11"/>
  <c r="S379" i="11"/>
  <c r="O379" i="11"/>
  <c r="M379" i="11"/>
  <c r="F379" i="11"/>
  <c r="T378" i="11"/>
  <c r="S378" i="11"/>
  <c r="O378" i="11"/>
  <c r="M378" i="11"/>
  <c r="F378" i="11"/>
  <c r="T377" i="11"/>
  <c r="S377" i="11"/>
  <c r="O377" i="11"/>
  <c r="M377" i="11"/>
  <c r="F377" i="11"/>
  <c r="T376" i="11"/>
  <c r="S376" i="11"/>
  <c r="O376" i="11"/>
  <c r="M376" i="11"/>
  <c r="F376" i="11"/>
  <c r="T375" i="11"/>
  <c r="S375" i="11"/>
  <c r="O375" i="11"/>
  <c r="M375" i="11"/>
  <c r="F375" i="11"/>
  <c r="T374" i="11"/>
  <c r="S374" i="11"/>
  <c r="O374" i="11"/>
  <c r="M374" i="11"/>
  <c r="F374" i="11"/>
  <c r="T373" i="11"/>
  <c r="S373" i="11"/>
  <c r="O373" i="11"/>
  <c r="M373" i="11"/>
  <c r="F373" i="11"/>
  <c r="T372" i="11"/>
  <c r="S372" i="11"/>
  <c r="O372" i="11"/>
  <c r="M372" i="11"/>
  <c r="F372" i="11"/>
  <c r="T371" i="11"/>
  <c r="S371" i="11"/>
  <c r="O371" i="11"/>
  <c r="M371" i="11"/>
  <c r="F371" i="11"/>
  <c r="T370" i="11"/>
  <c r="S370" i="11"/>
  <c r="O370" i="11"/>
  <c r="M370" i="11"/>
  <c r="F370" i="11"/>
  <c r="T369" i="11"/>
  <c r="S369" i="11"/>
  <c r="O369" i="11"/>
  <c r="M369" i="11"/>
  <c r="F369" i="11"/>
  <c r="T368" i="11"/>
  <c r="S368" i="11"/>
  <c r="O368" i="11"/>
  <c r="M368" i="11"/>
  <c r="F368" i="11"/>
  <c r="T367" i="11"/>
  <c r="S367" i="11"/>
  <c r="O367" i="11"/>
  <c r="M367" i="11"/>
  <c r="F367" i="11"/>
  <c r="T366" i="11"/>
  <c r="S366" i="11"/>
  <c r="O366" i="11"/>
  <c r="M366" i="11"/>
  <c r="F366" i="11"/>
  <c r="T365" i="11"/>
  <c r="S365" i="11"/>
  <c r="O365" i="11"/>
  <c r="M365" i="11"/>
  <c r="F365" i="11"/>
  <c r="T364" i="11"/>
  <c r="S364" i="11"/>
  <c r="O364" i="11"/>
  <c r="M364" i="11"/>
  <c r="F364" i="11"/>
  <c r="T363" i="11"/>
  <c r="S363" i="11"/>
  <c r="O363" i="11"/>
  <c r="M363" i="11"/>
  <c r="F363" i="11"/>
  <c r="T362" i="11"/>
  <c r="S362" i="11"/>
  <c r="O362" i="11"/>
  <c r="M362" i="11"/>
  <c r="F362" i="11"/>
  <c r="T361" i="11"/>
  <c r="S361" i="11"/>
  <c r="O361" i="11"/>
  <c r="M361" i="11"/>
  <c r="F361" i="11"/>
  <c r="T360" i="11"/>
  <c r="S360" i="11"/>
  <c r="O360" i="11"/>
  <c r="M360" i="11"/>
  <c r="F360" i="11"/>
  <c r="T359" i="11"/>
  <c r="S359" i="11"/>
  <c r="O359" i="11"/>
  <c r="M359" i="11"/>
  <c r="F359" i="11"/>
  <c r="T358" i="11"/>
  <c r="S358" i="11"/>
  <c r="O358" i="11"/>
  <c r="M358" i="11"/>
  <c r="F358" i="11"/>
  <c r="T357" i="11"/>
  <c r="S357" i="11"/>
  <c r="O357" i="11"/>
  <c r="M357" i="11"/>
  <c r="F357" i="11"/>
  <c r="T356" i="11"/>
  <c r="S356" i="11"/>
  <c r="O356" i="11"/>
  <c r="M356" i="11"/>
  <c r="F356" i="11"/>
  <c r="T355" i="11"/>
  <c r="S355" i="11"/>
  <c r="O355" i="11"/>
  <c r="M355" i="11"/>
  <c r="F355" i="11"/>
  <c r="T354" i="11"/>
  <c r="S354" i="11"/>
  <c r="O354" i="11"/>
  <c r="M354" i="11"/>
  <c r="F354" i="11"/>
  <c r="T353" i="11"/>
  <c r="S353" i="11"/>
  <c r="O353" i="11"/>
  <c r="M353" i="11"/>
  <c r="F353" i="11"/>
  <c r="T352" i="11"/>
  <c r="S352" i="11"/>
  <c r="O352" i="11"/>
  <c r="M352" i="11"/>
  <c r="F352" i="11"/>
  <c r="T351" i="11"/>
  <c r="S351" i="11"/>
  <c r="O351" i="11"/>
  <c r="M351" i="11"/>
  <c r="F351" i="11"/>
  <c r="T350" i="11"/>
  <c r="S350" i="11"/>
  <c r="O350" i="11"/>
  <c r="M350" i="11"/>
  <c r="F350" i="11"/>
  <c r="T349" i="11"/>
  <c r="S349" i="11"/>
  <c r="O349" i="11"/>
  <c r="M349" i="11"/>
  <c r="F349" i="11"/>
  <c r="T348" i="11"/>
  <c r="S348" i="11"/>
  <c r="O348" i="11"/>
  <c r="M348" i="11"/>
  <c r="F348" i="11"/>
  <c r="T347" i="11"/>
  <c r="S347" i="11"/>
  <c r="O347" i="11"/>
  <c r="M347" i="11"/>
  <c r="F347" i="11"/>
  <c r="T346" i="11"/>
  <c r="S346" i="11"/>
  <c r="O346" i="11"/>
  <c r="M346" i="11"/>
  <c r="F346" i="11"/>
  <c r="T345" i="11"/>
  <c r="S345" i="11"/>
  <c r="O345" i="11"/>
  <c r="M345" i="11"/>
  <c r="F345" i="11"/>
  <c r="T344" i="11"/>
  <c r="S344" i="11"/>
  <c r="O344" i="11"/>
  <c r="M344" i="11"/>
  <c r="F344" i="11"/>
  <c r="T343" i="11"/>
  <c r="S343" i="11"/>
  <c r="O343" i="11"/>
  <c r="M343" i="11"/>
  <c r="F343" i="11"/>
  <c r="T342" i="11"/>
  <c r="S342" i="11"/>
  <c r="O342" i="11"/>
  <c r="M342" i="11"/>
  <c r="F342" i="11"/>
  <c r="T341" i="11"/>
  <c r="S341" i="11"/>
  <c r="O341" i="11"/>
  <c r="M341" i="11"/>
  <c r="F341" i="11"/>
  <c r="T340" i="11"/>
  <c r="S340" i="11"/>
  <c r="O340" i="11"/>
  <c r="M340" i="11"/>
  <c r="F340" i="11"/>
  <c r="T339" i="11"/>
  <c r="S339" i="11"/>
  <c r="O339" i="11"/>
  <c r="M339" i="11"/>
  <c r="F339" i="11"/>
  <c r="T338" i="11"/>
  <c r="S338" i="11"/>
  <c r="O338" i="11"/>
  <c r="M338" i="11"/>
  <c r="F338" i="11"/>
  <c r="T337" i="11"/>
  <c r="S337" i="11"/>
  <c r="O337" i="11"/>
  <c r="M337" i="11"/>
  <c r="F337" i="11"/>
  <c r="T336" i="11"/>
  <c r="S336" i="11"/>
  <c r="O336" i="11"/>
  <c r="M336" i="11"/>
  <c r="F336" i="11"/>
  <c r="T335" i="11"/>
  <c r="S335" i="11"/>
  <c r="O335" i="11"/>
  <c r="M335" i="11"/>
  <c r="F335" i="11"/>
  <c r="T334" i="11"/>
  <c r="S334" i="11"/>
  <c r="O334" i="11"/>
  <c r="M334" i="11"/>
  <c r="F334" i="11"/>
  <c r="T333" i="11"/>
  <c r="S333" i="11"/>
  <c r="O333" i="11"/>
  <c r="M333" i="11"/>
  <c r="F333" i="11"/>
  <c r="T332" i="11"/>
  <c r="S332" i="11"/>
  <c r="O332" i="11"/>
  <c r="M332" i="11"/>
  <c r="F332" i="11"/>
  <c r="T331" i="11"/>
  <c r="S331" i="11"/>
  <c r="O331" i="11"/>
  <c r="M331" i="11"/>
  <c r="F331" i="11"/>
  <c r="T330" i="11"/>
  <c r="S330" i="11"/>
  <c r="O330" i="11"/>
  <c r="M330" i="11"/>
  <c r="F330" i="11"/>
  <c r="T329" i="11"/>
  <c r="S329" i="11"/>
  <c r="O329" i="11"/>
  <c r="M329" i="11"/>
  <c r="F329" i="11"/>
  <c r="T328" i="11"/>
  <c r="S328" i="11"/>
  <c r="O328" i="11"/>
  <c r="M328" i="11"/>
  <c r="F328" i="11"/>
  <c r="T327" i="11"/>
  <c r="S327" i="11"/>
  <c r="O327" i="11"/>
  <c r="M327" i="11"/>
  <c r="F327" i="11"/>
  <c r="T326" i="11"/>
  <c r="S326" i="11"/>
  <c r="O326" i="11"/>
  <c r="M326" i="11"/>
  <c r="F326" i="11"/>
  <c r="T325" i="11"/>
  <c r="S325" i="11"/>
  <c r="O325" i="11"/>
  <c r="M325" i="11"/>
  <c r="F325" i="11"/>
  <c r="T324" i="11"/>
  <c r="S324" i="11"/>
  <c r="O324" i="11"/>
  <c r="M324" i="11"/>
  <c r="F324" i="11"/>
  <c r="T323" i="11"/>
  <c r="S323" i="11"/>
  <c r="O323" i="11"/>
  <c r="M323" i="11"/>
  <c r="F323" i="11"/>
  <c r="T322" i="11"/>
  <c r="S322" i="11"/>
  <c r="O322" i="11"/>
  <c r="M322" i="11"/>
  <c r="F322" i="11"/>
  <c r="T321" i="11"/>
  <c r="S321" i="11"/>
  <c r="O321" i="11"/>
  <c r="M321" i="11"/>
  <c r="F321" i="11"/>
  <c r="T320" i="11"/>
  <c r="S320" i="11"/>
  <c r="O320" i="11"/>
  <c r="M320" i="11"/>
  <c r="F320" i="11"/>
  <c r="T319" i="11"/>
  <c r="S319" i="11"/>
  <c r="O319" i="11"/>
  <c r="M319" i="11"/>
  <c r="F319" i="11"/>
  <c r="T318" i="11"/>
  <c r="S318" i="11"/>
  <c r="O318" i="11"/>
  <c r="M318" i="11"/>
  <c r="F318" i="11"/>
  <c r="T317" i="11"/>
  <c r="S317" i="11"/>
  <c r="O317" i="11"/>
  <c r="M317" i="11"/>
  <c r="F317" i="11"/>
  <c r="T316" i="11"/>
  <c r="S316" i="11"/>
  <c r="O316" i="11"/>
  <c r="M316" i="11"/>
  <c r="F316" i="11"/>
  <c r="T315" i="11"/>
  <c r="S315" i="11"/>
  <c r="O315" i="11"/>
  <c r="M315" i="11"/>
  <c r="F315" i="11"/>
  <c r="T314" i="11"/>
  <c r="S314" i="11"/>
  <c r="O314" i="11"/>
  <c r="M314" i="11"/>
  <c r="F314" i="11"/>
  <c r="T313" i="11"/>
  <c r="S313" i="11"/>
  <c r="O313" i="11"/>
  <c r="M313" i="11"/>
  <c r="F313" i="11"/>
  <c r="T312" i="11"/>
  <c r="S312" i="11"/>
  <c r="O312" i="11"/>
  <c r="M312" i="11"/>
  <c r="F312" i="11"/>
  <c r="T311" i="11"/>
  <c r="S311" i="11"/>
  <c r="O311" i="11"/>
  <c r="M311" i="11"/>
  <c r="F311" i="11"/>
  <c r="T310" i="11"/>
  <c r="S310" i="11"/>
  <c r="O310" i="11"/>
  <c r="M310" i="11"/>
  <c r="F310" i="11"/>
  <c r="T309" i="11"/>
  <c r="S309" i="11"/>
  <c r="O309" i="11"/>
  <c r="M309" i="11"/>
  <c r="F309" i="11"/>
  <c r="T308" i="11"/>
  <c r="S308" i="11"/>
  <c r="O308" i="11"/>
  <c r="M308" i="11"/>
  <c r="F308" i="11"/>
  <c r="T307" i="11"/>
  <c r="S307" i="11"/>
  <c r="O307" i="11"/>
  <c r="M307" i="11"/>
  <c r="F307" i="11"/>
  <c r="T306" i="11"/>
  <c r="S306" i="11"/>
  <c r="O306" i="11"/>
  <c r="M306" i="11"/>
  <c r="F306" i="11"/>
  <c r="T305" i="11"/>
  <c r="S305" i="11"/>
  <c r="O305" i="11"/>
  <c r="M305" i="11"/>
  <c r="F305" i="11"/>
  <c r="T304" i="11"/>
  <c r="S304" i="11"/>
  <c r="O304" i="11"/>
  <c r="M304" i="11"/>
  <c r="F304" i="11"/>
  <c r="T303" i="11"/>
  <c r="S303" i="11"/>
  <c r="O303" i="11"/>
  <c r="M303" i="11"/>
  <c r="F303" i="11"/>
  <c r="T302" i="11"/>
  <c r="S302" i="11"/>
  <c r="O302" i="11"/>
  <c r="M302" i="11"/>
  <c r="F302" i="11"/>
  <c r="T301" i="11"/>
  <c r="S301" i="11"/>
  <c r="O301" i="11"/>
  <c r="M301" i="11"/>
  <c r="F301" i="11"/>
  <c r="T300" i="11"/>
  <c r="S300" i="11"/>
  <c r="O300" i="11"/>
  <c r="M300" i="11"/>
  <c r="F300" i="11"/>
  <c r="T299" i="11"/>
  <c r="S299" i="11"/>
  <c r="O299" i="11"/>
  <c r="M299" i="11"/>
  <c r="F299" i="11"/>
  <c r="T298" i="11"/>
  <c r="S298" i="11"/>
  <c r="O298" i="11"/>
  <c r="M298" i="11"/>
  <c r="F298" i="11"/>
  <c r="T297" i="11"/>
  <c r="S297" i="11"/>
  <c r="O297" i="11"/>
  <c r="M297" i="11"/>
  <c r="F297" i="11"/>
  <c r="T296" i="11"/>
  <c r="S296" i="11"/>
  <c r="O296" i="11"/>
  <c r="M296" i="11"/>
  <c r="F296" i="11"/>
  <c r="T295" i="11"/>
  <c r="S295" i="11"/>
  <c r="O295" i="11"/>
  <c r="M295" i="11"/>
  <c r="F295" i="11"/>
  <c r="T294" i="11"/>
  <c r="S294" i="11"/>
  <c r="O294" i="11"/>
  <c r="M294" i="11"/>
  <c r="F294" i="11"/>
  <c r="T293" i="11"/>
  <c r="S293" i="11"/>
  <c r="O293" i="11"/>
  <c r="M293" i="11"/>
  <c r="F293" i="11"/>
  <c r="T292" i="11"/>
  <c r="S292" i="11"/>
  <c r="O292" i="11"/>
  <c r="M292" i="11"/>
  <c r="F292" i="11"/>
  <c r="T291" i="11"/>
  <c r="S291" i="11"/>
  <c r="O291" i="11"/>
  <c r="M291" i="11"/>
  <c r="F291" i="11"/>
  <c r="T290" i="11"/>
  <c r="S290" i="11"/>
  <c r="O290" i="11"/>
  <c r="M290" i="11"/>
  <c r="F290" i="11"/>
  <c r="T289" i="11"/>
  <c r="S289" i="11"/>
  <c r="O289" i="11"/>
  <c r="M289" i="11"/>
  <c r="F289" i="11"/>
  <c r="T288" i="11"/>
  <c r="S288" i="11"/>
  <c r="O288" i="11"/>
  <c r="M288" i="11"/>
  <c r="F288" i="11"/>
  <c r="T287" i="11"/>
  <c r="S287" i="11"/>
  <c r="O287" i="11"/>
  <c r="M287" i="11"/>
  <c r="F287" i="11"/>
  <c r="T286" i="11"/>
  <c r="S286" i="11"/>
  <c r="O286" i="11"/>
  <c r="M286" i="11"/>
  <c r="F286" i="11"/>
  <c r="T285" i="11"/>
  <c r="S285" i="11"/>
  <c r="O285" i="11"/>
  <c r="M285" i="11"/>
  <c r="F285" i="11"/>
  <c r="T284" i="11"/>
  <c r="S284" i="11"/>
  <c r="O284" i="11"/>
  <c r="M284" i="11"/>
  <c r="F284" i="11"/>
  <c r="T283" i="11"/>
  <c r="S283" i="11"/>
  <c r="O283" i="11"/>
  <c r="M283" i="11"/>
  <c r="F283" i="11"/>
  <c r="T282" i="11"/>
  <c r="S282" i="11"/>
  <c r="O282" i="11"/>
  <c r="M282" i="11"/>
  <c r="F282" i="11"/>
  <c r="T281" i="11"/>
  <c r="S281" i="11"/>
  <c r="O281" i="11"/>
  <c r="M281" i="11"/>
  <c r="F281" i="11"/>
  <c r="T280" i="11"/>
  <c r="S280" i="11"/>
  <c r="O280" i="11"/>
  <c r="M280" i="11"/>
  <c r="F280" i="11"/>
  <c r="T279" i="11"/>
  <c r="S279" i="11"/>
  <c r="O279" i="11"/>
  <c r="M279" i="11"/>
  <c r="F279" i="11"/>
  <c r="T278" i="11"/>
  <c r="S278" i="11"/>
  <c r="O278" i="11"/>
  <c r="M278" i="11"/>
  <c r="F278" i="11"/>
  <c r="T277" i="11"/>
  <c r="S277" i="11"/>
  <c r="O277" i="11"/>
  <c r="M277" i="11"/>
  <c r="F277" i="11"/>
  <c r="T276" i="11"/>
  <c r="S276" i="11"/>
  <c r="O276" i="11"/>
  <c r="M276" i="11"/>
  <c r="F276" i="11"/>
  <c r="T275" i="11"/>
  <c r="S275" i="11"/>
  <c r="O275" i="11"/>
  <c r="M275" i="11"/>
  <c r="F275" i="11"/>
  <c r="T274" i="11"/>
  <c r="S274" i="11"/>
  <c r="O274" i="11"/>
  <c r="M274" i="11"/>
  <c r="F274" i="11"/>
  <c r="T273" i="11"/>
  <c r="S273" i="11"/>
  <c r="O273" i="11"/>
  <c r="M273" i="11"/>
  <c r="F273" i="11"/>
  <c r="T272" i="11"/>
  <c r="S272" i="11"/>
  <c r="O272" i="11"/>
  <c r="M272" i="11"/>
  <c r="F272" i="11"/>
  <c r="T271" i="11"/>
  <c r="S271" i="11"/>
  <c r="O271" i="11"/>
  <c r="M271" i="11"/>
  <c r="F271" i="11"/>
  <c r="T270" i="11"/>
  <c r="S270" i="11"/>
  <c r="O270" i="11"/>
  <c r="M270" i="11"/>
  <c r="F270" i="11"/>
  <c r="T269" i="11"/>
  <c r="S269" i="11"/>
  <c r="O269" i="11"/>
  <c r="M269" i="11"/>
  <c r="F269" i="11"/>
  <c r="T268" i="11"/>
  <c r="S268" i="11"/>
  <c r="O268" i="11"/>
  <c r="M268" i="11"/>
  <c r="F268" i="11"/>
  <c r="T267" i="11"/>
  <c r="S267" i="11"/>
  <c r="O267" i="11"/>
  <c r="M267" i="11"/>
  <c r="F267" i="11"/>
  <c r="T266" i="11"/>
  <c r="S266" i="11"/>
  <c r="O266" i="11"/>
  <c r="M266" i="11"/>
  <c r="F266" i="11"/>
  <c r="T265" i="11"/>
  <c r="S265" i="11"/>
  <c r="O265" i="11"/>
  <c r="M265" i="11"/>
  <c r="F265" i="11"/>
  <c r="T264" i="11"/>
  <c r="S264" i="11"/>
  <c r="O264" i="11"/>
  <c r="M264" i="11"/>
  <c r="F264" i="11"/>
  <c r="T263" i="11"/>
  <c r="S263" i="11"/>
  <c r="O263" i="11"/>
  <c r="M263" i="11"/>
  <c r="F263" i="11"/>
  <c r="T262" i="11"/>
  <c r="S262" i="11"/>
  <c r="O262" i="11"/>
  <c r="M262" i="11"/>
  <c r="F262" i="11"/>
  <c r="T261" i="11"/>
  <c r="S261" i="11"/>
  <c r="O261" i="11"/>
  <c r="M261" i="11"/>
  <c r="F261" i="11"/>
  <c r="T260" i="11"/>
  <c r="S260" i="11"/>
  <c r="O260" i="11"/>
  <c r="M260" i="11"/>
  <c r="F260" i="11"/>
  <c r="T259" i="11"/>
  <c r="S259" i="11"/>
  <c r="O259" i="11"/>
  <c r="M259" i="11"/>
  <c r="F259" i="11"/>
  <c r="T258" i="11"/>
  <c r="S258" i="11"/>
  <c r="O258" i="11"/>
  <c r="M258" i="11"/>
  <c r="F258" i="11"/>
  <c r="T257" i="11"/>
  <c r="S257" i="11"/>
  <c r="O257" i="11"/>
  <c r="M257" i="11"/>
  <c r="F257" i="11"/>
  <c r="T256" i="11"/>
  <c r="S256" i="11"/>
  <c r="O256" i="11"/>
  <c r="M256" i="11"/>
  <c r="F256" i="11"/>
  <c r="T255" i="11"/>
  <c r="S255" i="11"/>
  <c r="O255" i="11"/>
  <c r="M255" i="11"/>
  <c r="F255" i="11"/>
  <c r="T254" i="11"/>
  <c r="S254" i="11"/>
  <c r="O254" i="11"/>
  <c r="M254" i="11"/>
  <c r="F254" i="11"/>
  <c r="T253" i="11"/>
  <c r="S253" i="11"/>
  <c r="O253" i="11"/>
  <c r="M253" i="11"/>
  <c r="F253" i="11"/>
  <c r="T252" i="11"/>
  <c r="S252" i="11"/>
  <c r="O252" i="11"/>
  <c r="M252" i="11"/>
  <c r="F252" i="11"/>
  <c r="T251" i="11"/>
  <c r="S251" i="11"/>
  <c r="O251" i="11"/>
  <c r="M251" i="11"/>
  <c r="F251" i="11"/>
  <c r="T250" i="11"/>
  <c r="S250" i="11"/>
  <c r="O250" i="11"/>
  <c r="M250" i="11"/>
  <c r="F250" i="11"/>
  <c r="T249" i="11"/>
  <c r="S249" i="11"/>
  <c r="O249" i="11"/>
  <c r="M249" i="11"/>
  <c r="F249" i="11"/>
  <c r="T248" i="11"/>
  <c r="S248" i="11"/>
  <c r="O248" i="11"/>
  <c r="M248" i="11"/>
  <c r="F248" i="11"/>
  <c r="T247" i="11"/>
  <c r="S247" i="11"/>
  <c r="O247" i="11"/>
  <c r="M247" i="11"/>
  <c r="F247" i="11"/>
  <c r="T246" i="11"/>
  <c r="S246" i="11"/>
  <c r="O246" i="11"/>
  <c r="M246" i="11"/>
  <c r="F246" i="11"/>
  <c r="T245" i="11"/>
  <c r="S245" i="11"/>
  <c r="O245" i="11"/>
  <c r="M245" i="11"/>
  <c r="F245" i="11"/>
  <c r="T244" i="11"/>
  <c r="S244" i="11"/>
  <c r="O244" i="11"/>
  <c r="M244" i="11"/>
  <c r="F244" i="11"/>
  <c r="T243" i="11"/>
  <c r="S243" i="11"/>
  <c r="O243" i="11"/>
  <c r="M243" i="11"/>
  <c r="F243" i="11"/>
  <c r="T242" i="11"/>
  <c r="S242" i="11"/>
  <c r="O242" i="11"/>
  <c r="M242" i="11"/>
  <c r="F242" i="11"/>
  <c r="T241" i="11"/>
  <c r="S241" i="11"/>
  <c r="O241" i="11"/>
  <c r="M241" i="11"/>
  <c r="F241" i="11"/>
  <c r="T240" i="11"/>
  <c r="S240" i="11"/>
  <c r="O240" i="11"/>
  <c r="M240" i="11"/>
  <c r="F240" i="11"/>
  <c r="T239" i="11"/>
  <c r="S239" i="11"/>
  <c r="O239" i="11"/>
  <c r="M239" i="11"/>
  <c r="F239" i="11"/>
  <c r="T238" i="11"/>
  <c r="S238" i="11"/>
  <c r="O238" i="11"/>
  <c r="M238" i="11"/>
  <c r="F238" i="11"/>
  <c r="T237" i="11"/>
  <c r="S237" i="11"/>
  <c r="O237" i="11"/>
  <c r="M237" i="11"/>
  <c r="F237" i="11"/>
  <c r="T236" i="11"/>
  <c r="S236" i="11"/>
  <c r="O236" i="11"/>
  <c r="M236" i="11"/>
  <c r="F236" i="11"/>
  <c r="T235" i="11"/>
  <c r="S235" i="11"/>
  <c r="O235" i="11"/>
  <c r="M235" i="11"/>
  <c r="F235" i="11"/>
  <c r="T234" i="11"/>
  <c r="S234" i="11"/>
  <c r="O234" i="11"/>
  <c r="M234" i="11"/>
  <c r="F234" i="11"/>
  <c r="T233" i="11"/>
  <c r="S233" i="11"/>
  <c r="O233" i="11"/>
  <c r="M233" i="11"/>
  <c r="F233" i="11"/>
  <c r="T232" i="11"/>
  <c r="S232" i="11"/>
  <c r="O232" i="11"/>
  <c r="M232" i="11"/>
  <c r="F232" i="11"/>
  <c r="T231" i="11"/>
  <c r="S231" i="11"/>
  <c r="O231" i="11"/>
  <c r="M231" i="11"/>
  <c r="F231" i="11"/>
  <c r="T230" i="11"/>
  <c r="S230" i="11"/>
  <c r="O230" i="11"/>
  <c r="M230" i="11"/>
  <c r="F230" i="11"/>
  <c r="T229" i="11"/>
  <c r="S229" i="11"/>
  <c r="O229" i="11"/>
  <c r="M229" i="11"/>
  <c r="F229" i="11"/>
  <c r="T228" i="11"/>
  <c r="S228" i="11"/>
  <c r="O228" i="11"/>
  <c r="M228" i="11"/>
  <c r="F228" i="11"/>
  <c r="T227" i="11"/>
  <c r="S227" i="11"/>
  <c r="O227" i="11"/>
  <c r="M227" i="11"/>
  <c r="F227" i="11"/>
  <c r="T226" i="11"/>
  <c r="S226" i="11"/>
  <c r="O226" i="11"/>
  <c r="M226" i="11"/>
  <c r="F226" i="11"/>
  <c r="T225" i="11"/>
  <c r="S225" i="11"/>
  <c r="O225" i="11"/>
  <c r="M225" i="11"/>
  <c r="F225" i="11"/>
  <c r="T224" i="11"/>
  <c r="S224" i="11"/>
  <c r="O224" i="11"/>
  <c r="M224" i="11"/>
  <c r="F224" i="11"/>
  <c r="T223" i="11"/>
  <c r="S223" i="11"/>
  <c r="O223" i="11"/>
  <c r="M223" i="11"/>
  <c r="F223" i="11"/>
  <c r="T222" i="11"/>
  <c r="S222" i="11"/>
  <c r="O222" i="11"/>
  <c r="M222" i="11"/>
  <c r="F222" i="11"/>
  <c r="T221" i="11"/>
  <c r="S221" i="11"/>
  <c r="O221" i="11"/>
  <c r="M221" i="11"/>
  <c r="F221" i="11"/>
  <c r="T220" i="11"/>
  <c r="S220" i="11"/>
  <c r="O220" i="11"/>
  <c r="M220" i="11"/>
  <c r="F220" i="11"/>
  <c r="T219" i="11"/>
  <c r="S219" i="11"/>
  <c r="O219" i="11"/>
  <c r="M219" i="11"/>
  <c r="F219" i="11"/>
  <c r="T218" i="11"/>
  <c r="S218" i="11"/>
  <c r="O218" i="11"/>
  <c r="M218" i="11"/>
  <c r="F218" i="11"/>
  <c r="T217" i="11"/>
  <c r="S217" i="11"/>
  <c r="O217" i="11"/>
  <c r="M217" i="11"/>
  <c r="F217" i="11"/>
  <c r="T216" i="11"/>
  <c r="S216" i="11"/>
  <c r="O216" i="11"/>
  <c r="M216" i="11"/>
  <c r="F216" i="11"/>
  <c r="T215" i="11"/>
  <c r="S215" i="11"/>
  <c r="O215" i="11"/>
  <c r="M215" i="11"/>
  <c r="F215" i="11"/>
  <c r="T214" i="11"/>
  <c r="S214" i="11"/>
  <c r="O214" i="11"/>
  <c r="M214" i="11"/>
  <c r="F214" i="11"/>
  <c r="T213" i="11"/>
  <c r="S213" i="11"/>
  <c r="O213" i="11"/>
  <c r="M213" i="11"/>
  <c r="F213" i="11"/>
  <c r="T212" i="11"/>
  <c r="S212" i="11"/>
  <c r="O212" i="11"/>
  <c r="M212" i="11"/>
  <c r="F212" i="11"/>
  <c r="T211" i="11"/>
  <c r="S211" i="11"/>
  <c r="O211" i="11"/>
  <c r="M211" i="11"/>
  <c r="F211" i="11"/>
  <c r="T210" i="11"/>
  <c r="S210" i="11"/>
  <c r="O210" i="11"/>
  <c r="M210" i="11"/>
  <c r="F210" i="11"/>
  <c r="T209" i="11"/>
  <c r="S209" i="11"/>
  <c r="O209" i="11"/>
  <c r="M209" i="11"/>
  <c r="F209" i="11"/>
  <c r="T208" i="11"/>
  <c r="S208" i="11"/>
  <c r="O208" i="11"/>
  <c r="M208" i="11"/>
  <c r="F208" i="11"/>
  <c r="T207" i="11"/>
  <c r="S207" i="11"/>
  <c r="O207" i="11"/>
  <c r="M207" i="11"/>
  <c r="F207" i="11"/>
  <c r="T206" i="11"/>
  <c r="S206" i="11"/>
  <c r="O206" i="11"/>
  <c r="M206" i="11"/>
  <c r="F206" i="11"/>
  <c r="T205" i="11"/>
  <c r="S205" i="11"/>
  <c r="O205" i="11"/>
  <c r="M205" i="11"/>
  <c r="F205" i="11"/>
  <c r="T204" i="11"/>
  <c r="S204" i="11"/>
  <c r="O204" i="11"/>
  <c r="M204" i="11"/>
  <c r="F204" i="11"/>
  <c r="T203" i="11"/>
  <c r="S203" i="11"/>
  <c r="O203" i="11"/>
  <c r="M203" i="11"/>
  <c r="F203" i="11"/>
  <c r="T202" i="11"/>
  <c r="S202" i="11"/>
  <c r="O202" i="11"/>
  <c r="M202" i="11"/>
  <c r="F202" i="11"/>
  <c r="T201" i="11"/>
  <c r="S201" i="11"/>
  <c r="O201" i="11"/>
  <c r="M201" i="11"/>
  <c r="F201" i="11"/>
  <c r="T200" i="11"/>
  <c r="S200" i="11"/>
  <c r="O200" i="11"/>
  <c r="M200" i="11"/>
  <c r="F200" i="11"/>
  <c r="T199" i="11"/>
  <c r="S199" i="11"/>
  <c r="O199" i="11"/>
  <c r="M199" i="11"/>
  <c r="F199" i="11"/>
  <c r="T198" i="11"/>
  <c r="S198" i="11"/>
  <c r="O198" i="11"/>
  <c r="M198" i="11"/>
  <c r="F198" i="11"/>
  <c r="T197" i="11"/>
  <c r="S197" i="11"/>
  <c r="O197" i="11"/>
  <c r="M197" i="11"/>
  <c r="F197" i="11"/>
  <c r="T196" i="11"/>
  <c r="S196" i="11"/>
  <c r="O196" i="11"/>
  <c r="M196" i="11"/>
  <c r="F196" i="11"/>
  <c r="T195" i="11"/>
  <c r="S195" i="11"/>
  <c r="O195" i="11"/>
  <c r="M195" i="11"/>
  <c r="F195" i="11"/>
  <c r="T194" i="11"/>
  <c r="S194" i="11"/>
  <c r="O194" i="11"/>
  <c r="M194" i="11"/>
  <c r="F194" i="11"/>
  <c r="T193" i="11"/>
  <c r="S193" i="11"/>
  <c r="O193" i="11"/>
  <c r="M193" i="11"/>
  <c r="F193" i="11"/>
  <c r="T192" i="11"/>
  <c r="S192" i="11"/>
  <c r="O192" i="11"/>
  <c r="M192" i="11"/>
  <c r="F192" i="11"/>
  <c r="T191" i="11"/>
  <c r="S191" i="11"/>
  <c r="O191" i="11"/>
  <c r="M191" i="11"/>
  <c r="F191" i="11"/>
  <c r="T190" i="11"/>
  <c r="S190" i="11"/>
  <c r="O190" i="11"/>
  <c r="M190" i="11"/>
  <c r="F190" i="11"/>
  <c r="T189" i="11"/>
  <c r="S189" i="11"/>
  <c r="O189" i="11"/>
  <c r="M189" i="11"/>
  <c r="F189" i="11"/>
  <c r="T188" i="11"/>
  <c r="S188" i="11"/>
  <c r="O188" i="11"/>
  <c r="M188" i="11"/>
  <c r="F188" i="11"/>
  <c r="T187" i="11"/>
  <c r="S187" i="11"/>
  <c r="O187" i="11"/>
  <c r="M187" i="11"/>
  <c r="F187" i="11"/>
  <c r="T186" i="11"/>
  <c r="S186" i="11"/>
  <c r="O186" i="11"/>
  <c r="M186" i="11"/>
  <c r="F186" i="11"/>
  <c r="T185" i="11"/>
  <c r="S185" i="11"/>
  <c r="O185" i="11"/>
  <c r="M185" i="11"/>
  <c r="F185" i="11"/>
  <c r="T184" i="11"/>
  <c r="S184" i="11"/>
  <c r="O184" i="11"/>
  <c r="M184" i="11"/>
  <c r="F184" i="11"/>
  <c r="T183" i="11"/>
  <c r="S183" i="11"/>
  <c r="O183" i="11"/>
  <c r="M183" i="11"/>
  <c r="F183" i="11"/>
  <c r="T182" i="11"/>
  <c r="S182" i="11"/>
  <c r="O182" i="11"/>
  <c r="M182" i="11"/>
  <c r="F182" i="11"/>
  <c r="T181" i="11"/>
  <c r="S181" i="11"/>
  <c r="O181" i="11"/>
  <c r="M181" i="11"/>
  <c r="F181" i="11"/>
  <c r="T180" i="11"/>
  <c r="S180" i="11"/>
  <c r="O180" i="11"/>
  <c r="M180" i="11"/>
  <c r="F180" i="11"/>
  <c r="T179" i="11"/>
  <c r="S179" i="11"/>
  <c r="O179" i="11"/>
  <c r="M179" i="11"/>
  <c r="F179" i="11"/>
  <c r="T178" i="11"/>
  <c r="S178" i="11"/>
  <c r="O178" i="11"/>
  <c r="M178" i="11"/>
  <c r="F178" i="11"/>
  <c r="T177" i="11"/>
  <c r="S177" i="11"/>
  <c r="O177" i="11"/>
  <c r="M177" i="11"/>
  <c r="F177" i="11"/>
  <c r="T176" i="11"/>
  <c r="S176" i="11"/>
  <c r="O176" i="11"/>
  <c r="M176" i="11"/>
  <c r="F176" i="11"/>
  <c r="T175" i="11"/>
  <c r="S175" i="11"/>
  <c r="O175" i="11"/>
  <c r="M175" i="11"/>
  <c r="F175" i="11"/>
  <c r="T174" i="11"/>
  <c r="S174" i="11"/>
  <c r="O174" i="11"/>
  <c r="M174" i="11"/>
  <c r="F174" i="11"/>
  <c r="T173" i="11"/>
  <c r="S173" i="11"/>
  <c r="O173" i="11"/>
  <c r="M173" i="11"/>
  <c r="F173" i="11"/>
  <c r="T172" i="11"/>
  <c r="S172" i="11"/>
  <c r="O172" i="11"/>
  <c r="M172" i="11"/>
  <c r="F172" i="11"/>
  <c r="T171" i="11"/>
  <c r="S171" i="11"/>
  <c r="O171" i="11"/>
  <c r="M171" i="11"/>
  <c r="F171" i="11"/>
  <c r="T170" i="11"/>
  <c r="S170" i="11"/>
  <c r="O170" i="11"/>
  <c r="M170" i="11"/>
  <c r="F170" i="11"/>
  <c r="T169" i="11"/>
  <c r="S169" i="11"/>
  <c r="O169" i="11"/>
  <c r="M169" i="11"/>
  <c r="F169" i="11"/>
  <c r="T168" i="11"/>
  <c r="S168" i="11"/>
  <c r="O168" i="11"/>
  <c r="M168" i="11"/>
  <c r="F168" i="11"/>
  <c r="T167" i="11"/>
  <c r="S167" i="11"/>
  <c r="O167" i="11"/>
  <c r="M167" i="11"/>
  <c r="F167" i="11"/>
  <c r="T166" i="11"/>
  <c r="S166" i="11"/>
  <c r="O166" i="11"/>
  <c r="M166" i="11"/>
  <c r="F166" i="11"/>
  <c r="T165" i="11"/>
  <c r="S165" i="11"/>
  <c r="O165" i="11"/>
  <c r="M165" i="11"/>
  <c r="F165" i="11"/>
  <c r="T164" i="11"/>
  <c r="S164" i="11"/>
  <c r="O164" i="11"/>
  <c r="M164" i="11"/>
  <c r="F164" i="11"/>
  <c r="T163" i="11"/>
  <c r="S163" i="11"/>
  <c r="O163" i="11"/>
  <c r="M163" i="11"/>
  <c r="F163" i="11"/>
  <c r="T162" i="11"/>
  <c r="S162" i="11"/>
  <c r="O162" i="11"/>
  <c r="M162" i="11"/>
  <c r="F162" i="11"/>
  <c r="T161" i="11"/>
  <c r="S161" i="11"/>
  <c r="O161" i="11"/>
  <c r="M161" i="11"/>
  <c r="F161" i="11"/>
  <c r="T160" i="11"/>
  <c r="S160" i="11"/>
  <c r="O160" i="11"/>
  <c r="M160" i="11"/>
  <c r="F160" i="11"/>
  <c r="T159" i="11"/>
  <c r="S159" i="11"/>
  <c r="O159" i="11"/>
  <c r="M159" i="11"/>
  <c r="F159" i="11"/>
  <c r="T158" i="11"/>
  <c r="S158" i="11"/>
  <c r="O158" i="11"/>
  <c r="M158" i="11"/>
  <c r="F158" i="11"/>
  <c r="T157" i="11"/>
  <c r="S157" i="11"/>
  <c r="O157" i="11"/>
  <c r="M157" i="11"/>
  <c r="F157" i="11"/>
  <c r="T156" i="11"/>
  <c r="S156" i="11"/>
  <c r="O156" i="11"/>
  <c r="M156" i="11"/>
  <c r="F156" i="11"/>
  <c r="T155" i="11"/>
  <c r="S155" i="11"/>
  <c r="O155" i="11"/>
  <c r="M155" i="11"/>
  <c r="F155" i="11"/>
  <c r="T154" i="11"/>
  <c r="S154" i="11"/>
  <c r="O154" i="11"/>
  <c r="M154" i="11"/>
  <c r="F154" i="11"/>
  <c r="T153" i="11"/>
  <c r="S153" i="11"/>
  <c r="O153" i="11"/>
  <c r="M153" i="11"/>
  <c r="F153" i="11"/>
  <c r="T152" i="11"/>
  <c r="S152" i="11"/>
  <c r="O152" i="11"/>
  <c r="M152" i="11"/>
  <c r="F152" i="11"/>
  <c r="T151" i="11"/>
  <c r="S151" i="11"/>
  <c r="O151" i="11"/>
  <c r="M151" i="11"/>
  <c r="F151" i="11"/>
  <c r="T150" i="11"/>
  <c r="S150" i="11"/>
  <c r="O150" i="11"/>
  <c r="M150" i="11"/>
  <c r="F150" i="11"/>
  <c r="T149" i="11"/>
  <c r="S149" i="11"/>
  <c r="O149" i="11"/>
  <c r="M149" i="11"/>
  <c r="F149" i="11"/>
  <c r="T148" i="11"/>
  <c r="S148" i="11"/>
  <c r="O148" i="11"/>
  <c r="M148" i="11"/>
  <c r="F148" i="11"/>
  <c r="T147" i="11"/>
  <c r="S147" i="11"/>
  <c r="O147" i="11"/>
  <c r="M147" i="11"/>
  <c r="F147" i="11"/>
  <c r="T146" i="11"/>
  <c r="S146" i="11"/>
  <c r="O146" i="11"/>
  <c r="M146" i="11"/>
  <c r="F146" i="11"/>
  <c r="T145" i="11"/>
  <c r="S145" i="11"/>
  <c r="O145" i="11"/>
  <c r="M145" i="11"/>
  <c r="F145" i="11"/>
  <c r="T144" i="11"/>
  <c r="S144" i="11"/>
  <c r="O144" i="11"/>
  <c r="M144" i="11"/>
  <c r="F144" i="11"/>
  <c r="T143" i="11"/>
  <c r="S143" i="11"/>
  <c r="O143" i="11"/>
  <c r="M143" i="11"/>
  <c r="F143" i="11"/>
  <c r="T142" i="11"/>
  <c r="S142" i="11"/>
  <c r="O142" i="11"/>
  <c r="M142" i="11"/>
  <c r="F142" i="11"/>
  <c r="T141" i="11"/>
  <c r="S141" i="11"/>
  <c r="O141" i="11"/>
  <c r="M141" i="11"/>
  <c r="F141" i="11"/>
  <c r="T140" i="11"/>
  <c r="S140" i="11"/>
  <c r="O140" i="11"/>
  <c r="M140" i="11"/>
  <c r="F140" i="11"/>
  <c r="T139" i="11"/>
  <c r="S139" i="11"/>
  <c r="O139" i="11"/>
  <c r="M139" i="11"/>
  <c r="F139" i="11"/>
  <c r="T138" i="11"/>
  <c r="S138" i="11"/>
  <c r="O138" i="11"/>
  <c r="M138" i="11"/>
  <c r="F138" i="11"/>
  <c r="T137" i="11"/>
  <c r="S137" i="11"/>
  <c r="O137" i="11"/>
  <c r="M137" i="11"/>
  <c r="F137" i="11"/>
  <c r="T136" i="11"/>
  <c r="S136" i="11"/>
  <c r="O136" i="11"/>
  <c r="M136" i="11"/>
  <c r="F136" i="11"/>
  <c r="T135" i="11"/>
  <c r="S135" i="11"/>
  <c r="O135" i="11"/>
  <c r="M135" i="11"/>
  <c r="F135" i="11"/>
  <c r="T134" i="11"/>
  <c r="S134" i="11"/>
  <c r="O134" i="11"/>
  <c r="M134" i="11"/>
  <c r="F134" i="11"/>
  <c r="T133" i="11"/>
  <c r="S133" i="11"/>
  <c r="O133" i="11"/>
  <c r="M133" i="11"/>
  <c r="F133" i="11"/>
  <c r="T132" i="11"/>
  <c r="S132" i="11"/>
  <c r="O132" i="11"/>
  <c r="M132" i="11"/>
  <c r="F132" i="11"/>
  <c r="T131" i="11"/>
  <c r="S131" i="11"/>
  <c r="O131" i="11"/>
  <c r="M131" i="11"/>
  <c r="F131" i="11"/>
  <c r="T130" i="11"/>
  <c r="S130" i="11"/>
  <c r="O130" i="11"/>
  <c r="M130" i="11"/>
  <c r="F130" i="11"/>
  <c r="T129" i="11"/>
  <c r="S129" i="11"/>
  <c r="O129" i="11"/>
  <c r="M129" i="11"/>
  <c r="F129" i="11"/>
  <c r="T128" i="11"/>
  <c r="S128" i="11"/>
  <c r="O128" i="11"/>
  <c r="M128" i="11"/>
  <c r="F128" i="11"/>
  <c r="T127" i="11"/>
  <c r="S127" i="11"/>
  <c r="O127" i="11"/>
  <c r="M127" i="11"/>
  <c r="F127" i="11"/>
  <c r="T126" i="11"/>
  <c r="S126" i="11"/>
  <c r="O126" i="11"/>
  <c r="M126" i="11"/>
  <c r="F126" i="11"/>
  <c r="T125" i="11"/>
  <c r="S125" i="11"/>
  <c r="O125" i="11"/>
  <c r="M125" i="11"/>
  <c r="F125" i="11"/>
  <c r="T124" i="11"/>
  <c r="S124" i="11"/>
  <c r="O124" i="11"/>
  <c r="M124" i="11"/>
  <c r="F124" i="11"/>
  <c r="T123" i="11"/>
  <c r="S123" i="11"/>
  <c r="O123" i="11"/>
  <c r="M123" i="11"/>
  <c r="F123" i="11"/>
  <c r="T122" i="11"/>
  <c r="S122" i="11"/>
  <c r="O122" i="11"/>
  <c r="M122" i="11"/>
  <c r="F122" i="11"/>
  <c r="T121" i="11"/>
  <c r="S121" i="11"/>
  <c r="O121" i="11"/>
  <c r="M121" i="11"/>
  <c r="F121" i="11"/>
  <c r="T120" i="11"/>
  <c r="S120" i="11"/>
  <c r="O120" i="11"/>
  <c r="M120" i="11"/>
  <c r="F120" i="11"/>
  <c r="T119" i="11"/>
  <c r="S119" i="11"/>
  <c r="O119" i="11"/>
  <c r="M119" i="11"/>
  <c r="F119" i="11"/>
  <c r="T118" i="11"/>
  <c r="S118" i="11"/>
  <c r="O118" i="11"/>
  <c r="M118" i="11"/>
  <c r="F118" i="11"/>
  <c r="T117" i="11"/>
  <c r="S117" i="11"/>
  <c r="O117" i="11"/>
  <c r="M117" i="11"/>
  <c r="F117" i="11"/>
  <c r="T116" i="11"/>
  <c r="S116" i="11"/>
  <c r="O116" i="11"/>
  <c r="M116" i="11"/>
  <c r="F116" i="11"/>
  <c r="T115" i="11"/>
  <c r="S115" i="11"/>
  <c r="O115" i="11"/>
  <c r="M115" i="11"/>
  <c r="F115" i="11"/>
  <c r="T114" i="11"/>
  <c r="S114" i="11"/>
  <c r="O114" i="11"/>
  <c r="M114" i="11"/>
  <c r="F114" i="11"/>
  <c r="T113" i="11"/>
  <c r="S113" i="11"/>
  <c r="O113" i="11"/>
  <c r="M113" i="11"/>
  <c r="F113" i="11"/>
  <c r="T112" i="11"/>
  <c r="S112" i="11"/>
  <c r="O112" i="11"/>
  <c r="M112" i="11"/>
  <c r="F112" i="11"/>
  <c r="T111" i="11"/>
  <c r="S111" i="11"/>
  <c r="O111" i="11"/>
  <c r="M111" i="11"/>
  <c r="F111" i="11"/>
  <c r="T110" i="11"/>
  <c r="S110" i="11"/>
  <c r="O110" i="11"/>
  <c r="M110" i="11"/>
  <c r="F110" i="11"/>
  <c r="T109" i="11"/>
  <c r="S109" i="11"/>
  <c r="O109" i="11"/>
  <c r="M109" i="11"/>
  <c r="F109" i="11"/>
  <c r="T108" i="11"/>
  <c r="S108" i="11"/>
  <c r="O108" i="11"/>
  <c r="M108" i="11"/>
  <c r="F108" i="11"/>
  <c r="T107" i="11"/>
  <c r="S107" i="11"/>
  <c r="O107" i="11"/>
  <c r="M107" i="11"/>
  <c r="F107" i="11"/>
  <c r="T106" i="11"/>
  <c r="S106" i="11"/>
  <c r="O106" i="11"/>
  <c r="M106" i="11"/>
  <c r="F106" i="11"/>
  <c r="T105" i="11"/>
  <c r="S105" i="11"/>
  <c r="O105" i="11"/>
  <c r="M105" i="11"/>
  <c r="F105" i="11"/>
  <c r="T104" i="11"/>
  <c r="S104" i="11"/>
  <c r="O104" i="11"/>
  <c r="M104" i="11"/>
  <c r="F104" i="11"/>
  <c r="T103" i="11"/>
  <c r="S103" i="11"/>
  <c r="O103" i="11"/>
  <c r="M103" i="11"/>
  <c r="F103" i="11"/>
  <c r="T102" i="11"/>
  <c r="S102" i="11"/>
  <c r="O102" i="11"/>
  <c r="M102" i="11"/>
  <c r="F102" i="11"/>
  <c r="T101" i="11"/>
  <c r="S101" i="11"/>
  <c r="O101" i="11"/>
  <c r="M101" i="11"/>
  <c r="F101" i="11"/>
  <c r="T100" i="11"/>
  <c r="S100" i="11"/>
  <c r="O100" i="11"/>
  <c r="M100" i="11"/>
  <c r="F100" i="11"/>
  <c r="T99" i="11"/>
  <c r="S99" i="11"/>
  <c r="O99" i="11"/>
  <c r="M99" i="11"/>
  <c r="F99" i="11"/>
  <c r="T98" i="11"/>
  <c r="S98" i="11"/>
  <c r="O98" i="11"/>
  <c r="M98" i="11"/>
  <c r="F98" i="11"/>
  <c r="T97" i="11"/>
  <c r="S97" i="11"/>
  <c r="O97" i="11"/>
  <c r="M97" i="11"/>
  <c r="F97" i="11"/>
  <c r="T96" i="11"/>
  <c r="S96" i="11"/>
  <c r="O96" i="11"/>
  <c r="M96" i="11"/>
  <c r="F96" i="11"/>
  <c r="T95" i="11"/>
  <c r="S95" i="11"/>
  <c r="O95" i="11"/>
  <c r="M95" i="11"/>
  <c r="F95" i="11"/>
  <c r="T94" i="11"/>
  <c r="S94" i="11"/>
  <c r="O94" i="11"/>
  <c r="M94" i="11"/>
  <c r="F94" i="11"/>
  <c r="T93" i="11"/>
  <c r="S93" i="11"/>
  <c r="O93" i="11"/>
  <c r="M93" i="11"/>
  <c r="F93" i="11"/>
  <c r="T92" i="11"/>
  <c r="S92" i="11"/>
  <c r="O92" i="11"/>
  <c r="M92" i="11"/>
  <c r="F92" i="11"/>
  <c r="T91" i="11"/>
  <c r="S91" i="11"/>
  <c r="O91" i="11"/>
  <c r="M91" i="11"/>
  <c r="F91" i="11"/>
  <c r="T90" i="11"/>
  <c r="S90" i="11"/>
  <c r="O90" i="11"/>
  <c r="M90" i="11"/>
  <c r="F90" i="11"/>
  <c r="T89" i="11"/>
  <c r="S89" i="11"/>
  <c r="O89" i="11"/>
  <c r="M89" i="11"/>
  <c r="F89" i="11"/>
  <c r="T88" i="11"/>
  <c r="S88" i="11"/>
  <c r="O88" i="11"/>
  <c r="M88" i="11"/>
  <c r="F88" i="11"/>
  <c r="T87" i="11"/>
  <c r="S87" i="11"/>
  <c r="O87" i="11"/>
  <c r="M87" i="11"/>
  <c r="F87" i="11"/>
  <c r="T86" i="11"/>
  <c r="S86" i="11"/>
  <c r="O86" i="11"/>
  <c r="M86" i="11"/>
  <c r="F86" i="11"/>
  <c r="T85" i="11"/>
  <c r="S85" i="11"/>
  <c r="O85" i="11"/>
  <c r="M85" i="11"/>
  <c r="F85" i="11"/>
  <c r="T84" i="11"/>
  <c r="S84" i="11"/>
  <c r="O84" i="11"/>
  <c r="M84" i="11"/>
  <c r="F84" i="11"/>
  <c r="T83" i="11"/>
  <c r="S83" i="11"/>
  <c r="O83" i="11"/>
  <c r="M83" i="11"/>
  <c r="F83" i="11"/>
  <c r="T82" i="11"/>
  <c r="S82" i="11"/>
  <c r="O82" i="11"/>
  <c r="M82" i="11"/>
  <c r="F82" i="11"/>
  <c r="T81" i="11"/>
  <c r="S81" i="11"/>
  <c r="O81" i="11"/>
  <c r="M81" i="11"/>
  <c r="F81" i="11"/>
  <c r="T80" i="11"/>
  <c r="S80" i="11"/>
  <c r="O80" i="11"/>
  <c r="M80" i="11"/>
  <c r="F80" i="11"/>
  <c r="T79" i="11"/>
  <c r="S79" i="11"/>
  <c r="O79" i="11"/>
  <c r="M79" i="11"/>
  <c r="F79" i="11"/>
  <c r="T78" i="11"/>
  <c r="S78" i="11"/>
  <c r="O78" i="11"/>
  <c r="M78" i="11"/>
  <c r="F78" i="11"/>
  <c r="T77" i="11"/>
  <c r="S77" i="11"/>
  <c r="O77" i="11"/>
  <c r="M77" i="11"/>
  <c r="F77" i="11"/>
  <c r="T76" i="11"/>
  <c r="S76" i="11"/>
  <c r="O76" i="11"/>
  <c r="M76" i="11"/>
  <c r="F76" i="11"/>
  <c r="T75" i="11"/>
  <c r="S75" i="11"/>
  <c r="O75" i="11"/>
  <c r="M75" i="11"/>
  <c r="F75" i="11"/>
  <c r="T74" i="11"/>
  <c r="S74" i="11"/>
  <c r="O74" i="11"/>
  <c r="M74" i="11"/>
  <c r="F74" i="11"/>
  <c r="T73" i="11"/>
  <c r="S73" i="11"/>
  <c r="O73" i="11"/>
  <c r="M73" i="11"/>
  <c r="F73" i="11"/>
  <c r="T72" i="11"/>
  <c r="S72" i="11"/>
  <c r="O72" i="11"/>
  <c r="M72" i="11"/>
  <c r="F72" i="11"/>
  <c r="T71" i="11"/>
  <c r="S71" i="11"/>
  <c r="O71" i="11"/>
  <c r="M71" i="11"/>
  <c r="F71" i="11"/>
  <c r="T70" i="11"/>
  <c r="S70" i="11"/>
  <c r="O70" i="11"/>
  <c r="M70" i="11"/>
  <c r="F70" i="11"/>
  <c r="T69" i="11"/>
  <c r="S69" i="11"/>
  <c r="O69" i="11"/>
  <c r="M69" i="11"/>
  <c r="F69" i="11"/>
  <c r="T68" i="11"/>
  <c r="S68" i="11"/>
  <c r="O68" i="11"/>
  <c r="M68" i="11"/>
  <c r="F68" i="11"/>
  <c r="T67" i="11"/>
  <c r="S67" i="11"/>
  <c r="O67" i="11"/>
  <c r="M67" i="11"/>
  <c r="F67" i="11"/>
  <c r="T66" i="11"/>
  <c r="S66" i="11"/>
  <c r="O66" i="11"/>
  <c r="M66" i="11"/>
  <c r="F66" i="11"/>
  <c r="T65" i="11"/>
  <c r="S65" i="11"/>
  <c r="O65" i="11"/>
  <c r="M65" i="11"/>
  <c r="F65" i="11"/>
  <c r="T64" i="11"/>
  <c r="S64" i="11"/>
  <c r="O64" i="11"/>
  <c r="M64" i="11"/>
  <c r="F64" i="11"/>
  <c r="T63" i="11"/>
  <c r="S63" i="11"/>
  <c r="O63" i="11"/>
  <c r="M63" i="11"/>
  <c r="F63" i="11"/>
  <c r="T62" i="11"/>
  <c r="S62" i="11"/>
  <c r="O62" i="11"/>
  <c r="M62" i="11"/>
  <c r="F62" i="11"/>
  <c r="T61" i="11"/>
  <c r="S61" i="11"/>
  <c r="O61" i="11"/>
  <c r="M61" i="11"/>
  <c r="F61" i="11"/>
  <c r="T60" i="11"/>
  <c r="S60" i="11"/>
  <c r="O60" i="11"/>
  <c r="M60" i="11"/>
  <c r="F60" i="11"/>
  <c r="T59" i="11"/>
  <c r="S59" i="11"/>
  <c r="O59" i="11"/>
  <c r="M59" i="11"/>
  <c r="F59" i="11"/>
  <c r="T58" i="11"/>
  <c r="S58" i="11"/>
  <c r="O58" i="11"/>
  <c r="M58" i="11"/>
  <c r="F58" i="11"/>
  <c r="T57" i="11"/>
  <c r="S57" i="11"/>
  <c r="O57" i="11"/>
  <c r="M57" i="11"/>
  <c r="F57" i="11"/>
  <c r="T56" i="11"/>
  <c r="S56" i="11"/>
  <c r="O56" i="11"/>
  <c r="M56" i="11"/>
  <c r="F56" i="11"/>
  <c r="T55" i="11"/>
  <c r="S55" i="11"/>
  <c r="O55" i="11"/>
  <c r="M55" i="11"/>
  <c r="F55" i="11"/>
  <c r="T54" i="11"/>
  <c r="S54" i="11"/>
  <c r="O54" i="11"/>
  <c r="M54" i="11"/>
  <c r="F54" i="11"/>
  <c r="T53" i="11"/>
  <c r="S53" i="11"/>
  <c r="O53" i="11"/>
  <c r="M53" i="11"/>
  <c r="F53" i="11"/>
  <c r="T52" i="11"/>
  <c r="S52" i="11"/>
  <c r="O52" i="11"/>
  <c r="M52" i="11"/>
  <c r="F52" i="11"/>
  <c r="T51" i="11"/>
  <c r="S51" i="11"/>
  <c r="O51" i="11"/>
  <c r="M51" i="11"/>
  <c r="F51" i="11"/>
  <c r="T50" i="11"/>
  <c r="S50" i="11"/>
  <c r="O50" i="11"/>
  <c r="M50" i="11"/>
  <c r="F50" i="11"/>
  <c r="T49" i="11"/>
  <c r="S49" i="11"/>
  <c r="O49" i="11"/>
  <c r="M49" i="11"/>
  <c r="F49" i="11"/>
  <c r="T48" i="11"/>
  <c r="S48" i="11"/>
  <c r="O48" i="11"/>
  <c r="M48" i="11"/>
  <c r="F48" i="11"/>
  <c r="T47" i="11"/>
  <c r="S47" i="11"/>
  <c r="O47" i="11"/>
  <c r="M47" i="11"/>
  <c r="F47" i="11"/>
  <c r="T46" i="11"/>
  <c r="S46" i="11"/>
  <c r="O46" i="11"/>
  <c r="M46" i="11"/>
  <c r="F46" i="11"/>
  <c r="T45" i="11"/>
  <c r="S45" i="11"/>
  <c r="O45" i="11"/>
  <c r="M45" i="11"/>
  <c r="F45" i="11"/>
  <c r="T44" i="11"/>
  <c r="S44" i="11"/>
  <c r="O44" i="11"/>
  <c r="M44" i="11"/>
  <c r="F44" i="11"/>
  <c r="T43" i="11"/>
  <c r="S43" i="11"/>
  <c r="O43" i="11"/>
  <c r="M43" i="11"/>
  <c r="F43" i="11"/>
  <c r="T42" i="11"/>
  <c r="S42" i="11"/>
  <c r="O42" i="11"/>
  <c r="M42" i="11"/>
  <c r="F42" i="11"/>
  <c r="T41" i="11"/>
  <c r="S41" i="11"/>
  <c r="O41" i="11"/>
  <c r="M41" i="11"/>
  <c r="F41" i="11"/>
  <c r="T40" i="11"/>
  <c r="S40" i="11"/>
  <c r="O40" i="11"/>
  <c r="M40" i="11"/>
  <c r="F40" i="11"/>
  <c r="T39" i="11"/>
  <c r="S39" i="11"/>
  <c r="O39" i="11"/>
  <c r="M39" i="11"/>
  <c r="F39" i="11"/>
  <c r="T38" i="11"/>
  <c r="S38" i="11"/>
  <c r="O38" i="11"/>
  <c r="M38" i="11"/>
  <c r="F38" i="11"/>
  <c r="T37" i="11"/>
  <c r="S37" i="11"/>
  <c r="O37" i="11"/>
  <c r="M37" i="11"/>
  <c r="F37" i="11"/>
  <c r="T36" i="11"/>
  <c r="S36" i="11"/>
  <c r="O36" i="11"/>
  <c r="M36" i="11"/>
  <c r="F36" i="11"/>
  <c r="T35" i="11"/>
  <c r="S35" i="11"/>
  <c r="O35" i="11"/>
  <c r="M35" i="11"/>
  <c r="F35" i="11"/>
  <c r="T34" i="11"/>
  <c r="S34" i="11"/>
  <c r="O34" i="11"/>
  <c r="M34" i="11"/>
  <c r="F34" i="11"/>
  <c r="T33" i="11"/>
  <c r="S33" i="11"/>
  <c r="O33" i="11"/>
  <c r="M33" i="11"/>
  <c r="F33" i="11"/>
  <c r="T32" i="11"/>
  <c r="S32" i="11"/>
  <c r="O32" i="11"/>
  <c r="M32" i="11"/>
  <c r="F32" i="11"/>
  <c r="T31" i="11"/>
  <c r="S31" i="11"/>
  <c r="O31" i="11"/>
  <c r="M31" i="11"/>
  <c r="F31" i="11"/>
  <c r="T30" i="11"/>
  <c r="S30" i="11"/>
  <c r="O30" i="11"/>
  <c r="M30" i="11"/>
  <c r="F30" i="11"/>
  <c r="T29" i="11"/>
  <c r="S29" i="11"/>
  <c r="O29" i="11"/>
  <c r="M29" i="11"/>
  <c r="F29" i="11"/>
  <c r="T28" i="11"/>
  <c r="S28" i="11"/>
  <c r="O28" i="11"/>
  <c r="M28" i="11"/>
  <c r="F28" i="11"/>
  <c r="T27" i="11"/>
  <c r="S27" i="11"/>
  <c r="O27" i="11"/>
  <c r="M27" i="11"/>
  <c r="F27" i="11"/>
  <c r="T26" i="11"/>
  <c r="S26" i="11"/>
  <c r="O26" i="11"/>
  <c r="M26" i="11"/>
  <c r="F26" i="11"/>
  <c r="T25" i="11"/>
  <c r="S25" i="11"/>
  <c r="O25" i="11"/>
  <c r="M25" i="11"/>
  <c r="F25" i="11"/>
  <c r="T24" i="11"/>
  <c r="S24" i="11"/>
  <c r="O24" i="11"/>
  <c r="M24" i="11"/>
  <c r="F24" i="11"/>
  <c r="T23" i="11"/>
  <c r="S23" i="11"/>
  <c r="O23" i="11"/>
  <c r="M23" i="11"/>
  <c r="F23" i="11"/>
  <c r="T22" i="11"/>
  <c r="S22" i="11"/>
  <c r="O22" i="11"/>
  <c r="M22" i="11"/>
  <c r="F22" i="11"/>
  <c r="T21" i="11"/>
  <c r="S21" i="11"/>
  <c r="O21" i="11"/>
  <c r="M21" i="11"/>
  <c r="F21" i="11"/>
  <c r="T20" i="11"/>
  <c r="S20" i="11"/>
  <c r="O20" i="11"/>
  <c r="M20" i="11"/>
  <c r="F20" i="11"/>
  <c r="T19" i="11"/>
  <c r="S19" i="11"/>
  <c r="O19" i="11"/>
  <c r="M19" i="11"/>
  <c r="F19" i="11"/>
  <c r="T18" i="11"/>
  <c r="S18" i="11"/>
  <c r="O18" i="11"/>
  <c r="M18" i="11"/>
  <c r="F18" i="11"/>
  <c r="T17" i="11"/>
  <c r="S17" i="11"/>
  <c r="O17" i="11"/>
  <c r="M17" i="11"/>
  <c r="F17" i="11"/>
  <c r="T16" i="11"/>
  <c r="S16" i="11"/>
  <c r="O16" i="11"/>
  <c r="M16" i="11"/>
  <c r="F16" i="11"/>
  <c r="T15" i="11"/>
  <c r="S15" i="11"/>
  <c r="O15" i="11"/>
  <c r="M15" i="11"/>
  <c r="F15" i="11"/>
  <c r="T14" i="11"/>
  <c r="S14" i="11"/>
  <c r="O14" i="11"/>
  <c r="M14" i="11"/>
  <c r="F14" i="11"/>
  <c r="T13" i="11"/>
  <c r="S13" i="11"/>
  <c r="O13" i="11"/>
  <c r="M13" i="11"/>
  <c r="F13" i="11"/>
  <c r="T12" i="11"/>
  <c r="S12" i="11"/>
  <c r="O12" i="11"/>
  <c r="M12" i="11"/>
  <c r="F12" i="11"/>
  <c r="T11" i="11"/>
  <c r="S11" i="11"/>
  <c r="O11" i="11"/>
  <c r="M11" i="11"/>
  <c r="F11" i="11"/>
  <c r="T10" i="11"/>
  <c r="S10" i="11"/>
  <c r="O10" i="11"/>
  <c r="M10" i="11"/>
  <c r="F10" i="11"/>
  <c r="T9" i="11"/>
  <c r="S9" i="11"/>
  <c r="O9" i="11"/>
  <c r="M9" i="11"/>
  <c r="F9" i="11"/>
  <c r="T8" i="11"/>
  <c r="S8" i="11"/>
  <c r="O8" i="11"/>
  <c r="M8" i="11"/>
  <c r="F8" i="11"/>
  <c r="T7" i="11"/>
  <c r="S7" i="11"/>
  <c r="O7" i="11"/>
  <c r="M7" i="11"/>
  <c r="F7" i="11"/>
  <c r="T6" i="11"/>
  <c r="S6" i="11"/>
  <c r="O6" i="11"/>
  <c r="M6" i="11"/>
  <c r="F6" i="11"/>
  <c r="T5" i="11"/>
  <c r="S5" i="11"/>
  <c r="O5" i="11"/>
  <c r="M5" i="11"/>
  <c r="F5" i="11"/>
  <c r="T4" i="11"/>
  <c r="S4" i="11"/>
  <c r="O4" i="11"/>
  <c r="M4" i="11"/>
  <c r="F4" i="11"/>
  <c r="T3" i="11"/>
  <c r="S3" i="11"/>
  <c r="O3" i="11"/>
  <c r="M3" i="11"/>
  <c r="F3" i="11"/>
  <c r="T2" i="11"/>
  <c r="S2" i="11"/>
  <c r="O2" i="11"/>
  <c r="M2" i="11"/>
  <c r="F2" i="1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2" i="1"/>
  <c r="S3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E5" i="9" l="1"/>
  <c r="H5" i="9" s="1"/>
  <c r="E9" i="9"/>
  <c r="G9" i="9" s="1"/>
  <c r="E8" i="9"/>
  <c r="G8" i="9" s="1"/>
  <c r="H2" i="9"/>
  <c r="H8" i="9"/>
  <c r="E7" i="9"/>
  <c r="G7" i="9" s="1"/>
  <c r="G2" i="9"/>
  <c r="E13" i="9"/>
  <c r="H13" i="9" s="1"/>
  <c r="E4" i="9"/>
  <c r="F4" i="9" s="1"/>
  <c r="E12" i="9"/>
  <c r="G12" i="9" s="1"/>
  <c r="E11" i="9"/>
  <c r="F11" i="9" s="1"/>
  <c r="E10" i="9"/>
  <c r="H10" i="9" s="1"/>
  <c r="F2" i="9"/>
  <c r="E3" i="9"/>
  <c r="G3" i="9" s="1"/>
  <c r="E6" i="9"/>
  <c r="H6" i="9" s="1"/>
  <c r="G5" i="9" l="1"/>
  <c r="F5" i="9"/>
  <c r="H3" i="9"/>
  <c r="H9" i="9"/>
  <c r="F9" i="9"/>
  <c r="H7" i="9"/>
  <c r="F13" i="9"/>
  <c r="G13" i="9"/>
  <c r="F7" i="9"/>
  <c r="H12" i="9"/>
  <c r="F3" i="9"/>
  <c r="F8" i="9"/>
  <c r="G4" i="9"/>
  <c r="F12" i="9"/>
  <c r="F10" i="9"/>
  <c r="G10" i="9"/>
  <c r="G11" i="9"/>
  <c r="H11" i="9"/>
  <c r="G6" i="9"/>
  <c r="H4" i="9"/>
  <c r="F6" i="9"/>
</calcChain>
</file>

<file path=xl/sharedStrings.xml><?xml version="1.0" encoding="utf-8"?>
<sst xmlns="http://schemas.openxmlformats.org/spreadsheetml/2006/main" count="13080" uniqueCount="2113">
  <si>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</si>
  <si>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</si>
  <si>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</si>
  <si>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</si>
  <si>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</si>
  <si>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</si>
  <si>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</si>
  <si>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</si>
  <si>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</si>
  <si>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</si>
  <si>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</si>
  <si>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</si>
  <si>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</si>
  <si>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</si>
  <si>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</si>
  <si>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</si>
  <si>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</si>
  <si>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</si>
  <si>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</si>
  <si>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</si>
  <si>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</si>
  <si>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</si>
  <si>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</si>
  <si>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</si>
  <si>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</si>
  <si>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</si>
  <si>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</si>
  <si>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</si>
  <si>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</si>
  <si>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</si>
  <si>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</si>
  <si>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</si>
  <si>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</si>
  <si>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</si>
  <si>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</si>
  <si>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</si>
  <si>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</si>
  <si>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</si>
  <si>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</si>
  <si>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</si>
  <si>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</si>
  <si>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</si>
  <si>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</si>
  <si>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</si>
  <si>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</si>
  <si>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</si>
  <si>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</si>
  <si>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</si>
  <si>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</si>
  <si>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</si>
  <si>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</si>
  <si>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</si>
  <si>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</si>
  <si>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</si>
  <si>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</si>
  <si>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</si>
  <si>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</si>
  <si>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</si>
  <si>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</si>
  <si>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</si>
  <si>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</si>
  <si>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</si>
  <si>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</si>
  <si>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</si>
  <si>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</si>
  <si>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</si>
  <si>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</si>
  <si>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</si>
  <si>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</si>
  <si>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</si>
  <si>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</si>
  <si>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</si>
  <si>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</si>
  <si>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</si>
  <si>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</si>
  <si>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</si>
  <si>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</si>
  <si>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</si>
  <si>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</si>
  <si>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</si>
  <si>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</si>
  <si>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</si>
  <si>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</si>
  <si>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</si>
  <si>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</si>
  <si>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</si>
  <si>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</si>
  <si>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</si>
  <si>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</si>
  <si>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</si>
  <si>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</si>
  <si>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</si>
  <si>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</si>
  <si>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</si>
  <si>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</si>
  <si>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</si>
  <si>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</si>
  <si>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</si>
  <si>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</si>
  <si>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</si>
  <si>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</si>
  <si>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</si>
  <si>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</si>
  <si>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</si>
  <si>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</si>
  <si>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</si>
  <si>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</si>
  <si>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</si>
  <si>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</si>
  <si>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</si>
  <si>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</si>
  <si>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</si>
  <si>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</si>
  <si>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</si>
  <si>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</si>
  <si>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</si>
  <si>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</si>
  <si>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</si>
  <si>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</si>
  <si>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</si>
  <si>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</si>
  <si>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</si>
  <si>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</si>
  <si>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</si>
  <si>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</si>
  <si>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</si>
  <si>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</si>
  <si>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</si>
  <si>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</si>
  <si>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</si>
  <si>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</si>
  <si>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</si>
  <si>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</si>
  <si>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</si>
  <si>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</si>
  <si>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</si>
  <si>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</si>
  <si>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</si>
  <si>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</si>
  <si>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</si>
  <si>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</si>
  <si>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</si>
  <si>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</si>
  <si>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</si>
  <si>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</si>
  <si>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</si>
  <si>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</si>
  <si>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</si>
  <si>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</si>
  <si>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</si>
  <si>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</si>
  <si>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</si>
  <si>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</si>
  <si>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</si>
  <si>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</si>
  <si>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</si>
  <si>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</si>
  <si>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</si>
  <si>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</si>
  <si>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</si>
  <si>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</si>
  <si>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</si>
  <si>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</si>
  <si>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</si>
  <si>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</si>
  <si>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</si>
  <si>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</si>
  <si>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</si>
  <si>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</si>
  <si>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</si>
  <si>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</si>
  <si>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</si>
  <si>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</si>
  <si>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</si>
  <si>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</si>
  <si>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</si>
  <si>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</si>
  <si>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</si>
  <si>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</si>
  <si>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</si>
  <si>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</si>
  <si>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</si>
  <si>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</si>
  <si>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</si>
  <si>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</si>
  <si>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</si>
  <si>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</si>
  <si>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</si>
  <si>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</si>
  <si>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</si>
  <si>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</si>
  <si>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</si>
  <si>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</si>
  <si>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</si>
  <si>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</si>
  <si>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</si>
  <si>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</si>
  <si>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</si>
  <si>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</si>
  <si>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</si>
  <si>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</si>
  <si>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</si>
  <si>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</si>
  <si>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</si>
  <si>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</si>
  <si>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</si>
  <si>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</si>
  <si>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</si>
  <si>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</si>
  <si>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</si>
  <si>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</si>
  <si>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</si>
  <si>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</si>
  <si>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</si>
  <si>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</si>
  <si>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</si>
  <si>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</si>
  <si>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</si>
  <si>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</si>
  <si>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</si>
  <si>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</si>
  <si>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</si>
  <si>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</si>
  <si>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</si>
  <si>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</si>
  <si>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</si>
  <si>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</si>
  <si>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</si>
  <si>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</si>
  <si>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</si>
  <si>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</si>
  <si>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</si>
  <si>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</si>
  <si>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</si>
  <si>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</si>
  <si>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</si>
  <si>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</si>
  <si>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</si>
  <si>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</si>
  <si>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</si>
  <si>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</si>
  <si>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</si>
  <si>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</si>
  <si>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</si>
  <si>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</si>
  <si>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</si>
  <si>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</si>
  <si>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</si>
  <si>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</si>
  <si>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</si>
  <si>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</si>
  <si>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</si>
  <si>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</si>
  <si>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</si>
  <si>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</si>
  <si>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</si>
  <si>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</si>
  <si>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</si>
  <si>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</si>
  <si>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</si>
  <si>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</si>
  <si>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</si>
  <si>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</si>
  <si>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</si>
  <si>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</si>
  <si>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</si>
  <si>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</si>
  <si>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</si>
  <si>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</si>
  <si>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</si>
  <si>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</si>
  <si>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</si>
  <si>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</si>
  <si>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</si>
  <si>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</si>
  <si>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</si>
  <si>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</si>
  <si>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</si>
  <si>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</si>
  <si>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</si>
  <si>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</si>
  <si>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</si>
  <si>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</si>
  <si>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</si>
  <si>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</si>
  <si>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</si>
  <si>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</si>
  <si>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</si>
  <si>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</si>
  <si>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</si>
  <si>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</si>
  <si>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</si>
  <si>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</si>
  <si>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</si>
  <si>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</si>
  <si>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</si>
  <si>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</si>
  <si>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</si>
  <si>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</si>
  <si>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</si>
  <si>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</si>
  <si>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</si>
  <si>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</si>
  <si>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</si>
  <si>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</si>
  <si>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</si>
  <si>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</si>
  <si>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</si>
  <si>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</si>
  <si>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</si>
  <si>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</si>
  <si>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</si>
  <si>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</si>
  <si>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</si>
  <si>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</si>
  <si>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</si>
  <si>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</si>
  <si>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</si>
  <si>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</si>
  <si>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</si>
  <si>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</si>
  <si>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</si>
  <si>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</si>
  <si>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</si>
  <si>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</si>
  <si>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</si>
  <si>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</si>
  <si>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</si>
  <si>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</si>
  <si>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</si>
  <si>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</si>
  <si>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</si>
  <si>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</si>
  <si>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</si>
  <si>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</si>
  <si>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</si>
  <si>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</si>
  <si>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</si>
  <si>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</si>
  <si>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</si>
  <si>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</si>
  <si>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</si>
  <si>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</si>
  <si>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</si>
  <si>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</si>
  <si>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</si>
  <si>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</si>
  <si>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</si>
  <si>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</si>
  <si>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</si>
  <si>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</si>
  <si>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</si>
  <si>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</si>
  <si>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</si>
  <si>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</si>
  <si>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</si>
  <si>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</si>
  <si>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</si>
  <si>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</si>
  <si>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</si>
  <si>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</si>
  <si>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</si>
  <si>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</si>
  <si>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</si>
  <si>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</si>
  <si>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</si>
  <si>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</si>
  <si>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</si>
  <si>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</si>
  <si>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</si>
  <si>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</si>
  <si>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</si>
  <si>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</si>
  <si>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</si>
  <si>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</si>
  <si>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</si>
  <si>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</si>
  <si>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</si>
  <si>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</si>
  <si>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</si>
  <si>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</si>
  <si>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</si>
  <si>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</si>
  <si>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</si>
  <si>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</si>
  <si>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</si>
  <si>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</si>
  <si>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</si>
  <si>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</si>
  <si>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</si>
  <si>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</si>
  <si>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</si>
  <si>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</si>
  <si>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</si>
  <si>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</si>
  <si>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</si>
  <si>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</si>
  <si>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</si>
  <si>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</si>
  <si>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</si>
  <si>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</si>
  <si>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</si>
  <si>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</si>
  <si>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</si>
  <si>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</si>
  <si>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</si>
  <si>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</si>
  <si>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</si>
  <si>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</si>
  <si>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</si>
  <si>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</si>
  <si>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</si>
  <si>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</si>
  <si>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</si>
  <si>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</si>
  <si>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</si>
  <si>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</si>
  <si>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</si>
  <si>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</si>
  <si>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</si>
  <si>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</si>
  <si>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</si>
  <si>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</si>
  <si>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</si>
  <si>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</si>
  <si>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</si>
  <si>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</si>
  <si>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</si>
  <si>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</si>
  <si>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</si>
  <si>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</si>
  <si>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</si>
  <si>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</si>
  <si>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</si>
  <si>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</si>
  <si>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</si>
  <si>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</si>
  <si>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</si>
  <si>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</si>
  <si>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</si>
  <si>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</si>
  <si>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</si>
  <si>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</si>
  <si>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</si>
  <si>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</si>
  <si>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</si>
  <si>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</si>
  <si>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</si>
  <si>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</si>
  <si>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</si>
  <si>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</si>
  <si>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</si>
  <si>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</si>
  <si>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</si>
  <si>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</si>
  <si>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</si>
  <si>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</si>
  <si>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</si>
  <si>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</si>
  <si>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</si>
  <si>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</si>
  <si>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</si>
  <si>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</si>
  <si>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</si>
  <si>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</si>
  <si>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</si>
  <si>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</si>
  <si>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</si>
  <si>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</si>
  <si>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</si>
  <si>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</si>
  <si>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</si>
  <si>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</si>
  <si>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</si>
  <si>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</si>
  <si>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</si>
  <si>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</si>
  <si>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</si>
  <si>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</si>
  <si>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</si>
  <si>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</si>
  <si>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</si>
  <si>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</si>
  <si>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</si>
  <si>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</si>
  <si>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</si>
  <si>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</si>
  <si>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</si>
  <si>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</si>
  <si>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</si>
  <si>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</si>
  <si>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</si>
  <si>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</si>
  <si>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</si>
  <si>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</si>
  <si>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</si>
  <si>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</si>
  <si>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</si>
  <si>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</si>
  <si>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</si>
  <si>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</si>
  <si>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</si>
  <si>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</si>
  <si>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</si>
  <si>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</si>
  <si>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</si>
  <si>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</si>
  <si>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</si>
  <si>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</si>
  <si>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</si>
  <si>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</si>
  <si>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</si>
  <si>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</si>
  <si>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</si>
  <si>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</si>
  <si>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</si>
  <si>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</si>
  <si>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</si>
  <si>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</si>
  <si>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</si>
  <si>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</si>
  <si>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</si>
  <si>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</si>
  <si>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</si>
  <si>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</si>
  <si>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</si>
  <si>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</si>
  <si>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</si>
  <si>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</si>
  <si>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</si>
  <si>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</si>
  <si>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</si>
  <si>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</si>
  <si>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</si>
  <si>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</si>
  <si>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</si>
  <si>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</si>
  <si>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</si>
  <si>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</si>
  <si>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</si>
  <si>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</si>
  <si>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</si>
  <si>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</si>
  <si>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</si>
  <si>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</si>
  <si>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</si>
  <si>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</si>
  <si>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</si>
  <si>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</si>
  <si>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</si>
  <si>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</si>
  <si>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</si>
  <si>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</si>
  <si>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</si>
  <si>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</si>
  <si>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</si>
  <si>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</si>
  <si>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</si>
  <si>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</si>
  <si>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</si>
  <si>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</si>
  <si>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</si>
  <si>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</si>
  <si>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</si>
  <si>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</si>
  <si>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</si>
  <si>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</si>
  <si>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</si>
  <si>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</si>
  <si>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</si>
  <si>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</si>
  <si>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</si>
  <si>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</si>
  <si>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</si>
  <si>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</si>
  <si>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</si>
  <si>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</si>
  <si>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</si>
  <si>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</si>
  <si>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</si>
  <si>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</si>
  <si>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</si>
  <si>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</si>
  <si>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</si>
  <si>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</si>
  <si>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</si>
  <si>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</si>
  <si>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</si>
  <si>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</si>
  <si>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</si>
  <si>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</si>
  <si>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</si>
  <si>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</si>
  <si>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</si>
  <si>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</si>
  <si>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</si>
  <si>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</si>
  <si>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</si>
  <si>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</si>
  <si>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</si>
  <si>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</si>
  <si>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</si>
  <si>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</si>
  <si>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</si>
  <si>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</si>
  <si>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</si>
  <si>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</si>
  <si>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</si>
  <si>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</si>
  <si>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</si>
  <si>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</si>
  <si>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</si>
  <si>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</si>
  <si>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</si>
  <si>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</si>
  <si>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</si>
  <si>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</si>
  <si>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</si>
  <si>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</si>
  <si>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</si>
  <si>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</si>
  <si>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</si>
  <si>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</si>
  <si>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</si>
  <si>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</si>
  <si>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</si>
  <si>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</si>
  <si>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</si>
  <si>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</si>
  <si>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</si>
  <si>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</si>
  <si>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</si>
  <si>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</si>
  <si>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</si>
  <si>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</si>
  <si>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</si>
  <si>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</si>
  <si>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</si>
  <si>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</si>
  <si>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</si>
  <si>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</si>
  <si>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</si>
  <si>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</si>
  <si>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</si>
  <si>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</si>
  <si>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</si>
  <si>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</si>
  <si>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</si>
  <si>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</si>
  <si>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</si>
  <si>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</si>
  <si>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</si>
  <si>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</si>
  <si>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</si>
  <si>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</si>
  <si>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</si>
  <si>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</si>
  <si>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</si>
  <si>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</si>
  <si>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</si>
  <si>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</si>
  <si>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</si>
  <si>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</si>
  <si>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</si>
  <si>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</si>
  <si>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</si>
  <si>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</si>
  <si>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</si>
  <si>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</si>
  <si>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</si>
  <si>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</si>
  <si>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</si>
  <si>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</si>
  <si>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</si>
  <si>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</si>
  <si>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</si>
  <si>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</si>
  <si>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</si>
  <si>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</si>
  <si>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</si>
  <si>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</si>
  <si>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</si>
  <si>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</si>
  <si>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</si>
  <si>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</si>
  <si>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</si>
  <si>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</si>
  <si>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</si>
  <si>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</si>
  <si>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</si>
  <si>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</si>
  <si>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</si>
  <si>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</si>
  <si>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</si>
  <si>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</si>
  <si>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</si>
  <si>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</si>
  <si>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</si>
  <si>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</si>
  <si>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</si>
  <si>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</si>
  <si>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</si>
  <si>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</si>
  <si>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</si>
  <si>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</si>
  <si>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</si>
  <si>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</si>
  <si>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</si>
  <si>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</si>
  <si>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</si>
  <si>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</si>
  <si>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</si>
  <si>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</si>
  <si>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</si>
  <si>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</si>
  <si>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</si>
  <si>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</si>
  <si>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</si>
  <si>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</si>
  <si>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</si>
  <si>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</si>
  <si>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</si>
  <si>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</si>
  <si>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</si>
  <si>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</si>
  <si>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</si>
  <si>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</si>
  <si>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</si>
  <si>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</si>
  <si>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</si>
  <si>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</si>
  <si>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</si>
  <si>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</si>
  <si>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</si>
  <si>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</si>
  <si>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</si>
  <si>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</si>
  <si>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</si>
  <si>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</si>
  <si>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</si>
  <si>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</si>
  <si>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</si>
  <si>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</si>
  <si>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</si>
  <si>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</si>
  <si>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</si>
  <si>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</si>
  <si>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</si>
  <si>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</si>
  <si>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</si>
  <si>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</si>
  <si>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</si>
  <si>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</si>
  <si>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</si>
  <si>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</si>
  <si>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</si>
  <si>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</si>
  <si>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</si>
  <si>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</si>
  <si>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</si>
  <si>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</si>
  <si>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</si>
  <si>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</si>
  <si>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</si>
  <si>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</si>
  <si>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</si>
  <si>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</si>
  <si>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</si>
  <si>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</si>
  <si>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</si>
  <si>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</si>
  <si>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</si>
  <si>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</si>
  <si>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</si>
  <si>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</si>
  <si>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</si>
  <si>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</si>
  <si>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</si>
  <si>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</si>
  <si>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</si>
  <si>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</si>
  <si>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</si>
  <si>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</si>
  <si>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</si>
  <si>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</si>
  <si>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</si>
  <si>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</si>
  <si>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</si>
  <si>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</si>
  <si>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</si>
  <si>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</si>
  <si>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</si>
  <si>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</si>
  <si>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</si>
  <si>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</si>
  <si>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</si>
  <si>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</si>
  <si>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</si>
  <si>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</si>
  <si>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</si>
  <si>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</si>
  <si>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</si>
  <si>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</si>
  <si>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</si>
  <si>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</si>
  <si>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</si>
  <si>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</si>
  <si>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</si>
  <si>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</si>
  <si>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</si>
  <si>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</si>
  <si>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</si>
  <si>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</si>
  <si>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</si>
  <si>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</si>
  <si>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</si>
  <si>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</si>
  <si>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</si>
  <si>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</si>
  <si>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</si>
  <si>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</si>
  <si>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</si>
  <si>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</si>
  <si>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</si>
  <si>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</si>
  <si>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</si>
  <si>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</si>
  <si>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</si>
  <si>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</si>
  <si>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</si>
  <si>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</si>
  <si>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</si>
  <si>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</si>
  <si>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</si>
  <si>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</si>
  <si>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</si>
  <si>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</si>
  <si>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</si>
  <si>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</si>
  <si>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</si>
  <si>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</si>
  <si>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</si>
  <si>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</si>
  <si>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</si>
  <si>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</si>
  <si>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</si>
  <si>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</si>
  <si>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</si>
  <si>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</si>
  <si>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</si>
  <si>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</si>
  <si>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</si>
  <si>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</si>
  <si>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</si>
  <si>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</si>
  <si>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</si>
  <si>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</si>
  <si>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</si>
  <si>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</si>
  <si>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</si>
  <si>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</si>
  <si>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</si>
  <si>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</si>
  <si>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</si>
  <si>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</si>
  <si>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</si>
  <si>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</si>
  <si>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</si>
  <si>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</si>
  <si>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</si>
  <si>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</si>
  <si>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</si>
  <si>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</si>
  <si>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</si>
  <si>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</si>
  <si>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</si>
  <si>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</si>
  <si>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</si>
  <si>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</si>
  <si>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</si>
  <si>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</si>
  <si>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</si>
  <si>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</si>
  <si>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</si>
  <si>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</si>
  <si>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</si>
  <si>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</si>
  <si>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</si>
  <si>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</si>
  <si>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</si>
  <si>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</si>
  <si>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</si>
  <si>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</si>
  <si>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</si>
  <si>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</si>
  <si>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</si>
  <si>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</si>
  <si>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</si>
  <si>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</si>
  <si>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</si>
  <si>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</si>
  <si>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</si>
  <si>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</si>
  <si>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</si>
  <si>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</si>
  <si>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</si>
  <si>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</si>
  <si>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</si>
  <si>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</si>
  <si>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</si>
  <si>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</si>
  <si>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</si>
  <si>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</si>
  <si>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</si>
  <si>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</si>
  <si>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</si>
  <si>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</si>
  <si>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</si>
  <si>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</si>
  <si>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</si>
  <si>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</si>
  <si>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</si>
  <si>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</si>
  <si>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</si>
  <si>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</si>
  <si>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</si>
  <si>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</si>
  <si>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</si>
  <si>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</si>
  <si>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</si>
  <si>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</si>
  <si>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</si>
  <si>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</si>
  <si>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</si>
  <si>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</si>
  <si>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</si>
  <si>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</si>
  <si>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</si>
  <si>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</si>
  <si>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</si>
  <si>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</si>
  <si>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</si>
  <si>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</si>
  <si>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</si>
  <si>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</si>
  <si>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</si>
  <si>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</si>
  <si>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</si>
  <si>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</si>
  <si>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</si>
  <si>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</si>
  <si>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</si>
  <si>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</si>
  <si>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</si>
  <si>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</si>
  <si>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</si>
  <si>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</si>
  <si>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</si>
  <si>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</si>
  <si>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</si>
  <si>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</si>
  <si>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</si>
  <si>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</si>
  <si>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</si>
  <si>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</si>
  <si>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</si>
  <si>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</si>
  <si>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</si>
  <si>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</si>
  <si>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</si>
  <si>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</si>
  <si>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</si>
  <si>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</si>
  <si>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</si>
  <si>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</si>
  <si>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</si>
  <si>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</si>
  <si>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</si>
  <si>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</si>
  <si>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</si>
  <si>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</si>
  <si>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</si>
  <si>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</si>
  <si>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</si>
  <si>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</si>
  <si>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</si>
  <si>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</si>
  <si>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</si>
  <si>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</si>
  <si>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</si>
  <si>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</si>
  <si>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</si>
  <si>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</si>
  <si>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</si>
  <si>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</si>
  <si>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</si>
  <si>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</si>
  <si>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</si>
  <si>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</si>
  <si>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</si>
  <si>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</si>
  <si>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</si>
  <si>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</si>
  <si>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</si>
  <si>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</si>
  <si>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</si>
  <si>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</si>
  <si>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</si>
  <si>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</si>
  <si>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</si>
  <si>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</si>
  <si>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</si>
  <si>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</si>
  <si>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</si>
  <si>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</si>
  <si>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</si>
  <si>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</si>
  <si>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</si>
  <si>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</si>
  <si>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</si>
  <si>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</si>
  <si>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</si>
  <si>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</si>
  <si>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</si>
  <si>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</si>
  <si>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</si>
  <si>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</si>
  <si>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</si>
  <si>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</si>
  <si>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</si>
  <si>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</si>
  <si>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</si>
  <si>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</si>
  <si>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</si>
  <si>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</si>
  <si>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</si>
  <si>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</si>
  <si>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</si>
  <si>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</si>
  <si>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</si>
  <si>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</si>
  <si>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</si>
  <si>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</si>
  <si>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</si>
  <si>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</si>
  <si>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</si>
  <si>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</si>
  <si>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</si>
  <si>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</si>
  <si>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</si>
  <si>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</si>
  <si>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</si>
  <si>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</si>
  <si>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</si>
  <si>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</si>
  <si>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</si>
  <si>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</si>
  <si>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</si>
  <si>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</si>
  <si>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</si>
  <si>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</si>
  <si>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</si>
  <si>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</si>
  <si>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</si>
  <si>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</si>
  <si>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</si>
  <si>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</si>
  <si>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</si>
  <si>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</si>
  <si>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</si>
  <si>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</si>
  <si>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</si>
  <si>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</si>
  <si>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</si>
  <si>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</si>
  <si>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</si>
  <si>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</si>
  <si>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</si>
  <si>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</si>
  <si>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</si>
  <si>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</si>
  <si>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</si>
  <si>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</si>
  <si>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</si>
  <si>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</si>
  <si>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</si>
  <si>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</si>
  <si>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</si>
  <si>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</si>
  <si>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</si>
  <si>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</si>
  <si>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</si>
  <si>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</si>
  <si>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</si>
  <si>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</si>
  <si>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</si>
  <si>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</si>
  <si>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</si>
  <si>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</si>
  <si>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</si>
  <si>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</si>
  <si>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</si>
  <si>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</si>
  <si>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</si>
  <si>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</si>
  <si>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</si>
  <si>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</si>
  <si>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</si>
  <si>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</si>
  <si>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</si>
  <si>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</si>
  <si>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</si>
  <si>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</si>
  <si>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</si>
  <si>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</si>
  <si>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</si>
  <si>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</si>
  <si>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</si>
  <si>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</si>
  <si>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</si>
  <si>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</si>
  <si>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</si>
  <si>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</si>
  <si>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</si>
  <si>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</si>
  <si>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</si>
  <si>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</si>
  <si>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</si>
  <si>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</si>
  <si>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</si>
  <si>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</si>
  <si>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</si>
  <si>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</si>
  <si>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</si>
  <si>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</si>
  <si>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</si>
  <si>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</si>
  <si>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</si>
  <si>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</si>
  <si>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</si>
  <si>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</si>
  <si>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</si>
  <si>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</si>
  <si>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</si>
  <si>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</si>
  <si>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</si>
  <si>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</si>
  <si>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</si>
  <si>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</si>
  <si>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</si>
  <si>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</si>
  <si>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</si>
  <si>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</si>
  <si>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</si>
  <si>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</si>
  <si>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</si>
  <si>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</si>
  <si>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</si>
  <si>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</si>
  <si>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</si>
  <si>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</si>
  <si>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</si>
  <si>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</si>
  <si>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</si>
  <si>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</si>
  <si>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</si>
  <si>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</si>
  <si>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</si>
  <si>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</si>
  <si>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</si>
  <si>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</si>
  <si>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</si>
  <si>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</si>
  <si>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</si>
  <si>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</si>
  <si>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</si>
  <si>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</si>
  <si>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</si>
  <si>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</si>
  <si>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</si>
  <si>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</si>
  <si>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</si>
  <si>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</si>
  <si>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</si>
  <si>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</si>
  <si>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</si>
  <si>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</si>
  <si>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</si>
  <si>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</si>
  <si>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</si>
  <si>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</si>
  <si>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</si>
  <si>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</si>
  <si>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</si>
  <si>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</si>
  <si>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</si>
  <si>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</si>
  <si>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</si>
  <si>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</si>
  <si>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</si>
  <si>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</si>
  <si>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</si>
  <si>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</si>
  <si>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</si>
  <si>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</si>
  <si>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</si>
  <si>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</si>
  <si>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</si>
  <si>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</si>
  <si>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</si>
  <si>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</si>
  <si>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</si>
  <si>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</si>
  <si>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</si>
  <si>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</si>
  <si>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</si>
  <si>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</si>
  <si>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</si>
  <si>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</si>
  <si>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</si>
  <si>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</si>
  <si>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</si>
  <si>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</si>
  <si>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</si>
  <si>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</si>
  <si>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</si>
  <si>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</si>
  <si>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</si>
  <si>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</si>
  <si>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</si>
  <si>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</si>
  <si>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</si>
  <si>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</si>
  <si>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</si>
  <si>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</si>
  <si>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</si>
  <si>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</si>
  <si>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</si>
  <si>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</si>
  <si>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</si>
  <si>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</si>
  <si>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</si>
  <si>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</si>
  <si>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</si>
  <si>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</si>
  <si>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</si>
  <si>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</si>
  <si>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</si>
  <si>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</si>
  <si>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</si>
  <si>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</si>
  <si>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</si>
  <si>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</si>
  <si>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</si>
  <si>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</si>
  <si>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</si>
  <si>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</si>
  <si>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</si>
  <si>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</si>
  <si>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</si>
  <si>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</si>
  <si>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</si>
  <si>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</si>
  <si>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</si>
  <si>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</si>
  <si>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</si>
  <si>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</si>
  <si>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</si>
  <si>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</si>
  <si>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</si>
  <si>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</si>
  <si>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</si>
  <si>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</si>
  <si>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</si>
  <si>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</si>
  <si>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</si>
  <si>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</si>
  <si>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</si>
  <si>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</si>
  <si>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</si>
  <si>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</si>
  <si>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</si>
  <si>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</si>
  <si>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</si>
  <si>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</si>
  <si>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</si>
  <si>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</si>
  <si>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</si>
  <si>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</si>
  <si>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</si>
  <si>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</si>
  <si>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</si>
  <si>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</si>
  <si>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</si>
  <si>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</si>
  <si>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</si>
  <si>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</si>
  <si>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</si>
  <si>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</si>
  <si>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</si>
  <si>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</si>
  <si>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</si>
  <si>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</si>
  <si>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</si>
  <si>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</si>
  <si>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</si>
  <si>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</si>
  <si>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</si>
  <si>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</si>
  <si>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</si>
  <si>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</si>
  <si>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</si>
  <si>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</si>
  <si>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</si>
  <si>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</si>
  <si>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</si>
  <si>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</si>
  <si>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</si>
  <si>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</si>
  <si>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</si>
  <si>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</si>
  <si>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</si>
  <si>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</si>
  <si>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</si>
  <si>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</si>
  <si>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</si>
  <si>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</si>
  <si>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</si>
  <si>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</si>
  <si>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</si>
  <si>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</si>
  <si>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</si>
  <si>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</si>
  <si>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</si>
  <si>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</si>
  <si>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</si>
  <si>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</si>
  <si>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</si>
  <si>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</si>
  <si>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</si>
  <si>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</si>
  <si>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</si>
  <si>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</si>
  <si>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</si>
  <si>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</si>
  <si>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</si>
  <si>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</si>
  <si>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</si>
  <si>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</si>
  <si>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</si>
  <si>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</si>
  <si>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</si>
  <si>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</si>
  <si>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</si>
  <si>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</si>
  <si>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</si>
  <si>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</si>
  <si>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</si>
  <si>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</si>
  <si>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</si>
  <si>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</si>
  <si>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</si>
  <si>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</si>
  <si>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</si>
  <si>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</si>
  <si>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</si>
  <si>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</si>
  <si>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</si>
  <si>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</si>
  <si>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</si>
  <si>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</si>
  <si>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</si>
  <si>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</si>
  <si>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</si>
  <si>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</si>
  <si>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</si>
  <si>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</si>
  <si>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</si>
  <si>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</si>
  <si>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</si>
  <si>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</si>
  <si>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</si>
  <si>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</si>
  <si>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</si>
  <si>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</si>
  <si>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</si>
  <si>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</si>
  <si>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</si>
  <si>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</si>
  <si>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</si>
  <si>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</si>
  <si>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</si>
  <si>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</si>
  <si>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</si>
  <si>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</si>
  <si>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</si>
  <si>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</si>
  <si>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</si>
  <si>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</si>
  <si>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</si>
  <si>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</si>
  <si>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</si>
  <si>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</si>
  <si>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</si>
  <si>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</si>
  <si>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</si>
  <si>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</si>
  <si>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</si>
  <si>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</si>
  <si>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</si>
  <si>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</si>
  <si>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</si>
  <si>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</si>
  <si>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</si>
  <si>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</si>
  <si>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</si>
  <si>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</si>
  <si>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</si>
  <si>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</si>
  <si>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</si>
  <si>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</si>
  <si>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</si>
  <si>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</si>
  <si>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</si>
  <si>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</si>
  <si>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</si>
  <si>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</si>
  <si>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</si>
  <si>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</si>
  <si>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</si>
  <si>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</si>
  <si>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</si>
  <si>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</si>
  <si>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</si>
  <si>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</si>
  <si>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</si>
  <si>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</si>
  <si>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</si>
  <si>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</si>
  <si>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</si>
  <si>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</si>
  <si>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</si>
  <si>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</si>
  <si>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</si>
  <si>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</si>
  <si>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</si>
  <si>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</si>
  <si>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</si>
  <si>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</si>
  <si>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</si>
  <si>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</si>
  <si>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</si>
  <si>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</si>
  <si>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</si>
  <si>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</si>
  <si>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</si>
  <si>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</si>
  <si>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</si>
  <si>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</si>
  <si>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</si>
  <si>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</si>
  <si>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</si>
  <si>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</si>
  <si>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</si>
  <si>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</si>
  <si>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</si>
  <si>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</si>
  <si>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</si>
  <si>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</si>
  <si>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</si>
  <si>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</si>
  <si>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</si>
  <si>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</si>
  <si>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</si>
  <si>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</si>
  <si>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</si>
  <si>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</si>
  <si>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</si>
  <si>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</si>
  <si>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</si>
  <si>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</si>
  <si>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</si>
  <si>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</si>
  <si>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</si>
  <si>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</si>
  <si>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</si>
  <si>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</si>
  <si>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</si>
  <si>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</si>
  <si>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</si>
  <si>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</si>
  <si>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</si>
  <si>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</si>
  <si>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</si>
  <si>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</si>
  <si>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</si>
  <si>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</si>
  <si>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</si>
  <si>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</si>
  <si>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</si>
  <si>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</si>
  <si>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</si>
  <si>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</si>
  <si>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</si>
  <si>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</si>
  <si>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</si>
  <si>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</si>
  <si>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</si>
  <si>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</si>
  <si>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</si>
  <si>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</si>
  <si>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</si>
  <si>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</si>
  <si>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</si>
  <si>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</si>
  <si>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</si>
  <si>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</si>
  <si>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</si>
  <si>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</si>
  <si>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</si>
  <si>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</si>
  <si>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</si>
  <si>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</si>
  <si>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</si>
  <si>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</si>
  <si>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</si>
  <si>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</si>
  <si>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</si>
  <si>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</si>
  <si>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</si>
  <si>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</si>
  <si>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</si>
  <si>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</si>
  <si>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</si>
  <si>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</si>
  <si>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</si>
  <si>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</si>
  <si>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</si>
  <si>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</si>
  <si>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</si>
  <si>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</si>
  <si>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</si>
  <si>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</si>
  <si>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</si>
  <si>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</si>
  <si>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</si>
  <si>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</si>
  <si>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</si>
  <si>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</si>
  <si>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</si>
  <si>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</si>
  <si>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</si>
  <si>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</si>
  <si>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</si>
  <si>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</si>
  <si>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</si>
  <si>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</si>
  <si>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</si>
  <si>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</si>
  <si>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</si>
  <si>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</si>
  <si>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</si>
  <si>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</si>
  <si>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</si>
  <si>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</si>
  <si>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</si>
  <si>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</si>
  <si>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</si>
  <si>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</si>
  <si>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</si>
  <si>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</si>
  <si>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</si>
  <si>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</si>
  <si>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</si>
  <si>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</si>
  <si>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</si>
  <si>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</si>
  <si>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</si>
  <si>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</si>
  <si>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</si>
  <si>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</si>
  <si>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</si>
  <si>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</si>
  <si>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</si>
  <si>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</si>
  <si>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</si>
  <si>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</si>
  <si>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</si>
  <si>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</si>
  <si>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</si>
  <si>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</si>
  <si>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</si>
  <si>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</si>
  <si>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</si>
  <si>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</si>
  <si>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</si>
  <si>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</si>
  <si>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</si>
  <si>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</si>
  <si>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</si>
  <si>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</si>
  <si>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</si>
  <si>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</si>
  <si>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</si>
  <si>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</si>
  <si>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</si>
  <si>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</si>
  <si>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</si>
  <si>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</si>
  <si>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</si>
  <si>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</si>
  <si>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</si>
  <si>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</si>
  <si>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</si>
  <si>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</si>
  <si>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</si>
  <si>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</si>
  <si>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</si>
  <si>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</si>
  <si>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</si>
  <si>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</si>
  <si>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</si>
  <si>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</si>
  <si>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</si>
  <si>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</si>
  <si>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</si>
  <si>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</si>
  <si>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</si>
  <si>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</si>
  <si>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</si>
  <si>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</si>
  <si>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</si>
  <si>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</si>
  <si>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</si>
  <si>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</si>
  <si>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</si>
  <si>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</si>
  <si>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</si>
  <si>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</si>
  <si>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</si>
  <si>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</si>
  <si>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</si>
  <si>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</si>
  <si>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</si>
  <si>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</si>
  <si>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</si>
  <si>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</si>
  <si>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</si>
  <si>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</si>
  <si>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</si>
  <si>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</si>
  <si>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</si>
  <si>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</si>
  <si>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</si>
  <si>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</si>
  <si>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</si>
  <si>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</si>
  <si>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</si>
  <si>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</si>
  <si>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</si>
  <si>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</si>
  <si>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</si>
  <si>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</si>
  <si>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</si>
  <si>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</si>
  <si>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</si>
  <si>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</si>
  <si>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</si>
  <si>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</si>
  <si>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</si>
  <si>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</si>
  <si>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</si>
  <si>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</si>
  <si>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</si>
  <si>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</si>
  <si>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</si>
  <si>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</si>
  <si>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</si>
  <si>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</si>
  <si>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</si>
  <si>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</si>
  <si>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</si>
  <si>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</si>
  <si>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</si>
  <si>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</si>
  <si>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</si>
  <si>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</si>
  <si>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</si>
  <si>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</si>
  <si>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</si>
  <si>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</si>
  <si>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</si>
  <si>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</si>
  <si>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</si>
  <si>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</si>
  <si>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</si>
  <si>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</si>
  <si>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</si>
  <si>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</si>
  <si>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</si>
  <si>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</si>
  <si>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</si>
  <si>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</si>
  <si>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</si>
  <si>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</si>
  <si>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</si>
  <si>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</si>
  <si>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</si>
  <si>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</si>
  <si>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</si>
  <si>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</si>
  <si>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</si>
  <si>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</si>
  <si>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</si>
  <si>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</si>
  <si>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</si>
  <si>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</si>
  <si>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</si>
  <si>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</si>
  <si>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</si>
  <si>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</si>
  <si>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</si>
  <si>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</si>
  <si>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</si>
  <si>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</si>
  <si>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</si>
  <si>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</si>
  <si>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</si>
  <si>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</si>
  <si>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</si>
  <si>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</si>
  <si>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</si>
  <si>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</si>
  <si>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</si>
  <si>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</si>
  <si>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</si>
  <si>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</si>
  <si>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</si>
  <si>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</si>
  <si>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</si>
  <si>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</si>
  <si>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</si>
  <si>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</si>
  <si>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</si>
  <si>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</si>
  <si>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</si>
  <si>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</si>
  <si>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</si>
  <si>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</si>
  <si>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</si>
  <si>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</si>
  <si>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</si>
  <si>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</si>
  <si>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</si>
  <si>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</si>
  <si>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</si>
  <si>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</si>
  <si>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</si>
  <si>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</si>
  <si>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</si>
  <si>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</si>
  <si>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</si>
  <si>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</si>
  <si>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</si>
  <si>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</si>
  <si>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</si>
  <si>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</si>
  <si>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</si>
  <si>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</si>
  <si>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</si>
  <si>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</si>
  <si>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</si>
  <si>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</si>
  <si>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</si>
  <si>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</si>
  <si>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</si>
  <si>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</si>
  <si>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</si>
  <si>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</si>
  <si>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</si>
  <si>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</si>
  <si>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</si>
  <si>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</si>
  <si>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</si>
  <si>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</si>
  <si>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</si>
  <si>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</si>
  <si>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</si>
  <si>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</si>
  <si>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</si>
  <si>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</si>
  <si>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</si>
  <si>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</si>
  <si>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</si>
  <si>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</si>
  <si>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</si>
  <si>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</si>
  <si>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</si>
  <si>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</si>
  <si>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</si>
  <si>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</si>
  <si>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</si>
  <si>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</si>
  <si>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</si>
  <si>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</si>
  <si>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</si>
  <si>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</si>
  <si>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</si>
  <si>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</si>
  <si>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</si>
  <si>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</si>
  <si>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</si>
  <si>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</si>
  <si>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</si>
  <si>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</si>
  <si>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</si>
  <si>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</si>
  <si>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</si>
  <si>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</si>
  <si>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</si>
  <si>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</si>
  <si>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</si>
  <si>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</si>
  <si>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</si>
  <si>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</si>
  <si>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</si>
  <si>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</si>
  <si>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</si>
  <si>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</si>
  <si>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</si>
  <si>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</si>
  <si>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</si>
  <si>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</si>
  <si>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</si>
  <si>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</si>
  <si>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</si>
  <si>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</si>
  <si>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</si>
  <si>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</si>
  <si>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</si>
  <si>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</si>
  <si>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</si>
  <si>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</si>
  <si>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</si>
  <si>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</si>
  <si>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</si>
  <si>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</si>
  <si>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</si>
  <si>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</si>
  <si>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</si>
  <si>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</si>
  <si>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</si>
  <si>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</si>
  <si>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</si>
  <si>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</si>
  <si>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</si>
  <si>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</si>
  <si>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</si>
  <si>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</si>
  <si>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</si>
  <si>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</si>
  <si>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</si>
  <si>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</si>
  <si>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</si>
  <si>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</si>
  <si>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</si>
  <si>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</si>
  <si>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</si>
  <si>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</si>
  <si>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</si>
  <si>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</si>
  <si>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</si>
  <si>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</si>
  <si>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</si>
  <si>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</si>
  <si>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</si>
  <si>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</si>
  <si>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</si>
  <si>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</si>
  <si>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</si>
  <si>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</si>
  <si>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</si>
  <si>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</si>
  <si>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</si>
  <si>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</si>
  <si>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</si>
  <si>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</si>
  <si>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</si>
  <si>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</si>
  <si>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</si>
  <si>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</si>
  <si>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</si>
  <si>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</si>
  <si>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</si>
  <si>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</si>
  <si>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</si>
  <si>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</si>
  <si>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</si>
  <si>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</si>
  <si>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</si>
  <si>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</si>
  <si>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</si>
  <si>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</si>
  <si>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</si>
  <si>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</si>
  <si>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</si>
  <si>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</si>
  <si>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</si>
  <si>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</si>
  <si>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</si>
  <si>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</si>
  <si>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</si>
  <si>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</si>
  <si>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</si>
  <si>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</si>
  <si>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</si>
  <si>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</si>
  <si>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</si>
  <si>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</si>
  <si>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</si>
  <si>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</si>
  <si>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</si>
  <si>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</si>
  <si>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</si>
  <si>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</si>
  <si>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</si>
  <si>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</si>
  <si>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</si>
  <si>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</si>
  <si>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</si>
  <si>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</si>
  <si>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</si>
  <si>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</si>
  <si>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</si>
  <si>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</si>
  <si>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</si>
  <si>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</si>
  <si>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</si>
  <si>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</si>
  <si>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</si>
  <si>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</si>
  <si>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</si>
  <si>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</si>
  <si>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</si>
  <si>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</si>
  <si>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</si>
  <si>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</si>
  <si>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</si>
  <si>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</si>
  <si>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</si>
  <si>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</si>
  <si>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</si>
  <si>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</si>
  <si>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</si>
  <si>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</si>
  <si>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</si>
  <si>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</si>
  <si>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</si>
  <si>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</si>
  <si>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</si>
  <si>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</si>
  <si>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</si>
  <si>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</si>
  <si>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</si>
  <si>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</si>
  <si>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</si>
  <si>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</si>
  <si>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</si>
  <si>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</si>
  <si>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</si>
  <si>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</si>
  <si>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</si>
  <si>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</si>
  <si>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</si>
  <si>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</si>
  <si>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</si>
  <si>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</si>
  <si>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</si>
  <si>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</si>
  <si>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</si>
  <si>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</si>
  <si>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</si>
  <si>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</si>
  <si>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</si>
  <si>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</si>
  <si>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</si>
  <si>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</si>
  <si>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</si>
  <si>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</si>
  <si>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</si>
  <si>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</si>
  <si>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</si>
  <si>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</si>
  <si>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</si>
  <si>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</si>
  <si>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</si>
  <si>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</si>
  <si>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</si>
  <si>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</si>
  <si>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</si>
  <si>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</si>
  <si>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</si>
  <si>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</si>
  <si>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</si>
  <si>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</si>
  <si>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</si>
  <si>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</si>
  <si>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</si>
  <si>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</si>
  <si>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</si>
  <si>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</si>
  <si>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</si>
  <si>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</si>
  <si>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</si>
  <si>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</si>
  <si>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</si>
  <si>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</si>
  <si>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</si>
  <si>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</si>
  <si>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</si>
  <si>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</si>
  <si>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</si>
  <si>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</si>
  <si>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</si>
  <si>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</si>
  <si>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</si>
  <si>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</si>
  <si>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</si>
  <si>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</si>
  <si>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</si>
  <si>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</si>
  <si>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</si>
  <si>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</si>
  <si>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parent category</t>
  </si>
  <si>
    <t>sub-category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</si>
  <si>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</si>
  <si>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</si>
  <si>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</si>
  <si>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</si>
  <si>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</si>
  <si>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</si>
  <si>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</si>
  <si>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</si>
  <si>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</si>
  <si>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</si>
  <si>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</si>
  <si>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</si>
  <si>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</si>
  <si>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</si>
  <si>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</si>
  <si>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</si>
  <si>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</si>
  <si>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</si>
  <si>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</si>
  <si>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</si>
  <si>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</si>
  <si>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</si>
  <si>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</si>
  <si>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</si>
  <si>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</si>
  <si>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</si>
  <si>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</si>
  <si>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</si>
  <si>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</si>
  <si>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</si>
  <si>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</si>
  <si>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</si>
  <si>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</si>
  <si>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</si>
  <si>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</si>
  <si>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</si>
  <si>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Count of sub-category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</si>
  <si>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</si>
  <si>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</si>
  <si>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</si>
  <si>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</si>
  <si>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</si>
  <si>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</si>
  <si>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</si>
  <si>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</si>
  <si>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</si>
  <si>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</si>
  <si>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</si>
  <si>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</si>
  <si>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</si>
  <si>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</si>
  <si>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</si>
  <si>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</si>
  <si>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</si>
  <si>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</si>
  <si>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</si>
  <si>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</si>
  <si>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</si>
  <si>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</si>
  <si>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</si>
  <si>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</si>
  <si>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</si>
  <si>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</si>
  <si>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</si>
  <si>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</si>
  <si>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</si>
  <si>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</si>
  <si>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</si>
  <si>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</si>
  <si>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</si>
  <si>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</si>
  <si>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Less than 1000</t>
  </si>
  <si>
    <t>Mean Number of Backers</t>
  </si>
  <si>
    <t>Median Number of Backers</t>
  </si>
  <si>
    <t>Minimum Number of Backers</t>
  </si>
  <si>
    <t>Maximum Number of Backers</t>
  </si>
  <si>
    <t>Variance of Number of Backers</t>
  </si>
  <si>
    <t>Std Deviation of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</si>
</sst>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Excel - Crowdfunding.xlsx]Pivot-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4B8-4960-B8A7-1AB288FE53BB}"/>
            </c:ext>
          </c:extLst>
        </c:ser>
        <c:ser>
          <c:idx val="1"/>
          <c:order val="1"/>
          <c:tx>
            <c:strRef>
              <c:f>'Pivot-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4B8-4960-B8A7-1AB288FE53BB}"/>
            </c:ext>
          </c:extLst>
        </c:ser>
        <c:ser>
          <c:idx val="2"/>
          <c:order val="2"/>
          <c:tx>
            <c:strRef>
              <c:f>'Pivot-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4B8-4960-B8A7-1AB288FE53BB}"/>
            </c:ext>
          </c:extLst>
        </c:ser>
        <c:ser>
          <c:idx val="3"/>
          <c:order val="3"/>
          <c:tx>
            <c:strRef>
              <c:f>'Pivot-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4B8-4960-B8A7-1AB288FE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6147151"/>
        <c:axId val="1401674719"/>
      </c:barChart>
      <c:catAx>
        <c:axId val="18461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74719"/>
        <c:crosses val="autoZero"/>
        <c:auto val="1"/>
        <c:lblAlgn val="ctr"/>
        <c:lblOffset val="100"/>
        <c:noMultiLvlLbl val="0"/>
      </c:catAx>
      <c:valAx>
        <c:axId val="14016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4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Excel - Crowdfunding.xlsx]Pivot- Country-ParentCat!PivotTable3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 Country-ParentCat'!$B$4:$B$5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 Country-ParentCat'!$A$6:$A$30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 Country-ParentCat'!$B$6:$B$30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3DB-45DC-B47E-F0CD00EE298E}"/>
            </c:ext>
          </c:extLst>
        </c:ser>
        <c:ser>
          <c:idx val="1"/>
          <c:order val="1"/>
          <c:tx>
            <c:strRef>
              <c:f>'Pivot- Country-ParentCat'!$C$4:$C$5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 Country-ParentCat'!$A$6:$A$30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 Country-ParentCat'!$C$6:$C$30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3DB-45DC-B47E-F0CD00EE298E}"/>
            </c:ext>
          </c:extLst>
        </c:ser>
        <c:ser>
          <c:idx val="2"/>
          <c:order val="2"/>
          <c:tx>
            <c:strRef>
              <c:f>'Pivot- Country-ParentCat'!$D$4:$D$5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 Country-ParentCat'!$A$6:$A$30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 Country-ParentCat'!$D$6:$D$30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3DB-45DC-B47E-F0CD00EE298E}"/>
            </c:ext>
          </c:extLst>
        </c:ser>
        <c:ser>
          <c:idx val="3"/>
          <c:order val="3"/>
          <c:tx>
            <c:strRef>
              <c:f>'Pivot- Country-ParentCat'!$E$4:$E$5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 Country-ParentCat'!$A$6:$A$30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 Country-ParentCat'!$E$6:$E$30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3DB-45DC-B47E-F0CD00EE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4571455"/>
        <c:axId val="1465816063"/>
      </c:barChart>
      <c:catAx>
        <c:axId val="191457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16063"/>
        <c:crosses val="autoZero"/>
        <c:auto val="1"/>
        <c:lblAlgn val="ctr"/>
        <c:lblOffset val="100"/>
        <c:noMultiLvlLbl val="0"/>
      </c:catAx>
      <c:valAx>
        <c:axId val="14658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7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Excel - Crowdfunding.xlsx]Pivot- Years and Category!PivotTable3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 Years and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 Years and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Years and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A-46DA-BE39-3B57B7DBC693}"/>
            </c:ext>
          </c:extLst>
        </c:ser>
        <c:ser>
          <c:idx val="1"/>
          <c:order val="1"/>
          <c:tx>
            <c:strRef>
              <c:f>'Pivot- Years and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 Years and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Years and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A-46DA-BE39-3B57B7DBC693}"/>
            </c:ext>
          </c:extLst>
        </c:ser>
        <c:ser>
          <c:idx val="2"/>
          <c:order val="2"/>
          <c:tx>
            <c:strRef>
              <c:f>'Pivot- Years and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 Years and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Years and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A-46DA-BE39-3B57B7DB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382783"/>
        <c:axId val="52517839"/>
      </c:lineChart>
      <c:catAx>
        <c:axId val="17613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839"/>
        <c:crosses val="autoZero"/>
        <c:auto val="1"/>
        <c:lblAlgn val="ctr"/>
        <c:lblOffset val="100"/>
        <c:noMultiLvlLbl val="0"/>
      </c:catAx>
      <c:valAx>
        <c:axId val="525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0.77</c:v>
                </c:pt>
                <c:pt idx="7">
                  <c:v>1</c:v>
                </c:pt>
                <c:pt idx="8">
                  <c:v>0.64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2-4525-B22E-5EB7225829E4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0.17</c:v>
                </c:pt>
                <c:pt idx="2">
                  <c:v>0.41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</c:v>
                </c:pt>
                <c:pt idx="7">
                  <c:v>0</c:v>
                </c:pt>
                <c:pt idx="8">
                  <c:v>0.27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2-4525-B22E-5EB7225829E4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2-4525-B22E-5EB72258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75679"/>
        <c:axId val="2113161999"/>
      </c:lineChart>
      <c:catAx>
        <c:axId val="10347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61999"/>
        <c:crosses val="autoZero"/>
        <c:auto val="1"/>
        <c:lblAlgn val="ctr"/>
        <c:lblOffset val="100"/>
        <c:noMultiLvlLbl val="0"/>
      </c:catAx>
      <c:valAx>
        <c:axId val="21131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3</xdr:row>
      <xdr:rowOff>163830</xdr:rowOff>
    </xdr:from>
    <xdr:to>
      <xdr:col>13</xdr:col>
      <xdr:colOff>34290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159A2-A6AE-59F5-4C67-53B0DD165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689610</xdr:colOff>
      <xdr:row>5</xdr:row>
      <xdr:rowOff>26670</xdr:rowOff>
    </xdr:from>
    <xdr:to>
      <xdr:col>12</xdr:col>
      <xdr:colOff>209550</xdr:colOff>
      <xdr:row>18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5F621-3B0F-7893-DB9E-FC71F7FB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</xdr:colOff>
      <xdr:row>3</xdr:row>
      <xdr:rowOff>34290</xdr:rowOff>
    </xdr:from>
    <xdr:to>
      <xdr:col>12</xdr:col>
      <xdr:colOff>430530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A9120-F298-37E6-CB9D-D2160BE8D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339090</xdr:colOff>
      <xdr:row>1</xdr:row>
      <xdr:rowOff>87630</xdr:rowOff>
    </xdr:from>
    <xdr:to>
      <xdr:col>15</xdr:col>
      <xdr:colOff>217170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47CCE-63A3-6F10-6A7B-7BD8AE6F4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hia Kiczma" refreshedDate="45159.449298726853" createdVersion="8" refreshedVersion="8" minRefreshableVersion="3" recordCount="1000" xr:uid="{0827C731-B512-413F-A7AA-CBEEC76779F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8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hia Kiczma" refreshedDate="45160.471524884262" createdVersion="8" refreshedVersion="8" minRefreshableVersion="3" recordCount="1001" xr:uid="{13B89392-6000-48DA-A09E-1973A4919250}">
  <cacheSource type="worksheet">
    <worksheetSource ref="A1:T1048576" sheet="Crowdfunding copy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8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m/>
    <x v="0"/>
    <s v="CAD"/>
    <x v="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m/>
    <x v="1"/>
    <s v="USD"/>
    <x v="1"/>
    <n v="14085972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m/>
    <x v="2"/>
    <s v="AUD"/>
    <x v="2"/>
    <n v="1384840800"/>
    <b v="0"/>
    <b v="0"/>
    <s v="technology/web"/>
    <x v="2"/>
    <x v="2"/>
  </r>
  <r>
    <n v="3"/>
    <x v="3"/>
    <s v="Vision-oriented fresh-thinking conglomeration"/>
    <n v="4200"/>
    <n v="2477"/>
    <n v="58"/>
    <x v="0"/>
    <n v="24"/>
    <m/>
    <x v="1"/>
    <s v="USD"/>
    <x v="3"/>
    <n v="1568955600"/>
    <b v="0"/>
    <b v="0"/>
    <s v="music/rock"/>
    <x v="1"/>
    <x v="1"/>
  </r>
  <r>
    <n v="4"/>
    <x v="4"/>
    <s v="Proactive foreground core"/>
    <n v="7600"/>
    <n v="5265"/>
    <n v="69"/>
    <x v="0"/>
    <n v="53"/>
    <m/>
    <x v="1"/>
    <s v="USD"/>
    <x v="4"/>
    <n v="1548309600"/>
    <b v="0"/>
    <b v="0"/>
    <s v="theater/plays"/>
    <x v="3"/>
    <x v="3"/>
  </r>
  <r>
    <n v="5"/>
    <x v="5"/>
    <s v="Open-source optimizing database"/>
    <n v="7600"/>
    <n v="13195"/>
    <n v="173"/>
    <x v="1"/>
    <n v="174"/>
    <m/>
    <x v="3"/>
    <s v="DKK"/>
    <x v="5"/>
    <n v="1347080400"/>
    <b v="0"/>
    <b v="0"/>
    <s v="theater/plays"/>
    <x v="3"/>
    <x v="3"/>
  </r>
  <r>
    <n v="6"/>
    <x v="6"/>
    <s v="Operative upward-trending algorithm"/>
    <n v="5200"/>
    <n v="1090"/>
    <n v="20"/>
    <x v="0"/>
    <n v="18"/>
    <m/>
    <x v="4"/>
    <s v="GBP"/>
    <x v="6"/>
    <n v="1505365200"/>
    <b v="0"/>
    <b v="0"/>
    <s v="film &amp; video/documentary"/>
    <x v="4"/>
    <x v="4"/>
  </r>
  <r>
    <n v="7"/>
    <x v="7"/>
    <s v="Centralized cohesive challenge"/>
    <n v="4500"/>
    <n v="14741"/>
    <n v="327"/>
    <x v="1"/>
    <n v="227"/>
    <m/>
    <x v="3"/>
    <s v="DKK"/>
    <x v="7"/>
    <n v="1439614800"/>
    <b v="0"/>
    <b v="0"/>
    <s v="theater/plays"/>
    <x v="3"/>
    <x v="3"/>
  </r>
  <r>
    <n v="8"/>
    <x v="8"/>
    <s v="Exclusive attitude-oriented intranet"/>
    <n v="110100"/>
    <n v="21946"/>
    <n v="19"/>
    <x v="2"/>
    <n v="708"/>
    <m/>
    <x v="3"/>
    <s v="DKK"/>
    <x v="8"/>
    <n v="1281502800"/>
    <b v="0"/>
    <b v="0"/>
    <s v="theater/plays"/>
    <x v="3"/>
    <x v="3"/>
  </r>
  <r>
    <n v="9"/>
    <x v="9"/>
    <s v="Open-source fresh-thinking model"/>
    <n v="6200"/>
    <n v="3208"/>
    <n v="51"/>
    <x v="0"/>
    <n v="44"/>
    <m/>
    <x v="1"/>
    <s v="USD"/>
    <x v="9"/>
    <n v="13838040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m/>
    <x v="1"/>
    <s v="USD"/>
    <x v="10"/>
    <n v="12859092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m/>
    <x v="1"/>
    <s v="USD"/>
    <x v="11"/>
    <n v="1285563600"/>
    <b v="0"/>
    <b v="1"/>
    <s v="theater/plays"/>
    <x v="3"/>
    <x v="3"/>
  </r>
  <r>
    <n v="12"/>
    <x v="12"/>
    <s v="Assimilated hybrid intranet"/>
    <n v="6300"/>
    <n v="5629"/>
    <n v="89"/>
    <x v="0"/>
    <n v="55"/>
    <m/>
    <x v="1"/>
    <s v="USD"/>
    <x v="12"/>
    <n v="15724116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m/>
    <x v="1"/>
    <s v="USD"/>
    <x v="13"/>
    <n v="1466658000"/>
    <b v="0"/>
    <b v="0"/>
    <s v="music/indie rock"/>
    <x v="1"/>
    <x v="7"/>
  </r>
  <r>
    <n v="14"/>
    <x v="14"/>
    <s v="Cloned directional synergy"/>
    <n v="28200"/>
    <n v="18829"/>
    <n v="66"/>
    <x v="0"/>
    <n v="200"/>
    <m/>
    <x v="1"/>
    <s v="USD"/>
    <x v="14"/>
    <n v="13333428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m/>
    <x v="1"/>
    <s v="USD"/>
    <x v="15"/>
    <n v="15763032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m/>
    <x v="1"/>
    <s v="USD"/>
    <x v="16"/>
    <n v="13922712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m/>
    <x v="1"/>
    <s v="USD"/>
    <x v="17"/>
    <n v="1294898400"/>
    <b v="0"/>
    <b v="0"/>
    <s v="film &amp; video/animation"/>
    <x v="4"/>
    <x v="10"/>
  </r>
  <r>
    <n v="18"/>
    <x v="18"/>
    <s v="Exclusive needs-based adapter"/>
    <n v="9100"/>
    <n v="6089"/>
    <n v="66"/>
    <x v="3"/>
    <n v="135"/>
    <m/>
    <x v="1"/>
    <s v="USD"/>
    <x v="18"/>
    <n v="1537074000"/>
    <b v="0"/>
    <b v="0"/>
    <s v="theater/plays"/>
    <x v="3"/>
    <x v="3"/>
  </r>
  <r>
    <n v="19"/>
    <x v="19"/>
    <s v="Down-sized cohesive archive"/>
    <n v="62500"/>
    <n v="30331"/>
    <n v="48"/>
    <x v="0"/>
    <n v="674"/>
    <m/>
    <x v="1"/>
    <s v="USD"/>
    <x v="19"/>
    <n v="1553490000"/>
    <b v="0"/>
    <b v="1"/>
    <s v="theater/plays"/>
    <x v="3"/>
    <x v="3"/>
  </r>
  <r>
    <n v="20"/>
    <x v="20"/>
    <s v="Proactive composite alliance"/>
    <n v="131800"/>
    <n v="147936"/>
    <n v="112"/>
    <x v="1"/>
    <n v="1396"/>
    <m/>
    <x v="1"/>
    <s v="USD"/>
    <x v="20"/>
    <n v="1406523600"/>
    <b v="0"/>
    <b v="0"/>
    <s v="film &amp; video/drama"/>
    <x v="4"/>
    <x v="6"/>
  </r>
  <r>
    <n v="21"/>
    <x v="21"/>
    <s v="Re-engineered intangible definition"/>
    <n v="94000"/>
    <n v="38533"/>
    <n v="40"/>
    <x v="0"/>
    <n v="558"/>
    <m/>
    <x v="1"/>
    <s v="USD"/>
    <x v="21"/>
    <n v="1316322000"/>
    <b v="0"/>
    <b v="0"/>
    <s v="theater/plays"/>
    <x v="3"/>
    <x v="3"/>
  </r>
  <r>
    <n v="22"/>
    <x v="22"/>
    <s v="Enhanced dynamic definition"/>
    <n v="59100"/>
    <n v="75690"/>
    <n v="128"/>
    <x v="1"/>
    <n v="890"/>
    <m/>
    <x v="1"/>
    <s v="USD"/>
    <x v="22"/>
    <n v="1524027600"/>
    <b v="0"/>
    <b v="0"/>
    <s v="theater/plays"/>
    <x v="3"/>
    <x v="3"/>
  </r>
  <r>
    <n v="23"/>
    <x v="23"/>
    <s v="Devolved next generation adapter"/>
    <n v="4500"/>
    <n v="14942"/>
    <n v="332"/>
    <x v="1"/>
    <n v="142"/>
    <m/>
    <x v="4"/>
    <s v="GBP"/>
    <x v="23"/>
    <n v="1554699600"/>
    <b v="0"/>
    <b v="0"/>
    <s v="film &amp; video/documentary"/>
    <x v="4"/>
    <x v="4"/>
  </r>
  <r>
    <n v="24"/>
    <x v="24"/>
    <s v="Cross-platform intermediate frame"/>
    <n v="92400"/>
    <n v="104257"/>
    <n v="112"/>
    <x v="1"/>
    <n v="2673"/>
    <m/>
    <x v="1"/>
    <s v="USD"/>
    <x v="24"/>
    <n v="1403499600"/>
    <b v="0"/>
    <b v="0"/>
    <s v="technology/wearables"/>
    <x v="2"/>
    <x v="8"/>
  </r>
  <r>
    <n v="25"/>
    <x v="25"/>
    <s v="Monitored impactful analyzer"/>
    <n v="5500"/>
    <n v="11904"/>
    <n v="216"/>
    <x v="1"/>
    <n v="163"/>
    <m/>
    <x v="1"/>
    <s v="USD"/>
    <x v="25"/>
    <n v="13074228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m/>
    <x v="1"/>
    <s v="USD"/>
    <x v="26"/>
    <n v="1535346000"/>
    <b v="0"/>
    <b v="0"/>
    <s v="theater/plays"/>
    <x v="3"/>
    <x v="3"/>
  </r>
  <r>
    <n v="27"/>
    <x v="27"/>
    <s v="Diverse transitional migration"/>
    <n v="2000"/>
    <n v="1599"/>
    <n v="79"/>
    <x v="0"/>
    <n v="15"/>
    <m/>
    <x v="1"/>
    <s v="USD"/>
    <x v="27"/>
    <n v="1444539600"/>
    <b v="0"/>
    <b v="0"/>
    <s v="music/rock"/>
    <x v="1"/>
    <x v="1"/>
  </r>
  <r>
    <n v="28"/>
    <x v="28"/>
    <s v="Synchronized global task-force"/>
    <n v="130800"/>
    <n v="137635"/>
    <n v="105"/>
    <x v="1"/>
    <n v="2220"/>
    <m/>
    <x v="1"/>
    <s v="USD"/>
    <x v="28"/>
    <n v="1267682400"/>
    <b v="0"/>
    <b v="1"/>
    <s v="theater/plays"/>
    <x v="3"/>
    <x v="3"/>
  </r>
  <r>
    <n v="29"/>
    <x v="29"/>
    <s v="Focused 6thgeneration forecast"/>
    <n v="45900"/>
    <n v="150965"/>
    <n v="328"/>
    <x v="1"/>
    <n v="1606"/>
    <m/>
    <x v="5"/>
    <s v="CHF"/>
    <x v="29"/>
    <n v="1535518800"/>
    <b v="0"/>
    <b v="0"/>
    <s v="film &amp; video/shorts"/>
    <x v="4"/>
    <x v="12"/>
  </r>
  <r>
    <n v="30"/>
    <x v="30"/>
    <s v="Down-sized analyzing challenge"/>
    <n v="9000"/>
    <n v="14455"/>
    <n v="160"/>
    <x v="1"/>
    <n v="129"/>
    <m/>
    <x v="1"/>
    <s v="USD"/>
    <x v="3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m/>
    <x v="4"/>
    <s v="GBP"/>
    <x v="31"/>
    <n v="1454392800"/>
    <b v="0"/>
    <b v="0"/>
    <s v="games/video games"/>
    <x v="6"/>
    <x v="11"/>
  </r>
  <r>
    <n v="32"/>
    <x v="32"/>
    <s v="Ergonomic 6thgeneration success"/>
    <n v="101000"/>
    <n v="87676"/>
    <n v="86"/>
    <x v="0"/>
    <n v="2307"/>
    <m/>
    <x v="6"/>
    <s v="EUR"/>
    <x v="32"/>
    <n v="1517896800"/>
    <b v="0"/>
    <b v="0"/>
    <s v="film &amp; video/documentary"/>
    <x v="4"/>
    <x v="4"/>
  </r>
  <r>
    <n v="33"/>
    <x v="33"/>
    <s v="Exclusive interactive approach"/>
    <n v="50200"/>
    <n v="189666"/>
    <n v="377"/>
    <x v="1"/>
    <n v="5419"/>
    <m/>
    <x v="1"/>
    <s v="USD"/>
    <x v="33"/>
    <n v="1415685600"/>
    <b v="0"/>
    <b v="0"/>
    <s v="theater/plays"/>
    <x v="3"/>
    <x v="3"/>
  </r>
  <r>
    <n v="34"/>
    <x v="34"/>
    <s v="Reverse-engineered asynchronous archive"/>
    <n v="9300"/>
    <n v="14025"/>
    <n v="150"/>
    <x v="1"/>
    <n v="165"/>
    <m/>
    <x v="1"/>
    <s v="USD"/>
    <x v="34"/>
    <n v="14906772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m/>
    <x v="3"/>
    <s v="DKK"/>
    <x v="35"/>
    <n v="15515064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m/>
    <x v="1"/>
    <s v="USD"/>
    <x v="36"/>
    <n v="1300856400"/>
    <b v="0"/>
    <b v="0"/>
    <s v="theater/plays"/>
    <x v="3"/>
    <x v="3"/>
  </r>
  <r>
    <n v="37"/>
    <x v="37"/>
    <s v="Profound attitude-oriented functionalities"/>
    <n v="8100"/>
    <n v="11339"/>
    <n v="139"/>
    <x v="1"/>
    <n v="107"/>
    <m/>
    <x v="1"/>
    <s v="USD"/>
    <x v="37"/>
    <n v="15731928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m/>
    <x v="1"/>
    <s v="USD"/>
    <x v="38"/>
    <n v="1287810000"/>
    <b v="0"/>
    <b v="0"/>
    <s v="photography/photography books"/>
    <x v="7"/>
    <x v="14"/>
  </r>
  <r>
    <n v="39"/>
    <x v="39"/>
    <s v="Organized bi-directional function"/>
    <n v="9900"/>
    <n v="5027"/>
    <n v="50"/>
    <x v="0"/>
    <n v="88"/>
    <m/>
    <x v="3"/>
    <s v="DKK"/>
    <x v="39"/>
    <n v="1362978000"/>
    <b v="0"/>
    <b v="0"/>
    <s v="theater/plays"/>
    <x v="3"/>
    <x v="3"/>
  </r>
  <r>
    <n v="40"/>
    <x v="40"/>
    <s v="Reduced stable middleware"/>
    <n v="8800"/>
    <n v="14878"/>
    <n v="169"/>
    <x v="1"/>
    <n v="198"/>
    <m/>
    <x v="1"/>
    <s v="USD"/>
    <x v="40"/>
    <n v="1277355600"/>
    <b v="0"/>
    <b v="1"/>
    <s v="technology/wearables"/>
    <x v="2"/>
    <x v="8"/>
  </r>
  <r>
    <n v="41"/>
    <x v="41"/>
    <s v="Universal 5thgeneration neural-net"/>
    <n v="5600"/>
    <n v="11924"/>
    <n v="212"/>
    <x v="1"/>
    <n v="111"/>
    <m/>
    <x v="6"/>
    <s v="EUR"/>
    <x v="41"/>
    <n v="1348981200"/>
    <b v="0"/>
    <b v="1"/>
    <s v="music/rock"/>
    <x v="1"/>
    <x v="1"/>
  </r>
  <r>
    <n v="42"/>
    <x v="42"/>
    <s v="Virtual uniform frame"/>
    <n v="1800"/>
    <n v="7991"/>
    <n v="443"/>
    <x v="1"/>
    <n v="222"/>
    <m/>
    <x v="1"/>
    <s v="USD"/>
    <x v="42"/>
    <n v="1310533200"/>
    <b v="0"/>
    <b v="0"/>
    <s v="food/food trucks"/>
    <x v="0"/>
    <x v="0"/>
  </r>
  <r>
    <n v="43"/>
    <x v="43"/>
    <s v="Profound explicit paradigm"/>
    <n v="90200"/>
    <n v="167717"/>
    <n v="185"/>
    <x v="1"/>
    <n v="6212"/>
    <m/>
    <x v="1"/>
    <s v="USD"/>
    <x v="43"/>
    <n v="1407560400"/>
    <b v="0"/>
    <b v="0"/>
    <s v="publishing/radio &amp; podcasts"/>
    <x v="5"/>
    <x v="15"/>
  </r>
  <r>
    <n v="44"/>
    <x v="44"/>
    <s v="Visionary real-time groupware"/>
    <n v="1600"/>
    <n v="10541"/>
    <n v="658"/>
    <x v="1"/>
    <n v="98"/>
    <m/>
    <x v="3"/>
    <s v="DKK"/>
    <x v="44"/>
    <n v="1552885200"/>
    <b v="0"/>
    <b v="0"/>
    <s v="publishing/fiction"/>
    <x v="5"/>
    <x v="13"/>
  </r>
  <r>
    <n v="45"/>
    <x v="45"/>
    <s v="Networked tertiary Graphical User Interface"/>
    <n v="9500"/>
    <n v="4530"/>
    <n v="47"/>
    <x v="0"/>
    <n v="48"/>
    <m/>
    <x v="1"/>
    <s v="USD"/>
    <x v="45"/>
    <n v="1479362400"/>
    <b v="0"/>
    <b v="1"/>
    <s v="theater/plays"/>
    <x v="3"/>
    <x v="3"/>
  </r>
  <r>
    <n v="46"/>
    <x v="46"/>
    <s v="Virtual grid-enabled task-force"/>
    <n v="3700"/>
    <n v="4247"/>
    <n v="114"/>
    <x v="1"/>
    <n v="92"/>
    <m/>
    <x v="1"/>
    <s v="USD"/>
    <x v="46"/>
    <n v="1280552400"/>
    <b v="0"/>
    <b v="0"/>
    <s v="music/rock"/>
    <x v="1"/>
    <x v="1"/>
  </r>
  <r>
    <n v="47"/>
    <x v="47"/>
    <s v="Function-based multi-state software"/>
    <n v="1500"/>
    <n v="7129"/>
    <n v="475"/>
    <x v="1"/>
    <n v="149"/>
    <m/>
    <x v="1"/>
    <s v="USD"/>
    <x v="47"/>
    <n v="1398661200"/>
    <b v="0"/>
    <b v="0"/>
    <s v="theater/plays"/>
    <x v="3"/>
    <x v="3"/>
  </r>
  <r>
    <n v="48"/>
    <x v="48"/>
    <s v="Optimized leadingedge concept"/>
    <n v="33300"/>
    <n v="128862"/>
    <n v="386"/>
    <x v="1"/>
    <n v="2431"/>
    <m/>
    <x v="1"/>
    <s v="USD"/>
    <x v="48"/>
    <n v="1436245200"/>
    <b v="0"/>
    <b v="0"/>
    <s v="theater/plays"/>
    <x v="3"/>
    <x v="3"/>
  </r>
  <r>
    <n v="49"/>
    <x v="49"/>
    <s v="Sharable holistic interface"/>
    <n v="7200"/>
    <n v="13653"/>
    <n v="189"/>
    <x v="1"/>
    <n v="303"/>
    <m/>
    <x v="1"/>
    <s v="USD"/>
    <x v="49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m/>
    <x v="6"/>
    <s v="EUR"/>
    <x v="50"/>
    <n v="1377752400"/>
    <b v="0"/>
    <b v="0"/>
    <s v="music/metal"/>
    <x v="1"/>
    <x v="16"/>
  </r>
  <r>
    <n v="51"/>
    <x v="51"/>
    <s v="Inverse secondary infrastructure"/>
    <n v="158100"/>
    <n v="145243"/>
    <n v="91"/>
    <x v="0"/>
    <n v="1467"/>
    <m/>
    <x v="4"/>
    <s v="GBP"/>
    <x v="51"/>
    <n v="1334206800"/>
    <b v="0"/>
    <b v="1"/>
    <s v="technology/wearables"/>
    <x v="2"/>
    <x v="8"/>
  </r>
  <r>
    <n v="52"/>
    <x v="52"/>
    <s v="Organic foreground leverage"/>
    <n v="7200"/>
    <n v="2459"/>
    <n v="34"/>
    <x v="0"/>
    <n v="75"/>
    <m/>
    <x v="1"/>
    <s v="USD"/>
    <x v="52"/>
    <n v="1284872400"/>
    <b v="0"/>
    <b v="0"/>
    <s v="theater/plays"/>
    <x v="3"/>
    <x v="3"/>
  </r>
  <r>
    <n v="53"/>
    <x v="53"/>
    <s v="Reverse-engineered static concept"/>
    <n v="8800"/>
    <n v="12356"/>
    <n v="140"/>
    <x v="1"/>
    <n v="209"/>
    <m/>
    <x v="1"/>
    <s v="USD"/>
    <x v="53"/>
    <n v="1403931600"/>
    <b v="0"/>
    <b v="0"/>
    <s v="film &amp; video/drama"/>
    <x v="4"/>
    <x v="6"/>
  </r>
  <r>
    <n v="54"/>
    <x v="54"/>
    <s v="Multi-channeled neutral customer loyalty"/>
    <n v="6000"/>
    <n v="5392"/>
    <n v="89"/>
    <x v="0"/>
    <n v="120"/>
    <m/>
    <x v="1"/>
    <s v="USD"/>
    <x v="54"/>
    <n v="1521262800"/>
    <b v="0"/>
    <b v="0"/>
    <s v="technology/wearables"/>
    <x v="2"/>
    <x v="8"/>
  </r>
  <r>
    <n v="55"/>
    <x v="55"/>
    <s v="Reverse-engineered bifurcated strategy"/>
    <n v="6600"/>
    <n v="11746"/>
    <n v="177"/>
    <x v="1"/>
    <n v="131"/>
    <m/>
    <x v="1"/>
    <s v="USD"/>
    <x v="55"/>
    <n v="1533358800"/>
    <b v="0"/>
    <b v="0"/>
    <s v="music/jazz"/>
    <x v="1"/>
    <x v="17"/>
  </r>
  <r>
    <n v="56"/>
    <x v="56"/>
    <s v="Horizontal context-sensitive knowledge user"/>
    <n v="8000"/>
    <n v="11493"/>
    <n v="143"/>
    <x v="1"/>
    <n v="164"/>
    <m/>
    <x v="1"/>
    <s v="USD"/>
    <x v="56"/>
    <n v="14214744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m/>
    <x v="1"/>
    <s v="USD"/>
    <x v="57"/>
    <n v="1505278800"/>
    <b v="0"/>
    <b v="0"/>
    <s v="games/video games"/>
    <x v="6"/>
    <x v="11"/>
  </r>
  <r>
    <n v="58"/>
    <x v="58"/>
    <s v="Expanded 3rdgeneration strategy"/>
    <n v="2700"/>
    <n v="6132"/>
    <n v="227"/>
    <x v="1"/>
    <n v="211"/>
    <m/>
    <x v="1"/>
    <s v="USD"/>
    <x v="58"/>
    <n v="1443934800"/>
    <b v="0"/>
    <b v="0"/>
    <s v="theater/plays"/>
    <x v="3"/>
    <x v="3"/>
  </r>
  <r>
    <n v="59"/>
    <x v="59"/>
    <s v="Assimilated real-time support"/>
    <n v="1400"/>
    <n v="3851"/>
    <n v="275"/>
    <x v="1"/>
    <n v="128"/>
    <m/>
    <x v="1"/>
    <s v="USD"/>
    <x v="59"/>
    <n v="1498539600"/>
    <b v="0"/>
    <b v="1"/>
    <s v="theater/plays"/>
    <x v="3"/>
    <x v="3"/>
  </r>
  <r>
    <n v="60"/>
    <x v="60"/>
    <s v="User-centric regional database"/>
    <n v="94200"/>
    <n v="135997"/>
    <n v="144"/>
    <x v="1"/>
    <n v="1600"/>
    <m/>
    <x v="0"/>
    <s v="CAD"/>
    <x v="60"/>
    <n v="1342760400"/>
    <b v="0"/>
    <b v="0"/>
    <s v="theater/plays"/>
    <x v="3"/>
    <x v="3"/>
  </r>
  <r>
    <n v="61"/>
    <x v="61"/>
    <s v="Open-source zero administration complexity"/>
    <n v="199200"/>
    <n v="184750"/>
    <n v="92"/>
    <x v="0"/>
    <n v="2253"/>
    <m/>
    <x v="0"/>
    <s v="CAD"/>
    <x v="61"/>
    <n v="1301720400"/>
    <b v="0"/>
    <b v="0"/>
    <s v="theater/plays"/>
    <x v="3"/>
    <x v="3"/>
  </r>
  <r>
    <n v="62"/>
    <x v="62"/>
    <s v="Organized incremental standardization"/>
    <n v="2000"/>
    <n v="14452"/>
    <n v="722"/>
    <x v="1"/>
    <n v="249"/>
    <m/>
    <x v="1"/>
    <s v="USD"/>
    <x v="62"/>
    <n v="1433566800"/>
    <b v="0"/>
    <b v="0"/>
    <s v="technology/web"/>
    <x v="2"/>
    <x v="2"/>
  </r>
  <r>
    <n v="63"/>
    <x v="63"/>
    <s v="Assimilated didactic open system"/>
    <n v="4700"/>
    <n v="557"/>
    <n v="11"/>
    <x v="0"/>
    <n v="5"/>
    <m/>
    <x v="1"/>
    <s v="USD"/>
    <x v="63"/>
    <n v="1493874000"/>
    <b v="0"/>
    <b v="0"/>
    <s v="theater/plays"/>
    <x v="3"/>
    <x v="3"/>
  </r>
  <r>
    <n v="64"/>
    <x v="64"/>
    <s v="Vision-oriented logistical intranet"/>
    <n v="2800"/>
    <n v="2734"/>
    <n v="97"/>
    <x v="0"/>
    <n v="38"/>
    <m/>
    <x v="1"/>
    <s v="USD"/>
    <x v="64"/>
    <n v="1531803600"/>
    <b v="0"/>
    <b v="1"/>
    <s v="technology/web"/>
    <x v="2"/>
    <x v="2"/>
  </r>
  <r>
    <n v="65"/>
    <x v="65"/>
    <s v="Mandatory incremental projection"/>
    <n v="6100"/>
    <n v="14405"/>
    <n v="236"/>
    <x v="1"/>
    <n v="236"/>
    <m/>
    <x v="1"/>
    <s v="USD"/>
    <x v="65"/>
    <n v="1296712800"/>
    <b v="0"/>
    <b v="0"/>
    <s v="theater/plays"/>
    <x v="3"/>
    <x v="3"/>
  </r>
  <r>
    <n v="66"/>
    <x v="66"/>
    <s v="Grass-roots needs-based encryption"/>
    <n v="2900"/>
    <n v="1307"/>
    <n v="45"/>
    <x v="0"/>
    <n v="12"/>
    <m/>
    <x v="1"/>
    <s v="USD"/>
    <x v="66"/>
    <n v="14289012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m/>
    <x v="4"/>
    <s v="GBP"/>
    <x v="67"/>
    <n v="1264831200"/>
    <b v="0"/>
    <b v="1"/>
    <s v="technology/wearables"/>
    <x v="2"/>
    <x v="8"/>
  </r>
  <r>
    <n v="68"/>
    <x v="68"/>
    <s v="Inverse multi-tasking installation"/>
    <n v="5700"/>
    <n v="14508"/>
    <n v="254"/>
    <x v="1"/>
    <n v="246"/>
    <m/>
    <x v="6"/>
    <s v="EUR"/>
    <x v="68"/>
    <n v="1505192400"/>
    <b v="0"/>
    <b v="1"/>
    <s v="theater/plays"/>
    <x v="3"/>
    <x v="3"/>
  </r>
  <r>
    <n v="69"/>
    <x v="69"/>
    <s v="Switchable disintermediate moderator"/>
    <n v="7900"/>
    <n v="1901"/>
    <n v="24"/>
    <x v="3"/>
    <n v="17"/>
    <m/>
    <x v="1"/>
    <s v="USD"/>
    <x v="69"/>
    <n v="1295676000"/>
    <b v="0"/>
    <b v="0"/>
    <s v="theater/plays"/>
    <x v="3"/>
    <x v="3"/>
  </r>
  <r>
    <n v="70"/>
    <x v="70"/>
    <s v="Re-engineered 24/7 task-force"/>
    <n v="128000"/>
    <n v="158389"/>
    <n v="123"/>
    <x v="1"/>
    <n v="2475"/>
    <m/>
    <x v="6"/>
    <s v="EUR"/>
    <x v="70"/>
    <n v="12929112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m/>
    <x v="1"/>
    <s v="USD"/>
    <x v="71"/>
    <n v="1575439200"/>
    <b v="0"/>
    <b v="0"/>
    <s v="theater/plays"/>
    <x v="3"/>
    <x v="3"/>
  </r>
  <r>
    <n v="72"/>
    <x v="72"/>
    <s v="Seamless coherent parallelism"/>
    <n v="600"/>
    <n v="4022"/>
    <n v="670"/>
    <x v="1"/>
    <n v="54"/>
    <m/>
    <x v="1"/>
    <s v="USD"/>
    <x v="72"/>
    <n v="1438837200"/>
    <b v="0"/>
    <b v="0"/>
    <s v="film &amp; video/animation"/>
    <x v="4"/>
    <x v="10"/>
  </r>
  <r>
    <n v="73"/>
    <x v="73"/>
    <s v="Cross-platform even-keeled initiative"/>
    <n v="1400"/>
    <n v="9253"/>
    <n v="660"/>
    <x v="1"/>
    <n v="88"/>
    <m/>
    <x v="1"/>
    <s v="USD"/>
    <x v="73"/>
    <n v="1480485600"/>
    <b v="0"/>
    <b v="0"/>
    <s v="music/jazz"/>
    <x v="1"/>
    <x v="17"/>
  </r>
  <r>
    <n v="74"/>
    <x v="74"/>
    <s v="Progressive tertiary framework"/>
    <n v="3900"/>
    <n v="4776"/>
    <n v="122"/>
    <x v="1"/>
    <n v="85"/>
    <m/>
    <x v="4"/>
    <s v="GBP"/>
    <x v="74"/>
    <n v="1459141200"/>
    <b v="0"/>
    <b v="0"/>
    <s v="music/metal"/>
    <x v="1"/>
    <x v="16"/>
  </r>
  <r>
    <n v="75"/>
    <x v="75"/>
    <s v="Multi-layered dynamic protocol"/>
    <n v="9700"/>
    <n v="14606"/>
    <n v="150"/>
    <x v="1"/>
    <n v="170"/>
    <m/>
    <x v="1"/>
    <s v="USD"/>
    <x v="75"/>
    <n v="15323220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m/>
    <x v="1"/>
    <s v="USD"/>
    <x v="76"/>
    <n v="1426222800"/>
    <b v="1"/>
    <b v="1"/>
    <s v="theater/plays"/>
    <x v="3"/>
    <x v="3"/>
  </r>
  <r>
    <n v="77"/>
    <x v="77"/>
    <s v="Pre-emptive impactful model"/>
    <n v="9500"/>
    <n v="4460"/>
    <n v="46"/>
    <x v="0"/>
    <n v="56"/>
    <m/>
    <x v="1"/>
    <s v="USD"/>
    <x v="77"/>
    <n v="1286773200"/>
    <b v="0"/>
    <b v="1"/>
    <s v="film &amp; video/animation"/>
    <x v="4"/>
    <x v="10"/>
  </r>
  <r>
    <n v="78"/>
    <x v="78"/>
    <s v="User-centric bifurcated knowledge user"/>
    <n v="4500"/>
    <n v="13536"/>
    <n v="300"/>
    <x v="1"/>
    <n v="330"/>
    <m/>
    <x v="1"/>
    <s v="USD"/>
    <x v="78"/>
    <n v="1523941200"/>
    <b v="0"/>
    <b v="0"/>
    <s v="publishing/translations"/>
    <x v="5"/>
    <x v="18"/>
  </r>
  <r>
    <n v="79"/>
    <x v="79"/>
    <s v="Triple-buffered reciprocal project"/>
    <n v="57800"/>
    <n v="40228"/>
    <n v="69"/>
    <x v="0"/>
    <n v="838"/>
    <m/>
    <x v="1"/>
    <s v="USD"/>
    <x v="79"/>
    <n v="1529557200"/>
    <b v="0"/>
    <b v="0"/>
    <s v="theater/plays"/>
    <x v="3"/>
    <x v="3"/>
  </r>
  <r>
    <n v="80"/>
    <x v="80"/>
    <s v="Cross-platform needs-based approach"/>
    <n v="1100"/>
    <n v="7012"/>
    <n v="637"/>
    <x v="1"/>
    <n v="127"/>
    <m/>
    <x v="1"/>
    <s v="USD"/>
    <x v="80"/>
    <n v="15065748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m/>
    <x v="1"/>
    <s v="USD"/>
    <x v="81"/>
    <n v="1513576800"/>
    <b v="0"/>
    <b v="0"/>
    <s v="music/rock"/>
    <x v="1"/>
    <x v="1"/>
  </r>
  <r>
    <n v="82"/>
    <x v="82"/>
    <s v="Reactive content-based framework"/>
    <n v="1000"/>
    <n v="14973"/>
    <n v="1497"/>
    <x v="1"/>
    <n v="180"/>
    <m/>
    <x v="4"/>
    <s v="GBP"/>
    <x v="82"/>
    <n v="1548309600"/>
    <b v="0"/>
    <b v="1"/>
    <s v="games/video games"/>
    <x v="6"/>
    <x v="11"/>
  </r>
  <r>
    <n v="83"/>
    <x v="83"/>
    <s v="Realigned user-facing concept"/>
    <n v="106400"/>
    <n v="39996"/>
    <n v="37"/>
    <x v="0"/>
    <n v="1000"/>
    <m/>
    <x v="1"/>
    <s v="USD"/>
    <x v="83"/>
    <n v="14715828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m/>
    <x v="1"/>
    <s v="USD"/>
    <x v="84"/>
    <n v="13443156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m/>
    <x v="2"/>
    <s v="AUD"/>
    <x v="85"/>
    <n v="1316408400"/>
    <b v="0"/>
    <b v="0"/>
    <s v="music/indie rock"/>
    <x v="1"/>
    <x v="7"/>
  </r>
  <r>
    <n v="86"/>
    <x v="86"/>
    <s v="Organic motivating firmware"/>
    <n v="7400"/>
    <n v="12405"/>
    <n v="167"/>
    <x v="1"/>
    <n v="203"/>
    <m/>
    <x v="1"/>
    <s v="USD"/>
    <x v="86"/>
    <n v="1431838800"/>
    <b v="1"/>
    <b v="0"/>
    <s v="theater/plays"/>
    <x v="3"/>
    <x v="3"/>
  </r>
  <r>
    <n v="87"/>
    <x v="87"/>
    <s v="Synergized 4thgeneration conglomeration"/>
    <n v="198500"/>
    <n v="123040"/>
    <n v="61"/>
    <x v="0"/>
    <n v="1482"/>
    <m/>
    <x v="2"/>
    <s v="AUD"/>
    <x v="87"/>
    <n v="1300510800"/>
    <b v="0"/>
    <b v="1"/>
    <s v="music/rock"/>
    <x v="1"/>
    <x v="1"/>
  </r>
  <r>
    <n v="88"/>
    <x v="88"/>
    <s v="Grass-roots fault-tolerant policy"/>
    <n v="4800"/>
    <n v="12516"/>
    <n v="260"/>
    <x v="1"/>
    <n v="113"/>
    <m/>
    <x v="1"/>
    <s v="USD"/>
    <x v="88"/>
    <n v="1431061200"/>
    <b v="0"/>
    <b v="0"/>
    <s v="publishing/translations"/>
    <x v="5"/>
    <x v="18"/>
  </r>
  <r>
    <n v="89"/>
    <x v="89"/>
    <s v="Monitored scalable knowledgebase"/>
    <n v="3400"/>
    <n v="8588"/>
    <n v="252"/>
    <x v="1"/>
    <n v="96"/>
    <m/>
    <x v="1"/>
    <s v="USD"/>
    <x v="89"/>
    <n v="1271480400"/>
    <b v="0"/>
    <b v="0"/>
    <s v="theater/plays"/>
    <x v="3"/>
    <x v="3"/>
  </r>
  <r>
    <n v="90"/>
    <x v="90"/>
    <s v="Synergistic explicit parallelism"/>
    <n v="7800"/>
    <n v="6132"/>
    <n v="78"/>
    <x v="0"/>
    <n v="106"/>
    <m/>
    <x v="1"/>
    <s v="USD"/>
    <x v="90"/>
    <n v="1456380000"/>
    <b v="0"/>
    <b v="1"/>
    <s v="theater/plays"/>
    <x v="3"/>
    <x v="3"/>
  </r>
  <r>
    <n v="91"/>
    <x v="91"/>
    <s v="Enhanced systemic analyzer"/>
    <n v="154300"/>
    <n v="74688"/>
    <n v="48"/>
    <x v="0"/>
    <n v="679"/>
    <m/>
    <x v="6"/>
    <s v="EUR"/>
    <x v="91"/>
    <n v="1472878800"/>
    <b v="0"/>
    <b v="0"/>
    <s v="publishing/translations"/>
    <x v="5"/>
    <x v="18"/>
  </r>
  <r>
    <n v="92"/>
    <x v="92"/>
    <s v="Object-based analyzing knowledge user"/>
    <n v="20000"/>
    <n v="51775"/>
    <n v="258"/>
    <x v="1"/>
    <n v="498"/>
    <m/>
    <x v="5"/>
    <s v="CHF"/>
    <x v="92"/>
    <n v="1277355600"/>
    <b v="0"/>
    <b v="1"/>
    <s v="games/video games"/>
    <x v="6"/>
    <x v="11"/>
  </r>
  <r>
    <n v="93"/>
    <x v="93"/>
    <s v="Pre-emptive radical architecture"/>
    <n v="108800"/>
    <n v="65877"/>
    <n v="60"/>
    <x v="3"/>
    <n v="610"/>
    <m/>
    <x v="1"/>
    <s v="USD"/>
    <x v="93"/>
    <n v="1351054800"/>
    <b v="0"/>
    <b v="1"/>
    <s v="theater/plays"/>
    <x v="3"/>
    <x v="3"/>
  </r>
  <r>
    <n v="94"/>
    <x v="94"/>
    <s v="Grass-roots web-enabled contingency"/>
    <n v="2900"/>
    <n v="8807"/>
    <n v="303"/>
    <x v="1"/>
    <n v="180"/>
    <m/>
    <x v="4"/>
    <s v="GBP"/>
    <x v="94"/>
    <n v="15555636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m/>
    <x v="1"/>
    <s v="USD"/>
    <x v="95"/>
    <n v="15716340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m/>
    <x v="1"/>
    <s v="USD"/>
    <x v="96"/>
    <n v="1300856400"/>
    <b v="0"/>
    <b v="0"/>
    <s v="theater/plays"/>
    <x v="3"/>
    <x v="3"/>
  </r>
  <r>
    <n v="97"/>
    <x v="97"/>
    <s v="Cloned bi-directional architecture"/>
    <n v="1300"/>
    <n v="12047"/>
    <n v="926"/>
    <x v="1"/>
    <n v="113"/>
    <m/>
    <x v="1"/>
    <s v="USD"/>
    <x v="48"/>
    <n v="1439874000"/>
    <b v="0"/>
    <b v="0"/>
    <s v="food/food trucks"/>
    <x v="0"/>
    <x v="0"/>
  </r>
  <r>
    <n v="98"/>
    <x v="98"/>
    <s v="Seamless transitional portal"/>
    <n v="97800"/>
    <n v="32951"/>
    <n v="33"/>
    <x v="0"/>
    <n v="1220"/>
    <m/>
    <x v="2"/>
    <s v="AUD"/>
    <x v="97"/>
    <n v="1438318800"/>
    <b v="0"/>
    <b v="0"/>
    <s v="games/video games"/>
    <x v="6"/>
    <x v="11"/>
  </r>
  <r>
    <n v="99"/>
    <x v="99"/>
    <s v="Fully-configurable motivating approach"/>
    <n v="7600"/>
    <n v="14951"/>
    <n v="196"/>
    <x v="1"/>
    <n v="164"/>
    <m/>
    <x v="1"/>
    <s v="USD"/>
    <x v="98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m/>
    <x v="1"/>
    <s v="USD"/>
    <x v="99"/>
    <n v="1320555600"/>
    <b v="0"/>
    <b v="0"/>
    <s v="theater/plays"/>
    <x v="3"/>
    <x v="3"/>
  </r>
  <r>
    <n v="101"/>
    <x v="101"/>
    <s v="Reduced heuristic moratorium"/>
    <n v="900"/>
    <n v="9193"/>
    <n v="1021"/>
    <x v="1"/>
    <n v="164"/>
    <m/>
    <x v="1"/>
    <s v="USD"/>
    <x v="100"/>
    <n v="1425103200"/>
    <b v="0"/>
    <b v="1"/>
    <s v="music/electric music"/>
    <x v="1"/>
    <x v="5"/>
  </r>
  <r>
    <n v="102"/>
    <x v="102"/>
    <s v="Front-line web-enabled model"/>
    <n v="3700"/>
    <n v="10422"/>
    <n v="281"/>
    <x v="1"/>
    <n v="336"/>
    <m/>
    <x v="1"/>
    <s v="USD"/>
    <x v="101"/>
    <n v="1526878800"/>
    <b v="0"/>
    <b v="1"/>
    <s v="technology/wearables"/>
    <x v="2"/>
    <x v="8"/>
  </r>
  <r>
    <n v="103"/>
    <x v="103"/>
    <s v="Polarized incremental emulation"/>
    <n v="10000"/>
    <n v="2461"/>
    <n v="24"/>
    <x v="0"/>
    <n v="37"/>
    <m/>
    <x v="6"/>
    <s v="EUR"/>
    <x v="102"/>
    <n v="12886740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m/>
    <x v="1"/>
    <s v="USD"/>
    <x v="103"/>
    <n v="1495602000"/>
    <b v="0"/>
    <b v="0"/>
    <s v="music/indie rock"/>
    <x v="1"/>
    <x v="7"/>
  </r>
  <r>
    <n v="105"/>
    <x v="105"/>
    <s v="Total fresh-thinking system engine"/>
    <n v="6800"/>
    <n v="9829"/>
    <n v="144"/>
    <x v="1"/>
    <n v="95"/>
    <m/>
    <x v="1"/>
    <s v="USD"/>
    <x v="104"/>
    <n v="13664340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m/>
    <x v="1"/>
    <s v="USD"/>
    <x v="105"/>
    <n v="15683508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m/>
    <x v="1"/>
    <s v="USD"/>
    <x v="106"/>
    <n v="15259284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m/>
    <x v="1"/>
    <s v="USD"/>
    <x v="107"/>
    <n v="13368852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m/>
    <x v="1"/>
    <s v="USD"/>
    <x v="108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4"/>
    <x v="0"/>
    <n v="296"/>
    <m/>
    <x v="1"/>
    <s v="USD"/>
    <x v="109"/>
    <n v="1538283600"/>
    <b v="0"/>
    <b v="0"/>
    <s v="food/food trucks"/>
    <x v="0"/>
    <x v="0"/>
  </r>
  <r>
    <n v="111"/>
    <x v="111"/>
    <s v="Re-engineered user-facing approach"/>
    <n v="61400"/>
    <n v="73653"/>
    <n v="119"/>
    <x v="1"/>
    <n v="676"/>
    <m/>
    <x v="1"/>
    <s v="USD"/>
    <x v="110"/>
    <n v="1348808400"/>
    <b v="0"/>
    <b v="0"/>
    <s v="publishing/radio &amp; podcasts"/>
    <x v="5"/>
    <x v="15"/>
  </r>
  <r>
    <n v="112"/>
    <x v="112"/>
    <s v="Re-engineered client-driven hub"/>
    <n v="4700"/>
    <n v="12635"/>
    <n v="268"/>
    <x v="1"/>
    <n v="361"/>
    <m/>
    <x v="2"/>
    <s v="AUD"/>
    <x v="111"/>
    <n v="1410152400"/>
    <b v="0"/>
    <b v="0"/>
    <s v="technology/web"/>
    <x v="2"/>
    <x v="2"/>
  </r>
  <r>
    <n v="113"/>
    <x v="113"/>
    <s v="User-friendly tertiary array"/>
    <n v="3300"/>
    <n v="12437"/>
    <n v="376"/>
    <x v="1"/>
    <n v="131"/>
    <m/>
    <x v="1"/>
    <s v="USD"/>
    <x v="112"/>
    <n v="1505797200"/>
    <b v="0"/>
    <b v="0"/>
    <s v="food/food trucks"/>
    <x v="0"/>
    <x v="0"/>
  </r>
  <r>
    <n v="114"/>
    <x v="114"/>
    <s v="Robust heuristic encoding"/>
    <n v="1900"/>
    <n v="13816"/>
    <n v="727"/>
    <x v="1"/>
    <n v="126"/>
    <m/>
    <x v="1"/>
    <s v="USD"/>
    <x v="113"/>
    <n v="15548724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m/>
    <x v="6"/>
    <s v="EUR"/>
    <x v="114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m/>
    <x v="1"/>
    <s v="USD"/>
    <x v="115"/>
    <n v="1442638800"/>
    <b v="0"/>
    <b v="0"/>
    <s v="theater/plays"/>
    <x v="3"/>
    <x v="3"/>
  </r>
  <r>
    <n v="117"/>
    <x v="117"/>
    <s v="Business-focused 24hour groupware"/>
    <n v="4900"/>
    <n v="8523"/>
    <n v="173"/>
    <x v="1"/>
    <n v="275"/>
    <m/>
    <x v="1"/>
    <s v="USD"/>
    <x v="116"/>
    <n v="1317186000"/>
    <b v="0"/>
    <b v="0"/>
    <s v="film &amp; video/television"/>
    <x v="4"/>
    <x v="19"/>
  </r>
  <r>
    <n v="118"/>
    <x v="118"/>
    <s v="Organic next generation protocol"/>
    <n v="5400"/>
    <n v="6351"/>
    <n v="117"/>
    <x v="1"/>
    <n v="67"/>
    <m/>
    <x v="1"/>
    <s v="USD"/>
    <x v="117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4"/>
    <x v="1"/>
    <n v="154"/>
    <m/>
    <x v="1"/>
    <s v="USD"/>
    <x v="118"/>
    <n v="14043636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m/>
    <x v="1"/>
    <s v="USD"/>
    <x v="119"/>
    <n v="1429592400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m/>
    <x v="1"/>
    <s v="USD"/>
    <x v="33"/>
    <n v="14136084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m/>
    <x v="1"/>
    <s v="USD"/>
    <x v="120"/>
    <n v="1419400800"/>
    <b v="0"/>
    <b v="0"/>
    <s v="publishing/fiction"/>
    <x v="5"/>
    <x v="13"/>
  </r>
  <r>
    <n v="123"/>
    <x v="123"/>
    <s v="Enhanced scalable concept"/>
    <n v="177700"/>
    <n v="33092"/>
    <n v="18"/>
    <x v="0"/>
    <n v="662"/>
    <m/>
    <x v="0"/>
    <s v="CAD"/>
    <x v="121"/>
    <n v="1448604000"/>
    <b v="1"/>
    <b v="0"/>
    <s v="theater/plays"/>
    <x v="3"/>
    <x v="3"/>
  </r>
  <r>
    <n v="124"/>
    <x v="124"/>
    <s v="Polarized uniform software"/>
    <n v="2600"/>
    <n v="9562"/>
    <n v="367"/>
    <x v="1"/>
    <n v="94"/>
    <m/>
    <x v="6"/>
    <s v="EUR"/>
    <x v="122"/>
    <n v="1562302800"/>
    <b v="0"/>
    <b v="0"/>
    <s v="photography/photography books"/>
    <x v="7"/>
    <x v="14"/>
  </r>
  <r>
    <n v="125"/>
    <x v="125"/>
    <s v="Stand-alone web-enabled moderator"/>
    <n v="5300"/>
    <n v="8475"/>
    <n v="159"/>
    <x v="1"/>
    <n v="180"/>
    <m/>
    <x v="1"/>
    <s v="USD"/>
    <x v="123"/>
    <n v="1537678800"/>
    <b v="0"/>
    <b v="0"/>
    <s v="theater/plays"/>
    <x v="3"/>
    <x v="3"/>
  </r>
  <r>
    <n v="126"/>
    <x v="126"/>
    <s v="Proactive methodical benchmark"/>
    <n v="180200"/>
    <n v="69617"/>
    <n v="38"/>
    <x v="0"/>
    <n v="774"/>
    <m/>
    <x v="1"/>
    <s v="USD"/>
    <x v="124"/>
    <n v="14735700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m/>
    <x v="0"/>
    <s v="CAD"/>
    <x v="125"/>
    <n v="1273899600"/>
    <b v="0"/>
    <b v="0"/>
    <s v="theater/plays"/>
    <x v="3"/>
    <x v="3"/>
  </r>
  <r>
    <n v="128"/>
    <x v="128"/>
    <s v="Phased human-resource core"/>
    <n v="70600"/>
    <n v="42596"/>
    <n v="60"/>
    <x v="3"/>
    <n v="532"/>
    <m/>
    <x v="1"/>
    <s v="USD"/>
    <x v="126"/>
    <n v="1284008400"/>
    <b v="0"/>
    <b v="0"/>
    <s v="music/rock"/>
    <x v="1"/>
    <x v="1"/>
  </r>
  <r>
    <n v="129"/>
    <x v="129"/>
    <s v="Mandatory tertiary implementation"/>
    <n v="148500"/>
    <n v="4756"/>
    <n v="3"/>
    <x v="3"/>
    <n v="55"/>
    <m/>
    <x v="2"/>
    <s v="AUD"/>
    <x v="127"/>
    <n v="1425103200"/>
    <b v="0"/>
    <b v="0"/>
    <s v="food/food trucks"/>
    <x v="0"/>
    <x v="0"/>
  </r>
  <r>
    <n v="130"/>
    <x v="130"/>
    <s v="Secured directional encryption"/>
    <n v="9600"/>
    <n v="14925"/>
    <n v="155"/>
    <x v="1"/>
    <n v="533"/>
    <m/>
    <x v="3"/>
    <s v="DKK"/>
    <x v="128"/>
    <n v="1320991200"/>
    <b v="0"/>
    <b v="0"/>
    <s v="film &amp; video/drama"/>
    <x v="4"/>
    <x v="6"/>
  </r>
  <r>
    <n v="131"/>
    <x v="131"/>
    <s v="Distributed 5thgeneration implementation"/>
    <n v="164700"/>
    <n v="166116"/>
    <n v="100"/>
    <x v="1"/>
    <n v="2443"/>
    <m/>
    <x v="4"/>
    <s v="GBP"/>
    <x v="129"/>
    <n v="1386828000"/>
    <b v="0"/>
    <b v="0"/>
    <s v="technology/web"/>
    <x v="2"/>
    <x v="2"/>
  </r>
  <r>
    <n v="132"/>
    <x v="132"/>
    <s v="Virtual static core"/>
    <n v="3300"/>
    <n v="3834"/>
    <n v="116"/>
    <x v="1"/>
    <n v="89"/>
    <m/>
    <x v="1"/>
    <s v="USD"/>
    <x v="130"/>
    <n v="1517119200"/>
    <b v="0"/>
    <b v="1"/>
    <s v="theater/plays"/>
    <x v="3"/>
    <x v="3"/>
  </r>
  <r>
    <n v="133"/>
    <x v="133"/>
    <s v="Secured content-based product"/>
    <n v="4500"/>
    <n v="13985"/>
    <n v="310"/>
    <x v="1"/>
    <n v="159"/>
    <m/>
    <x v="1"/>
    <s v="USD"/>
    <x v="131"/>
    <n v="1315026000"/>
    <b v="0"/>
    <b v="0"/>
    <s v="music/world music"/>
    <x v="1"/>
    <x v="21"/>
  </r>
  <r>
    <n v="134"/>
    <x v="134"/>
    <s v="Secured executive concept"/>
    <n v="99500"/>
    <n v="89288"/>
    <n v="89"/>
    <x v="0"/>
    <n v="940"/>
    <m/>
    <x v="5"/>
    <s v="CHF"/>
    <x v="132"/>
    <n v="13126932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m/>
    <x v="1"/>
    <s v="USD"/>
    <x v="133"/>
    <n v="13630644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m/>
    <x v="1"/>
    <s v="USD"/>
    <x v="134"/>
    <n v="1403154000"/>
    <b v="0"/>
    <b v="1"/>
    <s v="film &amp; video/drama"/>
    <x v="4"/>
    <x v="6"/>
  </r>
  <r>
    <n v="137"/>
    <x v="137"/>
    <s v="Down-sized disintermediate support"/>
    <n v="1800"/>
    <n v="4712"/>
    <n v="261"/>
    <x v="1"/>
    <n v="50"/>
    <m/>
    <x v="1"/>
    <s v="USD"/>
    <x v="135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m/>
    <x v="1"/>
    <s v="USD"/>
    <x v="136"/>
    <n v="1349326800"/>
    <b v="0"/>
    <b v="0"/>
    <s v="games/mobile games"/>
    <x v="6"/>
    <x v="20"/>
  </r>
  <r>
    <n v="139"/>
    <x v="139"/>
    <s v="Down-sized empowering protocol"/>
    <n v="92100"/>
    <n v="19246"/>
    <n v="20"/>
    <x v="0"/>
    <n v="326"/>
    <m/>
    <x v="1"/>
    <s v="USD"/>
    <x v="137"/>
    <n v="14309748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m/>
    <x v="1"/>
    <s v="USD"/>
    <x v="138"/>
    <n v="1519970400"/>
    <b v="0"/>
    <b v="0"/>
    <s v="film &amp; video/documentary"/>
    <x v="4"/>
    <x v="4"/>
  </r>
  <r>
    <n v="141"/>
    <x v="141"/>
    <s v="Distributed motivating algorithm"/>
    <n v="64300"/>
    <n v="65323"/>
    <n v="101"/>
    <x v="1"/>
    <n v="1071"/>
    <m/>
    <x v="1"/>
    <s v="USD"/>
    <x v="139"/>
    <n v="14346036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m/>
    <x v="1"/>
    <s v="USD"/>
    <x v="107"/>
    <n v="1337230800"/>
    <b v="0"/>
    <b v="0"/>
    <s v="technology/web"/>
    <x v="2"/>
    <x v="2"/>
  </r>
  <r>
    <n v="143"/>
    <x v="143"/>
    <s v="Implemented discrete secured line"/>
    <n v="5400"/>
    <n v="7322"/>
    <n v="135"/>
    <x v="1"/>
    <n v="70"/>
    <m/>
    <x v="1"/>
    <s v="USD"/>
    <x v="140"/>
    <n v="12794292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m/>
    <x v="1"/>
    <s v="USD"/>
    <x v="141"/>
    <n v="1561438800"/>
    <b v="0"/>
    <b v="0"/>
    <s v="theater/plays"/>
    <x v="3"/>
    <x v="3"/>
  </r>
  <r>
    <n v="145"/>
    <x v="145"/>
    <s v="Secured reciprocal array"/>
    <n v="25000"/>
    <n v="59128"/>
    <n v="236"/>
    <x v="1"/>
    <n v="768"/>
    <m/>
    <x v="5"/>
    <s v="CHF"/>
    <x v="142"/>
    <n v="14104980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m/>
    <x v="1"/>
    <s v="USD"/>
    <x v="143"/>
    <n v="13224600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m/>
    <x v="1"/>
    <s v="USD"/>
    <x v="144"/>
    <n v="1466312400"/>
    <b v="0"/>
    <b v="1"/>
    <s v="theater/plays"/>
    <x v="3"/>
    <x v="3"/>
  </r>
  <r>
    <n v="148"/>
    <x v="148"/>
    <s v="Upgradable hybrid capability"/>
    <n v="9300"/>
    <n v="11255"/>
    <n v="121"/>
    <x v="1"/>
    <n v="107"/>
    <m/>
    <x v="1"/>
    <s v="USD"/>
    <x v="145"/>
    <n v="1501736400"/>
    <b v="0"/>
    <b v="0"/>
    <s v="technology/wearables"/>
    <x v="2"/>
    <x v="8"/>
  </r>
  <r>
    <n v="149"/>
    <x v="149"/>
    <s v="Managed fresh-thinking flexibility"/>
    <n v="6200"/>
    <n v="13632"/>
    <n v="219"/>
    <x v="1"/>
    <n v="195"/>
    <m/>
    <x v="1"/>
    <s v="USD"/>
    <x v="146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m/>
    <x v="1"/>
    <s v="USD"/>
    <x v="147"/>
    <n v="1545026400"/>
    <b v="0"/>
    <b v="0"/>
    <s v="music/rock"/>
    <x v="1"/>
    <x v="1"/>
  </r>
  <r>
    <n v="151"/>
    <x v="151"/>
    <s v="Customizable intermediate extranet"/>
    <n v="137200"/>
    <n v="88037"/>
    <n v="64"/>
    <x v="0"/>
    <n v="1467"/>
    <m/>
    <x v="1"/>
    <s v="USD"/>
    <x v="148"/>
    <n v="14066964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m/>
    <x v="1"/>
    <s v="USD"/>
    <x v="149"/>
    <n v="1487916000"/>
    <b v="0"/>
    <b v="0"/>
    <s v="music/indie rock"/>
    <x v="1"/>
    <x v="7"/>
  </r>
  <r>
    <n v="153"/>
    <x v="153"/>
    <s v="Multi-tiered radical definition"/>
    <n v="189400"/>
    <n v="176112"/>
    <n v="92"/>
    <x v="0"/>
    <n v="5681"/>
    <m/>
    <x v="1"/>
    <s v="USD"/>
    <x v="150"/>
    <n v="1351141200"/>
    <b v="0"/>
    <b v="0"/>
    <s v="theater/plays"/>
    <x v="3"/>
    <x v="3"/>
  </r>
  <r>
    <n v="154"/>
    <x v="154"/>
    <s v="Devolved foreground benchmark"/>
    <n v="171300"/>
    <n v="100650"/>
    <n v="58"/>
    <x v="0"/>
    <n v="1059"/>
    <m/>
    <x v="1"/>
    <s v="USD"/>
    <x v="151"/>
    <n v="14650164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m/>
    <x v="1"/>
    <s v="USD"/>
    <x v="152"/>
    <n v="1270789200"/>
    <b v="0"/>
    <b v="0"/>
    <s v="theater/plays"/>
    <x v="3"/>
    <x v="3"/>
  </r>
  <r>
    <n v="156"/>
    <x v="156"/>
    <s v="Streamlined encompassing encryption"/>
    <n v="36400"/>
    <n v="26914"/>
    <n v="73"/>
    <x v="3"/>
    <n v="379"/>
    <m/>
    <x v="2"/>
    <s v="AUD"/>
    <x v="153"/>
    <n v="1572325200"/>
    <b v="0"/>
    <b v="0"/>
    <s v="music/rock"/>
    <x v="1"/>
    <x v="1"/>
  </r>
  <r>
    <n v="157"/>
    <x v="157"/>
    <s v="User-friendly reciprocal initiative"/>
    <n v="4200"/>
    <n v="2212"/>
    <n v="52"/>
    <x v="0"/>
    <n v="30"/>
    <m/>
    <x v="2"/>
    <s v="AUD"/>
    <x v="154"/>
    <n v="1389420000"/>
    <b v="0"/>
    <b v="0"/>
    <s v="photography/photography books"/>
    <x v="7"/>
    <x v="14"/>
  </r>
  <r>
    <n v="158"/>
    <x v="158"/>
    <s v="Ergonomic fresh-thinking installation"/>
    <n v="2100"/>
    <n v="4640"/>
    <n v="220"/>
    <x v="1"/>
    <n v="41"/>
    <m/>
    <x v="1"/>
    <s v="USD"/>
    <x v="155"/>
    <n v="1449640800"/>
    <b v="0"/>
    <b v="0"/>
    <s v="music/rock"/>
    <x v="1"/>
    <x v="1"/>
  </r>
  <r>
    <n v="159"/>
    <x v="159"/>
    <s v="Robust explicit hardware"/>
    <n v="191200"/>
    <n v="191222"/>
    <n v="100"/>
    <x v="1"/>
    <n v="1821"/>
    <m/>
    <x v="1"/>
    <s v="USD"/>
    <x v="156"/>
    <n v="1555218000"/>
    <b v="0"/>
    <b v="1"/>
    <s v="theater/plays"/>
    <x v="3"/>
    <x v="3"/>
  </r>
  <r>
    <n v="160"/>
    <x v="160"/>
    <s v="Stand-alone actuating support"/>
    <n v="8000"/>
    <n v="12985"/>
    <n v="162"/>
    <x v="1"/>
    <n v="164"/>
    <m/>
    <x v="1"/>
    <s v="USD"/>
    <x v="157"/>
    <n v="15577236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m/>
    <x v="1"/>
    <s v="USD"/>
    <x v="158"/>
    <n v="1443502800"/>
    <b v="0"/>
    <b v="1"/>
    <s v="technology/web"/>
    <x v="2"/>
    <x v="2"/>
  </r>
  <r>
    <n v="162"/>
    <x v="162"/>
    <s v="Extended bottom-line open architecture"/>
    <n v="6100"/>
    <n v="9134"/>
    <n v="149"/>
    <x v="1"/>
    <n v="157"/>
    <m/>
    <x v="5"/>
    <s v="CHF"/>
    <x v="159"/>
    <n v="1546840800"/>
    <b v="0"/>
    <b v="0"/>
    <s v="music/rock"/>
    <x v="1"/>
    <x v="1"/>
  </r>
  <r>
    <n v="163"/>
    <x v="163"/>
    <s v="Extended reciprocal circuit"/>
    <n v="3500"/>
    <n v="8864"/>
    <n v="253"/>
    <x v="1"/>
    <n v="246"/>
    <m/>
    <x v="1"/>
    <s v="USD"/>
    <x v="16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m/>
    <x v="1"/>
    <s v="USD"/>
    <x v="161"/>
    <n v="1507525200"/>
    <b v="0"/>
    <b v="0"/>
    <s v="theater/plays"/>
    <x v="3"/>
    <x v="3"/>
  </r>
  <r>
    <n v="165"/>
    <x v="165"/>
    <s v="Synergized radical product"/>
    <n v="90400"/>
    <n v="110279"/>
    <n v="121"/>
    <x v="1"/>
    <n v="2506"/>
    <m/>
    <x v="1"/>
    <s v="USD"/>
    <x v="162"/>
    <n v="15043284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m/>
    <x v="1"/>
    <s v="USD"/>
    <x v="163"/>
    <n v="1293343200"/>
    <b v="0"/>
    <b v="0"/>
    <s v="photography/photography books"/>
    <x v="7"/>
    <x v="14"/>
  </r>
  <r>
    <n v="167"/>
    <x v="167"/>
    <s v="Robust content-based emulation"/>
    <n v="2600"/>
    <n v="10804"/>
    <n v="415"/>
    <x v="1"/>
    <n v="146"/>
    <m/>
    <x v="2"/>
    <s v="AUD"/>
    <x v="164"/>
    <n v="1371704400"/>
    <b v="0"/>
    <b v="0"/>
    <s v="theater/plays"/>
    <x v="3"/>
    <x v="3"/>
  </r>
  <r>
    <n v="168"/>
    <x v="168"/>
    <s v="Ergonomic uniform open system"/>
    <n v="128100"/>
    <n v="40107"/>
    <n v="31"/>
    <x v="0"/>
    <n v="955"/>
    <m/>
    <x v="3"/>
    <s v="DKK"/>
    <x v="165"/>
    <n v="15527988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m/>
    <x v="1"/>
    <s v="USD"/>
    <x v="166"/>
    <n v="1342328400"/>
    <b v="0"/>
    <b v="1"/>
    <s v="film &amp; video/shorts"/>
    <x v="4"/>
    <x v="12"/>
  </r>
  <r>
    <n v="170"/>
    <x v="170"/>
    <s v="Mandatory mobile product"/>
    <n v="188100"/>
    <n v="5528"/>
    <n v="2"/>
    <x v="0"/>
    <n v="67"/>
    <m/>
    <x v="1"/>
    <s v="USD"/>
    <x v="167"/>
    <n v="1502341200"/>
    <b v="0"/>
    <b v="0"/>
    <s v="music/indie rock"/>
    <x v="1"/>
    <x v="7"/>
  </r>
  <r>
    <n v="171"/>
    <x v="171"/>
    <s v="Public-key 3rdgeneration budgetary management"/>
    <n v="4900"/>
    <n v="521"/>
    <n v="10"/>
    <x v="0"/>
    <n v="5"/>
    <m/>
    <x v="1"/>
    <s v="USD"/>
    <x v="168"/>
    <n v="1397192400"/>
    <b v="0"/>
    <b v="0"/>
    <s v="publishing/translations"/>
    <x v="5"/>
    <x v="18"/>
  </r>
  <r>
    <n v="172"/>
    <x v="172"/>
    <s v="Centralized national firmware"/>
    <n v="800"/>
    <n v="663"/>
    <n v="82"/>
    <x v="0"/>
    <n v="26"/>
    <m/>
    <x v="1"/>
    <s v="USD"/>
    <x v="169"/>
    <n v="14070420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m/>
    <x v="1"/>
    <s v="USD"/>
    <x v="170"/>
    <n v="1369371600"/>
    <b v="0"/>
    <b v="0"/>
    <s v="theater/plays"/>
    <x v="3"/>
    <x v="3"/>
  </r>
  <r>
    <n v="174"/>
    <x v="174"/>
    <s v="Pre-emptive scalable access"/>
    <n v="600"/>
    <n v="5368"/>
    <n v="894"/>
    <x v="1"/>
    <n v="48"/>
    <m/>
    <x v="1"/>
    <s v="USD"/>
    <x v="171"/>
    <n v="14441076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m/>
    <x v="1"/>
    <s v="USD"/>
    <x v="172"/>
    <n v="1474261200"/>
    <b v="0"/>
    <b v="0"/>
    <s v="theater/plays"/>
    <x v="3"/>
    <x v="3"/>
  </r>
  <r>
    <n v="176"/>
    <x v="176"/>
    <s v="Proactive scalable Graphical User Interface"/>
    <n v="115000"/>
    <n v="86060"/>
    <n v="74"/>
    <x v="0"/>
    <n v="782"/>
    <m/>
    <x v="1"/>
    <s v="USD"/>
    <x v="173"/>
    <n v="14736564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m/>
    <x v="1"/>
    <s v="USD"/>
    <x v="174"/>
    <n v="1291960800"/>
    <b v="0"/>
    <b v="0"/>
    <s v="theater/plays"/>
    <x v="3"/>
    <x v="3"/>
  </r>
  <r>
    <n v="178"/>
    <x v="178"/>
    <s v="Triple-buffered cohesive structure"/>
    <n v="7200"/>
    <n v="6927"/>
    <n v="96"/>
    <x v="0"/>
    <n v="210"/>
    <m/>
    <x v="1"/>
    <s v="USD"/>
    <x v="175"/>
    <n v="1506747600"/>
    <b v="0"/>
    <b v="0"/>
    <s v="food/food trucks"/>
    <x v="0"/>
    <x v="0"/>
  </r>
  <r>
    <n v="179"/>
    <x v="179"/>
    <s v="Realigned human-resource orchestration"/>
    <n v="44500"/>
    <n v="159185"/>
    <n v="357"/>
    <x v="1"/>
    <n v="3537"/>
    <m/>
    <x v="0"/>
    <s v="CAD"/>
    <x v="176"/>
    <n v="13635828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m/>
    <x v="2"/>
    <s v="AUD"/>
    <x v="177"/>
    <n v="1269666000"/>
    <b v="0"/>
    <b v="0"/>
    <s v="technology/wearables"/>
    <x v="2"/>
    <x v="8"/>
  </r>
  <r>
    <n v="181"/>
    <x v="181"/>
    <s v="Centralized global approach"/>
    <n v="8600"/>
    <n v="5315"/>
    <n v="61"/>
    <x v="0"/>
    <n v="136"/>
    <m/>
    <x v="1"/>
    <s v="USD"/>
    <x v="178"/>
    <n v="15086484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m/>
    <x v="3"/>
    <s v="DKK"/>
    <x v="179"/>
    <n v="15619572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m/>
    <x v="0"/>
    <s v="CAD"/>
    <x v="180"/>
    <n v="1285131600"/>
    <b v="0"/>
    <b v="0"/>
    <s v="music/rock"/>
    <x v="1"/>
    <x v="1"/>
  </r>
  <r>
    <n v="184"/>
    <x v="184"/>
    <s v="Adaptive asynchronous emulation"/>
    <n v="3600"/>
    <n v="10550"/>
    <n v="293"/>
    <x v="1"/>
    <n v="340"/>
    <m/>
    <x v="1"/>
    <s v="USD"/>
    <x v="181"/>
    <n v="1556946000"/>
    <b v="0"/>
    <b v="0"/>
    <s v="theater/plays"/>
    <x v="3"/>
    <x v="3"/>
  </r>
  <r>
    <n v="185"/>
    <x v="185"/>
    <s v="Innovative actuating conglomeration"/>
    <n v="1000"/>
    <n v="718"/>
    <n v="71"/>
    <x v="0"/>
    <n v="19"/>
    <m/>
    <x v="1"/>
    <s v="USD"/>
    <x v="182"/>
    <n v="1527138000"/>
    <b v="0"/>
    <b v="0"/>
    <s v="film &amp; video/television"/>
    <x v="4"/>
    <x v="19"/>
  </r>
  <r>
    <n v="186"/>
    <x v="186"/>
    <s v="Grass-roots foreground policy"/>
    <n v="88800"/>
    <n v="28358"/>
    <n v="31"/>
    <x v="0"/>
    <n v="886"/>
    <m/>
    <x v="1"/>
    <s v="USD"/>
    <x v="183"/>
    <n v="1402117200"/>
    <b v="0"/>
    <b v="0"/>
    <s v="theater/plays"/>
    <x v="3"/>
    <x v="3"/>
  </r>
  <r>
    <n v="187"/>
    <x v="187"/>
    <s v="Horizontal transitional paradigm"/>
    <n v="60200"/>
    <n v="138384"/>
    <n v="229"/>
    <x v="1"/>
    <n v="1442"/>
    <m/>
    <x v="0"/>
    <s v="CAD"/>
    <x v="184"/>
    <n v="13640148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m/>
    <x v="6"/>
    <s v="EUR"/>
    <x v="185"/>
    <n v="1417586400"/>
    <b v="0"/>
    <b v="0"/>
    <s v="theater/plays"/>
    <x v="3"/>
    <x v="3"/>
  </r>
  <r>
    <n v="189"/>
    <x v="189"/>
    <s v="Switchable contextually-based access"/>
    <n v="191300"/>
    <n v="45004"/>
    <n v="23"/>
    <x v="3"/>
    <n v="441"/>
    <m/>
    <x v="1"/>
    <s v="USD"/>
    <x v="186"/>
    <n v="1457071200"/>
    <b v="0"/>
    <b v="0"/>
    <s v="theater/plays"/>
    <x v="3"/>
    <x v="3"/>
  </r>
  <r>
    <n v="190"/>
    <x v="190"/>
    <s v="Up-sized dynamic throughput"/>
    <n v="3700"/>
    <n v="2538"/>
    <n v="68"/>
    <x v="0"/>
    <n v="24"/>
    <m/>
    <x v="1"/>
    <s v="USD"/>
    <x v="187"/>
    <n v="1370408400"/>
    <b v="0"/>
    <b v="1"/>
    <s v="theater/plays"/>
    <x v="3"/>
    <x v="3"/>
  </r>
  <r>
    <n v="191"/>
    <x v="191"/>
    <s v="Mandatory reciprocal superstructure"/>
    <n v="8400"/>
    <n v="3188"/>
    <n v="37"/>
    <x v="0"/>
    <n v="86"/>
    <m/>
    <x v="6"/>
    <s v="EUR"/>
    <x v="188"/>
    <n v="1552626000"/>
    <b v="0"/>
    <b v="0"/>
    <s v="theater/plays"/>
    <x v="3"/>
    <x v="3"/>
  </r>
  <r>
    <n v="192"/>
    <x v="192"/>
    <s v="Upgradable 4thgeneration productivity"/>
    <n v="42600"/>
    <n v="8517"/>
    <n v="19"/>
    <x v="0"/>
    <n v="243"/>
    <m/>
    <x v="1"/>
    <s v="USD"/>
    <x v="189"/>
    <n v="1404190800"/>
    <b v="0"/>
    <b v="0"/>
    <s v="music/rock"/>
    <x v="1"/>
    <x v="1"/>
  </r>
  <r>
    <n v="193"/>
    <x v="193"/>
    <s v="Progressive discrete hub"/>
    <n v="6600"/>
    <n v="3012"/>
    <n v="45"/>
    <x v="0"/>
    <n v="65"/>
    <m/>
    <x v="1"/>
    <s v="USD"/>
    <x v="190"/>
    <n v="1523509200"/>
    <b v="1"/>
    <b v="0"/>
    <s v="music/indie rock"/>
    <x v="1"/>
    <x v="7"/>
  </r>
  <r>
    <n v="194"/>
    <x v="194"/>
    <s v="Assimilated multi-tasking archive"/>
    <n v="7100"/>
    <n v="8716"/>
    <n v="122"/>
    <x v="1"/>
    <n v="126"/>
    <m/>
    <x v="1"/>
    <s v="USD"/>
    <x v="191"/>
    <n v="1443589200"/>
    <b v="0"/>
    <b v="0"/>
    <s v="music/metal"/>
    <x v="1"/>
    <x v="16"/>
  </r>
  <r>
    <n v="195"/>
    <x v="195"/>
    <s v="Upgradable high-level solution"/>
    <n v="15800"/>
    <n v="57157"/>
    <n v="361"/>
    <x v="1"/>
    <n v="524"/>
    <m/>
    <x v="1"/>
    <s v="USD"/>
    <x v="192"/>
    <n v="15334452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m/>
    <x v="3"/>
    <s v="DKK"/>
    <x v="173"/>
    <n v="14745204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m/>
    <x v="1"/>
    <s v="USD"/>
    <x v="193"/>
    <n v="1499403600"/>
    <b v="0"/>
    <b v="0"/>
    <s v="film &amp; video/drama"/>
    <x v="4"/>
    <x v="6"/>
  </r>
  <r>
    <n v="198"/>
    <x v="198"/>
    <s v="Universal multi-state capability"/>
    <n v="63200"/>
    <n v="6041"/>
    <n v="9"/>
    <x v="0"/>
    <n v="168"/>
    <m/>
    <x v="1"/>
    <s v="USD"/>
    <x v="194"/>
    <n v="1283576400"/>
    <b v="0"/>
    <b v="0"/>
    <s v="music/electric music"/>
    <x v="1"/>
    <x v="5"/>
  </r>
  <r>
    <n v="199"/>
    <x v="199"/>
    <s v="Digitized reciprocal infrastructure"/>
    <n v="1800"/>
    <n v="968"/>
    <n v="53"/>
    <x v="0"/>
    <n v="13"/>
    <m/>
    <x v="1"/>
    <s v="USD"/>
    <x v="195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m/>
    <x v="0"/>
    <s v="CAD"/>
    <x v="152"/>
    <n v="12704436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m/>
    <x v="1"/>
    <s v="USD"/>
    <x v="196"/>
    <n v="1407819600"/>
    <b v="0"/>
    <b v="0"/>
    <s v="technology/web"/>
    <x v="2"/>
    <x v="2"/>
  </r>
  <r>
    <n v="202"/>
    <x v="202"/>
    <s v="Upgradable scalable methodology"/>
    <n v="8300"/>
    <n v="6543"/>
    <n v="78"/>
    <x v="3"/>
    <n v="82"/>
    <m/>
    <x v="1"/>
    <s v="USD"/>
    <x v="197"/>
    <n v="13178772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m/>
    <x v="2"/>
    <s v="AUD"/>
    <x v="198"/>
    <n v="1484805600"/>
    <b v="0"/>
    <b v="0"/>
    <s v="theater/plays"/>
    <x v="3"/>
    <x v="3"/>
  </r>
  <r>
    <n v="204"/>
    <x v="204"/>
    <s v="Mandatory multimedia leverage"/>
    <n v="75000"/>
    <n v="2529"/>
    <n v="3"/>
    <x v="0"/>
    <n v="40"/>
    <m/>
    <x v="1"/>
    <s v="USD"/>
    <x v="199"/>
    <n v="1302670800"/>
    <b v="0"/>
    <b v="0"/>
    <s v="music/jazz"/>
    <x v="1"/>
    <x v="17"/>
  </r>
  <r>
    <n v="205"/>
    <x v="205"/>
    <s v="Focused analyzing circuit"/>
    <n v="1300"/>
    <n v="5614"/>
    <n v="431"/>
    <x v="1"/>
    <n v="80"/>
    <m/>
    <x v="1"/>
    <s v="USD"/>
    <x v="200"/>
    <n v="1540789200"/>
    <b v="1"/>
    <b v="0"/>
    <s v="theater/plays"/>
    <x v="3"/>
    <x v="3"/>
  </r>
  <r>
    <n v="206"/>
    <x v="206"/>
    <s v="Fundamental grid-enabled strategy"/>
    <n v="9000"/>
    <n v="3496"/>
    <n v="38"/>
    <x v="3"/>
    <n v="57"/>
    <m/>
    <x v="1"/>
    <s v="USD"/>
    <x v="201"/>
    <n v="1268028000"/>
    <b v="0"/>
    <b v="0"/>
    <s v="publishing/fiction"/>
    <x v="5"/>
    <x v="13"/>
  </r>
  <r>
    <n v="207"/>
    <x v="207"/>
    <s v="Digitized 5thgeneration knowledgebase"/>
    <n v="1000"/>
    <n v="4257"/>
    <n v="425"/>
    <x v="1"/>
    <n v="43"/>
    <m/>
    <x v="1"/>
    <s v="USD"/>
    <x v="202"/>
    <n v="15371604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m/>
    <x v="1"/>
    <s v="USD"/>
    <x v="203"/>
    <n v="15122808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m/>
    <x v="2"/>
    <s v="AUD"/>
    <x v="204"/>
    <n v="14631156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m/>
    <x v="3"/>
    <s v="DKK"/>
    <x v="205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4"/>
    <x v="0"/>
    <n v="1625"/>
    <m/>
    <x v="1"/>
    <s v="USD"/>
    <x v="206"/>
    <n v="1379653200"/>
    <b v="0"/>
    <b v="0"/>
    <s v="theater/plays"/>
    <x v="3"/>
    <x v="3"/>
  </r>
  <r>
    <n v="212"/>
    <x v="212"/>
    <s v="Profound next generation infrastructure"/>
    <n v="8100"/>
    <n v="12300"/>
    <n v="151"/>
    <x v="1"/>
    <n v="168"/>
    <m/>
    <x v="1"/>
    <s v="USD"/>
    <x v="207"/>
    <n v="15803640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m/>
    <x v="1"/>
    <s v="USD"/>
    <x v="208"/>
    <n v="12897144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m/>
    <x v="1"/>
    <s v="USD"/>
    <x v="209"/>
    <n v="1282712400"/>
    <b v="0"/>
    <b v="0"/>
    <s v="music/rock"/>
    <x v="1"/>
    <x v="1"/>
  </r>
  <r>
    <n v="215"/>
    <x v="215"/>
    <s v="Extended 24/7 implementation"/>
    <n v="156800"/>
    <n v="6024"/>
    <n v="3"/>
    <x v="0"/>
    <n v="143"/>
    <m/>
    <x v="1"/>
    <s v="USD"/>
    <x v="210"/>
    <n v="1550210400"/>
    <b v="0"/>
    <b v="0"/>
    <s v="theater/plays"/>
    <x v="3"/>
    <x v="3"/>
  </r>
  <r>
    <n v="216"/>
    <x v="216"/>
    <s v="Organic dynamic algorithm"/>
    <n v="121700"/>
    <n v="188721"/>
    <n v="155"/>
    <x v="1"/>
    <n v="1815"/>
    <m/>
    <x v="1"/>
    <s v="USD"/>
    <x v="211"/>
    <n v="1322114400"/>
    <b v="0"/>
    <b v="0"/>
    <s v="theater/plays"/>
    <x v="3"/>
    <x v="3"/>
  </r>
  <r>
    <n v="217"/>
    <x v="217"/>
    <s v="Organic multi-tasking focus group"/>
    <n v="129400"/>
    <n v="57911"/>
    <n v="44"/>
    <x v="0"/>
    <n v="934"/>
    <m/>
    <x v="1"/>
    <s v="USD"/>
    <x v="212"/>
    <n v="1557205200"/>
    <b v="0"/>
    <b v="0"/>
    <s v="film &amp; video/science fiction"/>
    <x v="4"/>
    <x v="22"/>
  </r>
  <r>
    <n v="218"/>
    <x v="218"/>
    <s v="Adaptive logistical initiative"/>
    <n v="5700"/>
    <n v="12309"/>
    <n v="215"/>
    <x v="1"/>
    <n v="397"/>
    <m/>
    <x v="4"/>
    <s v="GBP"/>
    <x v="213"/>
    <n v="13239288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m/>
    <x v="1"/>
    <s v="USD"/>
    <x v="214"/>
    <n v="13461300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m/>
    <x v="1"/>
    <s v="USD"/>
    <x v="215"/>
    <n v="1311051600"/>
    <b v="1"/>
    <b v="0"/>
    <s v="theater/plays"/>
    <x v="3"/>
    <x v="3"/>
  </r>
  <r>
    <n v="221"/>
    <x v="221"/>
    <s v="Face-to-face clear-thinking Local Area Network"/>
    <n v="121500"/>
    <n v="119830"/>
    <n v="98"/>
    <x v="0"/>
    <n v="2179"/>
    <m/>
    <x v="1"/>
    <s v="USD"/>
    <x v="216"/>
    <n v="1340427600"/>
    <b v="1"/>
    <b v="0"/>
    <s v="food/food trucks"/>
    <x v="0"/>
    <x v="0"/>
  </r>
  <r>
    <n v="222"/>
    <x v="222"/>
    <s v="Cross-group cohesive circuit"/>
    <n v="4800"/>
    <n v="6623"/>
    <n v="137"/>
    <x v="1"/>
    <n v="138"/>
    <m/>
    <x v="1"/>
    <s v="USD"/>
    <x v="217"/>
    <n v="1412312400"/>
    <b v="0"/>
    <b v="0"/>
    <s v="photography/photography books"/>
    <x v="7"/>
    <x v="14"/>
  </r>
  <r>
    <n v="223"/>
    <x v="223"/>
    <s v="Synergistic explicit capability"/>
    <n v="87300"/>
    <n v="81897"/>
    <n v="93"/>
    <x v="0"/>
    <n v="931"/>
    <m/>
    <x v="1"/>
    <s v="USD"/>
    <x v="218"/>
    <n v="1459314000"/>
    <b v="0"/>
    <b v="0"/>
    <s v="theater/plays"/>
    <x v="3"/>
    <x v="3"/>
  </r>
  <r>
    <n v="224"/>
    <x v="224"/>
    <s v="Diverse analyzing definition"/>
    <n v="46300"/>
    <n v="186885"/>
    <n v="403"/>
    <x v="1"/>
    <n v="3594"/>
    <m/>
    <x v="1"/>
    <s v="USD"/>
    <x v="219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m/>
    <x v="1"/>
    <s v="USD"/>
    <x v="220"/>
    <n v="1399093200"/>
    <b v="1"/>
    <b v="0"/>
    <s v="music/rock"/>
    <x v="1"/>
    <x v="1"/>
  </r>
  <r>
    <n v="226"/>
    <x v="102"/>
    <s v="Progressive neutral middleware"/>
    <n v="3000"/>
    <n v="10999"/>
    <n v="366"/>
    <x v="1"/>
    <n v="112"/>
    <m/>
    <x v="1"/>
    <s v="USD"/>
    <x v="221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8"/>
    <x v="1"/>
    <n v="943"/>
    <m/>
    <x v="1"/>
    <s v="USD"/>
    <x v="222"/>
    <n v="1432184400"/>
    <b v="0"/>
    <b v="0"/>
    <s v="games/mobile games"/>
    <x v="6"/>
    <x v="20"/>
  </r>
  <r>
    <n v="228"/>
    <x v="227"/>
    <s v="Exclusive real-time protocol"/>
    <n v="137900"/>
    <n v="165352"/>
    <n v="119"/>
    <x v="1"/>
    <n v="2468"/>
    <m/>
    <x v="1"/>
    <s v="USD"/>
    <x v="172"/>
    <n v="1474779600"/>
    <b v="0"/>
    <b v="0"/>
    <s v="film &amp; video/animation"/>
    <x v="4"/>
    <x v="10"/>
  </r>
  <r>
    <n v="229"/>
    <x v="228"/>
    <s v="Extended encompassing application"/>
    <n v="85600"/>
    <n v="165798"/>
    <n v="193"/>
    <x v="1"/>
    <n v="2551"/>
    <m/>
    <x v="1"/>
    <s v="USD"/>
    <x v="223"/>
    <n v="1500440400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m/>
    <x v="1"/>
    <s v="USD"/>
    <x v="224"/>
    <n v="1575612000"/>
    <b v="0"/>
    <b v="0"/>
    <s v="games/video games"/>
    <x v="6"/>
    <x v="11"/>
  </r>
  <r>
    <n v="231"/>
    <x v="230"/>
    <s v="Cross-platform uniform hardware"/>
    <n v="7200"/>
    <n v="5523"/>
    <n v="76"/>
    <x v="3"/>
    <n v="67"/>
    <m/>
    <x v="1"/>
    <s v="USD"/>
    <x v="225"/>
    <n v="1374123600"/>
    <b v="0"/>
    <b v="0"/>
    <s v="theater/plays"/>
    <x v="3"/>
    <x v="3"/>
  </r>
  <r>
    <n v="232"/>
    <x v="231"/>
    <s v="Progressive secondary portal"/>
    <n v="3400"/>
    <n v="5823"/>
    <n v="171"/>
    <x v="1"/>
    <n v="92"/>
    <m/>
    <x v="1"/>
    <s v="USD"/>
    <x v="226"/>
    <n v="1469509200"/>
    <b v="0"/>
    <b v="0"/>
    <s v="theater/plays"/>
    <x v="3"/>
    <x v="3"/>
  </r>
  <r>
    <n v="233"/>
    <x v="232"/>
    <s v="Multi-lateral national adapter"/>
    <n v="3800"/>
    <n v="6000"/>
    <n v="157"/>
    <x v="1"/>
    <n v="62"/>
    <m/>
    <x v="1"/>
    <s v="USD"/>
    <x v="227"/>
    <n v="13092372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m/>
    <x v="6"/>
    <s v="EUR"/>
    <x v="228"/>
    <n v="1503982800"/>
    <b v="0"/>
    <b v="1"/>
    <s v="games/video games"/>
    <x v="6"/>
    <x v="11"/>
  </r>
  <r>
    <n v="235"/>
    <x v="234"/>
    <s v="Polarized upward-trending Local Area Network"/>
    <n v="8600"/>
    <n v="3589"/>
    <n v="41"/>
    <x v="0"/>
    <n v="92"/>
    <m/>
    <x v="1"/>
    <s v="USD"/>
    <x v="229"/>
    <n v="1487397600"/>
    <b v="0"/>
    <b v="0"/>
    <s v="film &amp; video/animation"/>
    <x v="4"/>
    <x v="10"/>
  </r>
  <r>
    <n v="236"/>
    <x v="235"/>
    <s v="Object-based directional function"/>
    <n v="39500"/>
    <n v="4323"/>
    <n v="10"/>
    <x v="0"/>
    <n v="57"/>
    <m/>
    <x v="2"/>
    <s v="AUD"/>
    <x v="230"/>
    <n v="15620436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m/>
    <x v="1"/>
    <s v="USD"/>
    <x v="231"/>
    <n v="13985748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m/>
    <x v="3"/>
    <s v="DKK"/>
    <x v="232"/>
    <n v="1515391200"/>
    <b v="0"/>
    <b v="1"/>
    <s v="theater/plays"/>
    <x v="3"/>
    <x v="3"/>
  </r>
  <r>
    <n v="239"/>
    <x v="238"/>
    <s v="Networked web-enabled instruction set"/>
    <n v="3200"/>
    <n v="3127"/>
    <n v="97"/>
    <x v="0"/>
    <n v="41"/>
    <m/>
    <x v="1"/>
    <s v="USD"/>
    <x v="233"/>
    <n v="1441170000"/>
    <b v="0"/>
    <b v="0"/>
    <s v="technology/wearables"/>
    <x v="2"/>
    <x v="8"/>
  </r>
  <r>
    <n v="240"/>
    <x v="239"/>
    <s v="Vision-oriented dynamic service-desk"/>
    <n v="29400"/>
    <n v="123124"/>
    <n v="418"/>
    <x v="1"/>
    <n v="1784"/>
    <m/>
    <x v="1"/>
    <s v="USD"/>
    <x v="194"/>
    <n v="1281157200"/>
    <b v="0"/>
    <b v="0"/>
    <s v="theater/plays"/>
    <x v="3"/>
    <x v="3"/>
  </r>
  <r>
    <n v="241"/>
    <x v="240"/>
    <s v="Vision-oriented actuating open system"/>
    <n v="168500"/>
    <n v="171729"/>
    <n v="101"/>
    <x v="1"/>
    <n v="1684"/>
    <m/>
    <x v="2"/>
    <s v="AUD"/>
    <x v="234"/>
    <n v="1398229200"/>
    <b v="0"/>
    <b v="1"/>
    <s v="publishing/nonfiction"/>
    <x v="5"/>
    <x v="9"/>
  </r>
  <r>
    <n v="242"/>
    <x v="241"/>
    <s v="Sharable scalable core"/>
    <n v="8400"/>
    <n v="10729"/>
    <n v="127"/>
    <x v="1"/>
    <n v="250"/>
    <m/>
    <x v="1"/>
    <s v="USD"/>
    <x v="235"/>
    <n v="14952564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m/>
    <x v="1"/>
    <s v="USD"/>
    <x v="236"/>
    <n v="1520402400"/>
    <b v="0"/>
    <b v="0"/>
    <s v="theater/plays"/>
    <x v="3"/>
    <x v="3"/>
  </r>
  <r>
    <n v="244"/>
    <x v="243"/>
    <s v="Reverse-engineered system-worthy extranet"/>
    <n v="700"/>
    <n v="3988"/>
    <n v="569"/>
    <x v="1"/>
    <n v="53"/>
    <m/>
    <x v="1"/>
    <s v="USD"/>
    <x v="237"/>
    <n v="14098068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m/>
    <x v="1"/>
    <s v="USD"/>
    <x v="238"/>
    <n v="1396933200"/>
    <b v="0"/>
    <b v="0"/>
    <s v="theater/plays"/>
    <x v="3"/>
    <x v="3"/>
  </r>
  <r>
    <n v="246"/>
    <x v="245"/>
    <s v="Seamless value-added standardization"/>
    <n v="4500"/>
    <n v="14649"/>
    <n v="325"/>
    <x v="1"/>
    <n v="222"/>
    <m/>
    <x v="1"/>
    <s v="USD"/>
    <x v="239"/>
    <n v="1376024400"/>
    <b v="0"/>
    <b v="0"/>
    <s v="technology/web"/>
    <x v="2"/>
    <x v="2"/>
  </r>
  <r>
    <n v="247"/>
    <x v="246"/>
    <s v="Triple-buffered fresh-thinking frame"/>
    <n v="19800"/>
    <n v="184658"/>
    <n v="932"/>
    <x v="1"/>
    <n v="1884"/>
    <m/>
    <x v="1"/>
    <s v="USD"/>
    <x v="240"/>
    <n v="14836824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m/>
    <x v="2"/>
    <s v="AUD"/>
    <x v="241"/>
    <n v="1420437600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m/>
    <x v="1"/>
    <s v="USD"/>
    <x v="242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m/>
    <x v="1"/>
    <s v="USD"/>
    <x v="67"/>
    <n v="1267423200"/>
    <b v="0"/>
    <b v="0"/>
    <s v="music/rock"/>
    <x v="1"/>
    <x v="1"/>
  </r>
  <r>
    <n v="251"/>
    <x v="250"/>
    <s v="Enhanced user-facing function"/>
    <n v="7100"/>
    <n v="3840"/>
    <n v="54"/>
    <x v="0"/>
    <n v="101"/>
    <m/>
    <x v="1"/>
    <s v="USD"/>
    <x v="243"/>
    <n v="13552056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m/>
    <x v="1"/>
    <s v="USD"/>
    <x v="244"/>
    <n v="13831092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m/>
    <x v="0"/>
    <s v="CAD"/>
    <x v="245"/>
    <n v="1303275600"/>
    <b v="0"/>
    <b v="0"/>
    <s v="film &amp; video/drama"/>
    <x v="4"/>
    <x v="6"/>
  </r>
  <r>
    <n v="254"/>
    <x v="253"/>
    <s v="De-engineered static Local Area Network"/>
    <n v="4600"/>
    <n v="8505"/>
    <n v="184"/>
    <x v="1"/>
    <n v="88"/>
    <m/>
    <x v="1"/>
    <s v="USD"/>
    <x v="246"/>
    <n v="14878296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m/>
    <x v="1"/>
    <s v="USD"/>
    <x v="247"/>
    <n v="1298268000"/>
    <b v="0"/>
    <b v="1"/>
    <s v="music/rock"/>
    <x v="1"/>
    <x v="1"/>
  </r>
  <r>
    <n v="256"/>
    <x v="255"/>
    <s v="Optimized actuating toolset"/>
    <n v="4100"/>
    <n v="959"/>
    <n v="23"/>
    <x v="0"/>
    <n v="15"/>
    <m/>
    <x v="4"/>
    <s v="GBP"/>
    <x v="248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m/>
    <x v="1"/>
    <s v="USD"/>
    <x v="249"/>
    <n v="1363669200"/>
    <b v="0"/>
    <b v="0"/>
    <s v="theater/plays"/>
    <x v="3"/>
    <x v="3"/>
  </r>
  <r>
    <n v="258"/>
    <x v="257"/>
    <s v="Assimilated coherent hardware"/>
    <n v="5000"/>
    <n v="13424"/>
    <n v="268"/>
    <x v="1"/>
    <n v="186"/>
    <m/>
    <x v="1"/>
    <s v="USD"/>
    <x v="250"/>
    <n v="1482904800"/>
    <b v="0"/>
    <b v="1"/>
    <s v="theater/plays"/>
    <x v="3"/>
    <x v="3"/>
  </r>
  <r>
    <n v="259"/>
    <x v="258"/>
    <s v="Multi-channeled responsive implementation"/>
    <n v="1800"/>
    <n v="10755"/>
    <n v="597"/>
    <x v="1"/>
    <n v="138"/>
    <m/>
    <x v="1"/>
    <s v="USD"/>
    <x v="251"/>
    <n v="1356588000"/>
    <b v="1"/>
    <b v="0"/>
    <s v="photography/photography books"/>
    <x v="7"/>
    <x v="14"/>
  </r>
  <r>
    <n v="260"/>
    <x v="259"/>
    <s v="Centralized modular initiative"/>
    <n v="6300"/>
    <n v="9935"/>
    <n v="157"/>
    <x v="1"/>
    <n v="261"/>
    <m/>
    <x v="1"/>
    <s v="USD"/>
    <x v="136"/>
    <n v="1349845200"/>
    <b v="0"/>
    <b v="0"/>
    <s v="music/rock"/>
    <x v="1"/>
    <x v="1"/>
  </r>
  <r>
    <n v="261"/>
    <x v="260"/>
    <s v="Reverse-engineered cohesive migration"/>
    <n v="84300"/>
    <n v="26303"/>
    <n v="31"/>
    <x v="0"/>
    <n v="454"/>
    <m/>
    <x v="1"/>
    <s v="USD"/>
    <x v="252"/>
    <n v="1283058000"/>
    <b v="0"/>
    <b v="1"/>
    <s v="music/rock"/>
    <x v="1"/>
    <x v="1"/>
  </r>
  <r>
    <n v="262"/>
    <x v="261"/>
    <s v="Compatible multimedia hub"/>
    <n v="1700"/>
    <n v="5328"/>
    <n v="313"/>
    <x v="1"/>
    <n v="107"/>
    <m/>
    <x v="1"/>
    <s v="USD"/>
    <x v="253"/>
    <n v="1304226000"/>
    <b v="0"/>
    <b v="1"/>
    <s v="music/indie rock"/>
    <x v="1"/>
    <x v="7"/>
  </r>
  <r>
    <n v="263"/>
    <x v="262"/>
    <s v="Organic eco-centric success"/>
    <n v="2900"/>
    <n v="10756"/>
    <n v="370"/>
    <x v="1"/>
    <n v="199"/>
    <m/>
    <x v="1"/>
    <s v="USD"/>
    <x v="254"/>
    <n v="1263016800"/>
    <b v="0"/>
    <b v="0"/>
    <s v="photography/photography books"/>
    <x v="7"/>
    <x v="14"/>
  </r>
  <r>
    <n v="264"/>
    <x v="263"/>
    <s v="Virtual reciprocal policy"/>
    <n v="45600"/>
    <n v="165375"/>
    <n v="362"/>
    <x v="1"/>
    <n v="5512"/>
    <m/>
    <x v="1"/>
    <s v="USD"/>
    <x v="255"/>
    <n v="1362031200"/>
    <b v="0"/>
    <b v="0"/>
    <s v="theater/plays"/>
    <x v="3"/>
    <x v="3"/>
  </r>
  <r>
    <n v="265"/>
    <x v="264"/>
    <s v="Persevering interactive emulation"/>
    <n v="4900"/>
    <n v="6031"/>
    <n v="123"/>
    <x v="1"/>
    <n v="86"/>
    <m/>
    <x v="1"/>
    <s v="USD"/>
    <x v="256"/>
    <n v="1455602400"/>
    <b v="0"/>
    <b v="0"/>
    <s v="theater/plays"/>
    <x v="3"/>
    <x v="3"/>
  </r>
  <r>
    <n v="266"/>
    <x v="265"/>
    <s v="Proactive responsive emulation"/>
    <n v="111900"/>
    <n v="85902"/>
    <n v="76"/>
    <x v="0"/>
    <n v="3182"/>
    <m/>
    <x v="6"/>
    <s v="EUR"/>
    <x v="257"/>
    <n v="1418191200"/>
    <b v="0"/>
    <b v="1"/>
    <s v="music/jazz"/>
    <x v="1"/>
    <x v="17"/>
  </r>
  <r>
    <n v="267"/>
    <x v="266"/>
    <s v="Extended eco-centric function"/>
    <n v="61600"/>
    <n v="143910"/>
    <n v="233"/>
    <x v="1"/>
    <n v="2768"/>
    <m/>
    <x v="2"/>
    <s v="AUD"/>
    <x v="258"/>
    <n v="1352440800"/>
    <b v="0"/>
    <b v="0"/>
    <s v="theater/plays"/>
    <x v="3"/>
    <x v="3"/>
  </r>
  <r>
    <n v="268"/>
    <x v="267"/>
    <s v="Networked optimal productivity"/>
    <n v="1500"/>
    <n v="2708"/>
    <n v="180"/>
    <x v="1"/>
    <n v="48"/>
    <m/>
    <x v="1"/>
    <s v="USD"/>
    <x v="259"/>
    <n v="1353304800"/>
    <b v="0"/>
    <b v="0"/>
    <s v="film &amp; video/documentary"/>
    <x v="4"/>
    <x v="4"/>
  </r>
  <r>
    <n v="269"/>
    <x v="268"/>
    <s v="Persistent attitude-oriented approach"/>
    <n v="3500"/>
    <n v="8842"/>
    <n v="252"/>
    <x v="1"/>
    <n v="87"/>
    <m/>
    <x v="1"/>
    <s v="USD"/>
    <x v="26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m/>
    <x v="1"/>
    <s v="USD"/>
    <x v="261"/>
    <n v="12914424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m/>
    <x v="1"/>
    <s v="USD"/>
    <x v="262"/>
    <n v="14521464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m/>
    <x v="1"/>
    <s v="USD"/>
    <x v="263"/>
    <n v="1564894800"/>
    <b v="0"/>
    <b v="1"/>
    <s v="theater/plays"/>
    <x v="3"/>
    <x v="3"/>
  </r>
  <r>
    <n v="273"/>
    <x v="272"/>
    <s v="Re-engineered heuristic forecast"/>
    <n v="7800"/>
    <n v="10704"/>
    <n v="137"/>
    <x v="1"/>
    <n v="282"/>
    <m/>
    <x v="0"/>
    <s v="CAD"/>
    <x v="264"/>
    <n v="15058836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m/>
    <x v="1"/>
    <s v="USD"/>
    <x v="265"/>
    <n v="1510380000"/>
    <b v="0"/>
    <b v="0"/>
    <s v="theater/plays"/>
    <x v="3"/>
    <x v="3"/>
  </r>
  <r>
    <n v="275"/>
    <x v="274"/>
    <s v="Stand-alone discrete Graphical User Interface"/>
    <n v="3900"/>
    <n v="9419"/>
    <n v="241"/>
    <x v="1"/>
    <n v="116"/>
    <m/>
    <x v="1"/>
    <s v="USD"/>
    <x v="266"/>
    <n v="1555218000"/>
    <b v="0"/>
    <b v="0"/>
    <s v="publishing/translations"/>
    <x v="5"/>
    <x v="18"/>
  </r>
  <r>
    <n v="276"/>
    <x v="275"/>
    <s v="Front-line foreground project"/>
    <n v="5500"/>
    <n v="5324"/>
    <n v="96"/>
    <x v="0"/>
    <n v="133"/>
    <m/>
    <x v="1"/>
    <s v="USD"/>
    <x v="267"/>
    <n v="13352436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m/>
    <x v="1"/>
    <s v="USD"/>
    <x v="268"/>
    <n v="1279688400"/>
    <b v="0"/>
    <b v="0"/>
    <s v="theater/plays"/>
    <x v="3"/>
    <x v="3"/>
  </r>
  <r>
    <n v="278"/>
    <x v="277"/>
    <s v="Distributed multi-tasking strategy"/>
    <n v="2700"/>
    <n v="8799"/>
    <n v="325"/>
    <x v="1"/>
    <n v="91"/>
    <m/>
    <x v="1"/>
    <s v="USD"/>
    <x v="269"/>
    <n v="1356069600"/>
    <b v="0"/>
    <b v="0"/>
    <s v="technology/web"/>
    <x v="2"/>
    <x v="2"/>
  </r>
  <r>
    <n v="279"/>
    <x v="278"/>
    <s v="Vision-oriented methodical application"/>
    <n v="8000"/>
    <n v="13656"/>
    <n v="170"/>
    <x v="1"/>
    <n v="546"/>
    <m/>
    <x v="1"/>
    <s v="USD"/>
    <x v="270"/>
    <n v="15362100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m/>
    <x v="1"/>
    <s v="USD"/>
    <x v="271"/>
    <n v="1511762400"/>
    <b v="0"/>
    <b v="0"/>
    <s v="film &amp; video/animation"/>
    <x v="4"/>
    <x v="10"/>
  </r>
  <r>
    <n v="281"/>
    <x v="280"/>
    <s v="Profound object-oriented paradigm"/>
    <n v="164500"/>
    <n v="150552"/>
    <n v="91"/>
    <x v="0"/>
    <n v="2062"/>
    <m/>
    <x v="1"/>
    <s v="USD"/>
    <x v="272"/>
    <n v="1333256400"/>
    <b v="0"/>
    <b v="1"/>
    <s v="theater/plays"/>
    <x v="3"/>
    <x v="3"/>
  </r>
  <r>
    <n v="282"/>
    <x v="281"/>
    <s v="Virtual contextually-based circuit"/>
    <n v="8400"/>
    <n v="9076"/>
    <n v="108"/>
    <x v="1"/>
    <n v="133"/>
    <m/>
    <x v="1"/>
    <s v="USD"/>
    <x v="73"/>
    <n v="1480744800"/>
    <b v="0"/>
    <b v="1"/>
    <s v="film &amp; video/television"/>
    <x v="4"/>
    <x v="19"/>
  </r>
  <r>
    <n v="283"/>
    <x v="282"/>
    <s v="Business-focused dynamic instruction set"/>
    <n v="8100"/>
    <n v="1517"/>
    <n v="18"/>
    <x v="0"/>
    <n v="29"/>
    <m/>
    <x v="3"/>
    <s v="DKK"/>
    <x v="273"/>
    <n v="1465016400"/>
    <b v="0"/>
    <b v="0"/>
    <s v="music/rock"/>
    <x v="1"/>
    <x v="1"/>
  </r>
  <r>
    <n v="284"/>
    <x v="283"/>
    <s v="Ameliorated fresh-thinking protocol"/>
    <n v="9800"/>
    <n v="8153"/>
    <n v="83"/>
    <x v="0"/>
    <n v="132"/>
    <m/>
    <x v="1"/>
    <s v="USD"/>
    <x v="274"/>
    <n v="1336280400"/>
    <b v="0"/>
    <b v="0"/>
    <s v="technology/web"/>
    <x v="2"/>
    <x v="2"/>
  </r>
  <r>
    <n v="285"/>
    <x v="284"/>
    <s v="Front-line optimizing emulation"/>
    <n v="900"/>
    <n v="6357"/>
    <n v="706"/>
    <x v="1"/>
    <n v="254"/>
    <m/>
    <x v="1"/>
    <s v="USD"/>
    <x v="275"/>
    <n v="1476766800"/>
    <b v="0"/>
    <b v="0"/>
    <s v="theater/plays"/>
    <x v="3"/>
    <x v="3"/>
  </r>
  <r>
    <n v="286"/>
    <x v="285"/>
    <s v="Devolved uniform complexity"/>
    <n v="112100"/>
    <n v="19557"/>
    <n v="17"/>
    <x v="3"/>
    <n v="184"/>
    <m/>
    <x v="1"/>
    <s v="USD"/>
    <x v="276"/>
    <n v="1480485600"/>
    <b v="0"/>
    <b v="0"/>
    <s v="theater/plays"/>
    <x v="3"/>
    <x v="3"/>
  </r>
  <r>
    <n v="287"/>
    <x v="286"/>
    <s v="Public-key intangible superstructure"/>
    <n v="6300"/>
    <n v="13213"/>
    <n v="209"/>
    <x v="1"/>
    <n v="176"/>
    <m/>
    <x v="1"/>
    <s v="USD"/>
    <x v="277"/>
    <n v="1430197200"/>
    <b v="0"/>
    <b v="0"/>
    <s v="music/electric music"/>
    <x v="1"/>
    <x v="5"/>
  </r>
  <r>
    <n v="288"/>
    <x v="287"/>
    <s v="Secured global success"/>
    <n v="5600"/>
    <n v="5476"/>
    <n v="97"/>
    <x v="0"/>
    <n v="137"/>
    <m/>
    <x v="3"/>
    <s v="DKK"/>
    <x v="278"/>
    <n v="1331787600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m/>
    <x v="0"/>
    <s v="CAD"/>
    <x v="279"/>
    <n v="1438837200"/>
    <b v="0"/>
    <b v="0"/>
    <s v="theater/plays"/>
    <x v="3"/>
    <x v="3"/>
  </r>
  <r>
    <n v="290"/>
    <x v="289"/>
    <s v="Advanced global data-warehouse"/>
    <n v="168600"/>
    <n v="91722"/>
    <n v="54"/>
    <x v="0"/>
    <n v="908"/>
    <m/>
    <x v="1"/>
    <s v="USD"/>
    <x v="280"/>
    <n v="1370926800"/>
    <b v="0"/>
    <b v="1"/>
    <s v="film &amp; video/documentary"/>
    <x v="4"/>
    <x v="4"/>
  </r>
  <r>
    <n v="291"/>
    <x v="290"/>
    <s v="Self-enabling uniform complexity"/>
    <n v="1800"/>
    <n v="8219"/>
    <n v="456"/>
    <x v="1"/>
    <n v="107"/>
    <m/>
    <x v="1"/>
    <s v="USD"/>
    <x v="281"/>
    <n v="1319000400"/>
    <b v="1"/>
    <b v="0"/>
    <s v="technology/web"/>
    <x v="2"/>
    <x v="2"/>
  </r>
  <r>
    <n v="292"/>
    <x v="291"/>
    <s v="Versatile cohesive encoding"/>
    <n v="7300"/>
    <n v="717"/>
    <n v="9"/>
    <x v="0"/>
    <n v="10"/>
    <m/>
    <x v="1"/>
    <s v="USD"/>
    <x v="282"/>
    <n v="1333429200"/>
    <b v="0"/>
    <b v="0"/>
    <s v="food/food trucks"/>
    <x v="0"/>
    <x v="0"/>
  </r>
  <r>
    <n v="293"/>
    <x v="292"/>
    <s v="Organized executive solution"/>
    <n v="6500"/>
    <n v="1065"/>
    <n v="16"/>
    <x v="3"/>
    <n v="32"/>
    <m/>
    <x v="6"/>
    <s v="EUR"/>
    <x v="283"/>
    <n v="1287032400"/>
    <b v="0"/>
    <b v="0"/>
    <s v="theater/plays"/>
    <x v="3"/>
    <x v="3"/>
  </r>
  <r>
    <n v="294"/>
    <x v="293"/>
    <s v="Automated local emulation"/>
    <n v="600"/>
    <n v="8038"/>
    <n v="1339"/>
    <x v="1"/>
    <n v="183"/>
    <m/>
    <x v="1"/>
    <s v="USD"/>
    <x v="284"/>
    <n v="1541570400"/>
    <b v="0"/>
    <b v="0"/>
    <s v="theater/plays"/>
    <x v="3"/>
    <x v="3"/>
  </r>
  <r>
    <n v="295"/>
    <x v="294"/>
    <s v="Enterprise-wide intermediate middleware"/>
    <n v="192900"/>
    <n v="68769"/>
    <n v="35"/>
    <x v="0"/>
    <n v="1910"/>
    <m/>
    <x v="5"/>
    <s v="CHF"/>
    <x v="285"/>
    <n v="1383976800"/>
    <b v="0"/>
    <b v="0"/>
    <s v="theater/plays"/>
    <x v="3"/>
    <x v="3"/>
  </r>
  <r>
    <n v="296"/>
    <x v="295"/>
    <s v="Grass-roots real-time Local Area Network"/>
    <n v="6100"/>
    <n v="3352"/>
    <n v="54"/>
    <x v="0"/>
    <n v="38"/>
    <m/>
    <x v="2"/>
    <s v="AUD"/>
    <x v="286"/>
    <n v="1550556000"/>
    <b v="0"/>
    <b v="0"/>
    <s v="theater/plays"/>
    <x v="3"/>
    <x v="3"/>
  </r>
  <r>
    <n v="297"/>
    <x v="296"/>
    <s v="Organized client-driven capacity"/>
    <n v="7200"/>
    <n v="6785"/>
    <n v="94"/>
    <x v="0"/>
    <n v="104"/>
    <m/>
    <x v="2"/>
    <s v="AUD"/>
    <x v="287"/>
    <n v="1390456800"/>
    <b v="0"/>
    <b v="1"/>
    <s v="theater/plays"/>
    <x v="3"/>
    <x v="3"/>
  </r>
  <r>
    <n v="298"/>
    <x v="297"/>
    <s v="Adaptive intangible database"/>
    <n v="3500"/>
    <n v="5037"/>
    <n v="143"/>
    <x v="1"/>
    <n v="72"/>
    <m/>
    <x v="1"/>
    <s v="USD"/>
    <x v="288"/>
    <n v="1458018000"/>
    <b v="0"/>
    <b v="1"/>
    <s v="music/rock"/>
    <x v="1"/>
    <x v="1"/>
  </r>
  <r>
    <n v="299"/>
    <x v="298"/>
    <s v="Grass-roots contextually-based algorithm"/>
    <n v="3800"/>
    <n v="1954"/>
    <n v="51"/>
    <x v="0"/>
    <n v="49"/>
    <m/>
    <x v="1"/>
    <s v="USD"/>
    <x v="289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m/>
    <x v="3"/>
    <s v="DKK"/>
    <x v="290"/>
    <n v="1504155600"/>
    <b v="0"/>
    <b v="1"/>
    <s v="publishing/nonfiction"/>
    <x v="5"/>
    <x v="9"/>
  </r>
  <r>
    <n v="301"/>
    <x v="300"/>
    <s v="Multi-channeled disintermediate policy"/>
    <n v="900"/>
    <n v="12102"/>
    <n v="1344"/>
    <x v="1"/>
    <n v="295"/>
    <m/>
    <x v="1"/>
    <s v="USD"/>
    <x v="291"/>
    <n v="1426395600"/>
    <b v="0"/>
    <b v="0"/>
    <s v="film &amp; video/documentary"/>
    <x v="4"/>
    <x v="4"/>
  </r>
  <r>
    <n v="302"/>
    <x v="301"/>
    <s v="Customizable bi-directional hardware"/>
    <n v="76100"/>
    <n v="24234"/>
    <n v="31"/>
    <x v="0"/>
    <n v="245"/>
    <m/>
    <x v="1"/>
    <s v="USD"/>
    <x v="292"/>
    <n v="1537074000"/>
    <b v="0"/>
    <b v="0"/>
    <s v="theater/plays"/>
    <x v="3"/>
    <x v="3"/>
  </r>
  <r>
    <n v="303"/>
    <x v="302"/>
    <s v="Networked optimal architecture"/>
    <n v="3400"/>
    <n v="2809"/>
    <n v="82"/>
    <x v="0"/>
    <n v="32"/>
    <m/>
    <x v="1"/>
    <s v="USD"/>
    <x v="293"/>
    <n v="14525784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m/>
    <x v="1"/>
    <s v="USD"/>
    <x v="294"/>
    <n v="14740884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m/>
    <x v="1"/>
    <s v="USD"/>
    <x v="295"/>
    <n v="1461906000"/>
    <b v="0"/>
    <b v="0"/>
    <s v="theater/plays"/>
    <x v="3"/>
    <x v="3"/>
  </r>
  <r>
    <n v="306"/>
    <x v="305"/>
    <s v="Enterprise-wide 3rdgeneration knowledge user"/>
    <n v="6500"/>
    <n v="514"/>
    <n v="7"/>
    <x v="0"/>
    <n v="7"/>
    <m/>
    <x v="1"/>
    <s v="USD"/>
    <x v="296"/>
    <n v="15002676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m/>
    <x v="3"/>
    <s v="DKK"/>
    <x v="297"/>
    <n v="13406868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m/>
    <x v="1"/>
    <s v="USD"/>
    <x v="298"/>
    <n v="1303189200"/>
    <b v="0"/>
    <b v="0"/>
    <s v="theater/plays"/>
    <x v="3"/>
    <x v="3"/>
  </r>
  <r>
    <n v="309"/>
    <x v="308"/>
    <s v="User-centric 6thgeneration attitude"/>
    <n v="4100"/>
    <n v="3087"/>
    <n v="75"/>
    <x v="3"/>
    <n v="75"/>
    <m/>
    <x v="1"/>
    <s v="USD"/>
    <x v="299"/>
    <n v="1318309200"/>
    <b v="0"/>
    <b v="1"/>
    <s v="music/indie rock"/>
    <x v="1"/>
    <x v="7"/>
  </r>
  <r>
    <n v="310"/>
    <x v="309"/>
    <s v="Switchable zero tolerance website"/>
    <n v="7800"/>
    <n v="1586"/>
    <n v="20"/>
    <x v="0"/>
    <n v="16"/>
    <m/>
    <x v="1"/>
    <s v="USD"/>
    <x v="300"/>
    <n v="1272171600"/>
    <b v="0"/>
    <b v="0"/>
    <s v="games/video games"/>
    <x v="6"/>
    <x v="11"/>
  </r>
  <r>
    <n v="311"/>
    <x v="310"/>
    <s v="Focused real-time help-desk"/>
    <n v="6300"/>
    <n v="12812"/>
    <n v="203"/>
    <x v="1"/>
    <n v="121"/>
    <m/>
    <x v="1"/>
    <s v="USD"/>
    <x v="247"/>
    <n v="1298872800"/>
    <b v="0"/>
    <b v="0"/>
    <s v="theater/plays"/>
    <x v="3"/>
    <x v="3"/>
  </r>
  <r>
    <n v="312"/>
    <x v="311"/>
    <s v="Robust impactful approach"/>
    <n v="59100"/>
    <n v="183345"/>
    <n v="310"/>
    <x v="1"/>
    <n v="3742"/>
    <m/>
    <x v="1"/>
    <s v="USD"/>
    <x v="244"/>
    <n v="1383282000"/>
    <b v="0"/>
    <b v="0"/>
    <s v="theater/plays"/>
    <x v="3"/>
    <x v="3"/>
  </r>
  <r>
    <n v="313"/>
    <x v="312"/>
    <s v="Secured maximized policy"/>
    <n v="2200"/>
    <n v="8697"/>
    <n v="395"/>
    <x v="1"/>
    <n v="223"/>
    <m/>
    <x v="1"/>
    <s v="USD"/>
    <x v="301"/>
    <n v="1330495200"/>
    <b v="0"/>
    <b v="0"/>
    <s v="music/rock"/>
    <x v="1"/>
    <x v="1"/>
  </r>
  <r>
    <n v="314"/>
    <x v="313"/>
    <s v="Realigned upward-trending strategy"/>
    <n v="1400"/>
    <n v="4126"/>
    <n v="294"/>
    <x v="1"/>
    <n v="133"/>
    <m/>
    <x v="1"/>
    <s v="USD"/>
    <x v="188"/>
    <n v="1552798800"/>
    <b v="0"/>
    <b v="1"/>
    <s v="film &amp; video/documentary"/>
    <x v="4"/>
    <x v="4"/>
  </r>
  <r>
    <n v="315"/>
    <x v="314"/>
    <s v="Open-source interactive knowledge user"/>
    <n v="9500"/>
    <n v="3220"/>
    <n v="33"/>
    <x v="0"/>
    <n v="31"/>
    <m/>
    <x v="1"/>
    <s v="USD"/>
    <x v="302"/>
    <n v="1403413200"/>
    <b v="0"/>
    <b v="0"/>
    <s v="theater/plays"/>
    <x v="3"/>
    <x v="3"/>
  </r>
  <r>
    <n v="316"/>
    <x v="315"/>
    <s v="Configurable demand-driven matrix"/>
    <n v="9600"/>
    <n v="6401"/>
    <n v="66"/>
    <x v="0"/>
    <n v="108"/>
    <m/>
    <x v="6"/>
    <s v="EUR"/>
    <x v="303"/>
    <n v="1574229600"/>
    <b v="0"/>
    <b v="1"/>
    <s v="food/food trucks"/>
    <x v="0"/>
    <x v="0"/>
  </r>
  <r>
    <n v="317"/>
    <x v="316"/>
    <s v="Cross-group coherent hierarchy"/>
    <n v="6600"/>
    <n v="1269"/>
    <n v="19"/>
    <x v="0"/>
    <n v="30"/>
    <m/>
    <x v="1"/>
    <s v="USD"/>
    <x v="304"/>
    <n v="1495861200"/>
    <b v="0"/>
    <b v="0"/>
    <s v="theater/plays"/>
    <x v="3"/>
    <x v="3"/>
  </r>
  <r>
    <n v="318"/>
    <x v="317"/>
    <s v="Decentralized demand-driven open system"/>
    <n v="5700"/>
    <n v="903"/>
    <n v="15"/>
    <x v="0"/>
    <n v="17"/>
    <m/>
    <x v="1"/>
    <s v="USD"/>
    <x v="305"/>
    <n v="1392530400"/>
    <b v="0"/>
    <b v="0"/>
    <s v="music/rock"/>
    <x v="1"/>
    <x v="1"/>
  </r>
  <r>
    <n v="319"/>
    <x v="318"/>
    <s v="Advanced empowering matrix"/>
    <n v="8400"/>
    <n v="3251"/>
    <n v="38"/>
    <x v="3"/>
    <n v="64"/>
    <m/>
    <x v="1"/>
    <s v="USD"/>
    <x v="306"/>
    <n v="1283662800"/>
    <b v="0"/>
    <b v="0"/>
    <s v="technology/web"/>
    <x v="2"/>
    <x v="2"/>
  </r>
  <r>
    <n v="320"/>
    <x v="319"/>
    <s v="Phased holistic implementation"/>
    <n v="84400"/>
    <n v="8092"/>
    <n v="9"/>
    <x v="0"/>
    <n v="80"/>
    <m/>
    <x v="1"/>
    <s v="USD"/>
    <x v="307"/>
    <n v="13057812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m/>
    <x v="1"/>
    <s v="USD"/>
    <x v="308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6"/>
    <x v="1"/>
    <n v="5168"/>
    <m/>
    <x v="1"/>
    <s v="USD"/>
    <x v="309"/>
    <n v="1291788000"/>
    <b v="0"/>
    <b v="0"/>
    <s v="theater/plays"/>
    <x v="3"/>
    <x v="3"/>
  </r>
  <r>
    <n v="323"/>
    <x v="322"/>
    <s v="Integrated zero-defect help-desk"/>
    <n v="8900"/>
    <n v="2148"/>
    <n v="24"/>
    <x v="0"/>
    <n v="26"/>
    <m/>
    <x v="4"/>
    <s v="GBP"/>
    <x v="310"/>
    <n v="13960692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m/>
    <x v="1"/>
    <s v="USD"/>
    <x v="311"/>
    <n v="1435899600"/>
    <b v="0"/>
    <b v="1"/>
    <s v="theater/plays"/>
    <x v="3"/>
    <x v="3"/>
  </r>
  <r>
    <n v="325"/>
    <x v="324"/>
    <s v="Programmable systemic implementation"/>
    <n v="6500"/>
    <n v="5897"/>
    <n v="90"/>
    <x v="0"/>
    <n v="73"/>
    <m/>
    <x v="1"/>
    <s v="USD"/>
    <x v="79"/>
    <n v="15311124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m/>
    <x v="1"/>
    <s v="USD"/>
    <x v="312"/>
    <n v="1451628000"/>
    <b v="0"/>
    <b v="0"/>
    <s v="film &amp; video/animation"/>
    <x v="4"/>
    <x v="10"/>
  </r>
  <r>
    <n v="327"/>
    <x v="326"/>
    <s v="Digitized 3rdgeneration encoding"/>
    <n v="2600"/>
    <n v="1002"/>
    <n v="38"/>
    <x v="0"/>
    <n v="33"/>
    <m/>
    <x v="1"/>
    <s v="USD"/>
    <x v="313"/>
    <n v="1567314000"/>
    <b v="0"/>
    <b v="1"/>
    <s v="theater/plays"/>
    <x v="3"/>
    <x v="3"/>
  </r>
  <r>
    <n v="328"/>
    <x v="327"/>
    <s v="Innovative well-modulated functionalities"/>
    <n v="98700"/>
    <n v="131826"/>
    <n v="133"/>
    <x v="1"/>
    <n v="2441"/>
    <m/>
    <x v="1"/>
    <s v="USD"/>
    <x v="314"/>
    <n v="1544508000"/>
    <b v="0"/>
    <b v="0"/>
    <s v="music/rock"/>
    <x v="1"/>
    <x v="1"/>
  </r>
  <r>
    <n v="329"/>
    <x v="328"/>
    <s v="Fundamental incremental database"/>
    <n v="93800"/>
    <n v="21477"/>
    <n v="22"/>
    <x v="2"/>
    <n v="211"/>
    <m/>
    <x v="1"/>
    <s v="USD"/>
    <x v="315"/>
    <n v="1482472800"/>
    <b v="0"/>
    <b v="0"/>
    <s v="games/video games"/>
    <x v="6"/>
    <x v="11"/>
  </r>
  <r>
    <n v="330"/>
    <x v="329"/>
    <s v="Expanded encompassing open architecture"/>
    <n v="33700"/>
    <n v="62330"/>
    <n v="184"/>
    <x v="1"/>
    <n v="1385"/>
    <m/>
    <x v="4"/>
    <s v="GBP"/>
    <x v="316"/>
    <n v="1512799200"/>
    <b v="0"/>
    <b v="0"/>
    <s v="film &amp; video/documentary"/>
    <x v="4"/>
    <x v="4"/>
  </r>
  <r>
    <n v="331"/>
    <x v="330"/>
    <s v="Intuitive static portal"/>
    <n v="3300"/>
    <n v="14643"/>
    <n v="443"/>
    <x v="1"/>
    <n v="190"/>
    <m/>
    <x v="1"/>
    <s v="USD"/>
    <x v="317"/>
    <n v="1324360800"/>
    <b v="0"/>
    <b v="0"/>
    <s v="food/food trucks"/>
    <x v="0"/>
    <x v="0"/>
  </r>
  <r>
    <n v="332"/>
    <x v="331"/>
    <s v="Optional bandwidth-monitored definition"/>
    <n v="20700"/>
    <n v="41396"/>
    <n v="199"/>
    <x v="1"/>
    <n v="470"/>
    <m/>
    <x v="1"/>
    <s v="USD"/>
    <x v="318"/>
    <n v="1364533200"/>
    <b v="0"/>
    <b v="0"/>
    <s v="technology/wearables"/>
    <x v="2"/>
    <x v="8"/>
  </r>
  <r>
    <n v="333"/>
    <x v="332"/>
    <s v="Persistent well-modulated synergy"/>
    <n v="9600"/>
    <n v="11900"/>
    <n v="123"/>
    <x v="1"/>
    <n v="253"/>
    <m/>
    <x v="1"/>
    <s v="USD"/>
    <x v="319"/>
    <n v="1545112800"/>
    <b v="0"/>
    <b v="0"/>
    <s v="theater/plays"/>
    <x v="3"/>
    <x v="3"/>
  </r>
  <r>
    <n v="334"/>
    <x v="333"/>
    <s v="Assimilated discrete algorithm"/>
    <n v="66200"/>
    <n v="123538"/>
    <n v="186"/>
    <x v="1"/>
    <n v="1113"/>
    <m/>
    <x v="1"/>
    <s v="USD"/>
    <x v="32"/>
    <n v="1516168800"/>
    <b v="0"/>
    <b v="0"/>
    <s v="music/rock"/>
    <x v="1"/>
    <x v="1"/>
  </r>
  <r>
    <n v="335"/>
    <x v="334"/>
    <s v="Operative uniform hub"/>
    <n v="173800"/>
    <n v="198628"/>
    <n v="114"/>
    <x v="1"/>
    <n v="2283"/>
    <m/>
    <x v="1"/>
    <s v="USD"/>
    <x v="320"/>
    <n v="1574920800"/>
    <b v="0"/>
    <b v="0"/>
    <s v="music/rock"/>
    <x v="1"/>
    <x v="1"/>
  </r>
  <r>
    <n v="336"/>
    <x v="335"/>
    <s v="Customizable intangible capability"/>
    <n v="70700"/>
    <n v="68602"/>
    <n v="97"/>
    <x v="0"/>
    <n v="1072"/>
    <m/>
    <x v="1"/>
    <s v="USD"/>
    <x v="321"/>
    <n v="1292479200"/>
    <b v="0"/>
    <b v="1"/>
    <s v="music/rock"/>
    <x v="1"/>
    <x v="1"/>
  </r>
  <r>
    <n v="337"/>
    <x v="336"/>
    <s v="Innovative didactic analyzer"/>
    <n v="94500"/>
    <n v="116064"/>
    <n v="122"/>
    <x v="1"/>
    <n v="1095"/>
    <m/>
    <x v="1"/>
    <s v="USD"/>
    <x v="322"/>
    <n v="15735384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m/>
    <x v="1"/>
    <s v="USD"/>
    <x v="323"/>
    <n v="1320382800"/>
    <b v="0"/>
    <b v="0"/>
    <s v="theater/plays"/>
    <x v="3"/>
    <x v="3"/>
  </r>
  <r>
    <n v="339"/>
    <x v="338"/>
    <s v="Front-line transitional algorithm"/>
    <n v="136300"/>
    <n v="108974"/>
    <n v="79"/>
    <x v="3"/>
    <n v="1297"/>
    <m/>
    <x v="0"/>
    <s v="CAD"/>
    <x v="324"/>
    <n v="1502859600"/>
    <b v="0"/>
    <b v="0"/>
    <s v="theater/plays"/>
    <x v="3"/>
    <x v="3"/>
  </r>
  <r>
    <n v="340"/>
    <x v="339"/>
    <s v="Switchable didactic matrices"/>
    <n v="37100"/>
    <n v="34964"/>
    <n v="94"/>
    <x v="0"/>
    <n v="393"/>
    <m/>
    <x v="1"/>
    <s v="USD"/>
    <x v="325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4"/>
    <x v="0"/>
    <n v="1257"/>
    <m/>
    <x v="1"/>
    <s v="USD"/>
    <x v="326"/>
    <n v="1441342800"/>
    <b v="0"/>
    <b v="0"/>
    <s v="music/indie rock"/>
    <x v="1"/>
    <x v="7"/>
  </r>
  <r>
    <n v="342"/>
    <x v="341"/>
    <s v="Visionary foreground middleware"/>
    <n v="47900"/>
    <n v="31864"/>
    <n v="66"/>
    <x v="0"/>
    <n v="328"/>
    <m/>
    <x v="1"/>
    <s v="USD"/>
    <x v="327"/>
    <n v="1375333200"/>
    <b v="0"/>
    <b v="0"/>
    <s v="theater/plays"/>
    <x v="3"/>
    <x v="3"/>
  </r>
  <r>
    <n v="343"/>
    <x v="342"/>
    <s v="Optional zero-defect task-force"/>
    <n v="9000"/>
    <n v="4853"/>
    <n v="53"/>
    <x v="0"/>
    <n v="147"/>
    <m/>
    <x v="1"/>
    <s v="USD"/>
    <x v="328"/>
    <n v="1389420000"/>
    <b v="0"/>
    <b v="0"/>
    <s v="theater/plays"/>
    <x v="3"/>
    <x v="3"/>
  </r>
  <r>
    <n v="344"/>
    <x v="343"/>
    <s v="Devolved exuding emulation"/>
    <n v="197600"/>
    <n v="82959"/>
    <n v="41"/>
    <x v="0"/>
    <n v="830"/>
    <m/>
    <x v="1"/>
    <s v="USD"/>
    <x v="329"/>
    <n v="1520056800"/>
    <b v="0"/>
    <b v="0"/>
    <s v="games/video games"/>
    <x v="6"/>
    <x v="11"/>
  </r>
  <r>
    <n v="345"/>
    <x v="344"/>
    <s v="Open-source neutral task-force"/>
    <n v="157600"/>
    <n v="23159"/>
    <n v="14"/>
    <x v="0"/>
    <n v="331"/>
    <m/>
    <x v="4"/>
    <s v="GBP"/>
    <x v="330"/>
    <n v="14365044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m/>
    <x v="1"/>
    <s v="USD"/>
    <x v="331"/>
    <n v="1508302800"/>
    <b v="0"/>
    <b v="1"/>
    <s v="music/indie rock"/>
    <x v="1"/>
    <x v="7"/>
  </r>
  <r>
    <n v="347"/>
    <x v="346"/>
    <s v="Open-source full-range portal"/>
    <n v="900"/>
    <n v="12607"/>
    <n v="1400"/>
    <x v="1"/>
    <n v="191"/>
    <m/>
    <x v="1"/>
    <s v="USD"/>
    <x v="332"/>
    <n v="1425708000"/>
    <b v="0"/>
    <b v="0"/>
    <s v="technology/web"/>
    <x v="2"/>
    <x v="2"/>
  </r>
  <r>
    <n v="348"/>
    <x v="347"/>
    <s v="Versatile cohesive open system"/>
    <n v="199000"/>
    <n v="142823"/>
    <n v="71"/>
    <x v="0"/>
    <n v="3483"/>
    <m/>
    <x v="1"/>
    <s v="USD"/>
    <x v="333"/>
    <n v="1488348000"/>
    <b v="0"/>
    <b v="0"/>
    <s v="food/food trucks"/>
    <x v="0"/>
    <x v="0"/>
  </r>
  <r>
    <n v="349"/>
    <x v="348"/>
    <s v="Multi-layered bottom-line frame"/>
    <n v="180800"/>
    <n v="95958"/>
    <n v="53"/>
    <x v="0"/>
    <n v="923"/>
    <m/>
    <x v="1"/>
    <s v="USD"/>
    <x v="296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m/>
    <x v="1"/>
    <s v="USD"/>
    <x v="334"/>
    <n v="1433653200"/>
    <b v="0"/>
    <b v="1"/>
    <s v="music/jazz"/>
    <x v="1"/>
    <x v="17"/>
  </r>
  <r>
    <n v="351"/>
    <x v="350"/>
    <s v="Universal maximized methodology"/>
    <n v="74100"/>
    <n v="94631"/>
    <n v="127"/>
    <x v="1"/>
    <n v="2013"/>
    <m/>
    <x v="1"/>
    <s v="USD"/>
    <x v="335"/>
    <n v="1441602000"/>
    <b v="0"/>
    <b v="0"/>
    <s v="music/rock"/>
    <x v="1"/>
    <x v="1"/>
  </r>
  <r>
    <n v="352"/>
    <x v="351"/>
    <s v="Expanded hybrid hardware"/>
    <n v="2800"/>
    <n v="977"/>
    <n v="34"/>
    <x v="0"/>
    <n v="33"/>
    <m/>
    <x v="0"/>
    <s v="CAD"/>
    <x v="336"/>
    <n v="1447567200"/>
    <b v="0"/>
    <b v="0"/>
    <s v="theater/plays"/>
    <x v="3"/>
    <x v="3"/>
  </r>
  <r>
    <n v="353"/>
    <x v="352"/>
    <s v="Profit-focused multi-tasking access"/>
    <n v="33600"/>
    <n v="137961"/>
    <n v="410"/>
    <x v="1"/>
    <n v="1703"/>
    <m/>
    <x v="1"/>
    <s v="USD"/>
    <x v="337"/>
    <n v="1562389200"/>
    <b v="0"/>
    <b v="0"/>
    <s v="theater/plays"/>
    <x v="3"/>
    <x v="3"/>
  </r>
  <r>
    <n v="354"/>
    <x v="353"/>
    <s v="Profit-focused transitional capability"/>
    <n v="6100"/>
    <n v="7548"/>
    <n v="123"/>
    <x v="1"/>
    <n v="80"/>
    <m/>
    <x v="3"/>
    <s v="DKK"/>
    <x v="338"/>
    <n v="1378789200"/>
    <b v="0"/>
    <b v="0"/>
    <s v="film &amp; video/documentary"/>
    <x v="4"/>
    <x v="4"/>
  </r>
  <r>
    <n v="355"/>
    <x v="354"/>
    <s v="Front-line scalable definition"/>
    <n v="3800"/>
    <n v="2241"/>
    <n v="58"/>
    <x v="2"/>
    <n v="86"/>
    <m/>
    <x v="1"/>
    <s v="USD"/>
    <x v="339"/>
    <n v="1488520800"/>
    <b v="0"/>
    <b v="0"/>
    <s v="technology/wearables"/>
    <x v="2"/>
    <x v="8"/>
  </r>
  <r>
    <n v="356"/>
    <x v="355"/>
    <s v="Open-source systematic protocol"/>
    <n v="9300"/>
    <n v="3431"/>
    <n v="36"/>
    <x v="0"/>
    <n v="40"/>
    <m/>
    <x v="6"/>
    <s v="EUR"/>
    <x v="340"/>
    <n v="1327298400"/>
    <b v="0"/>
    <b v="0"/>
    <s v="theater/plays"/>
    <x v="3"/>
    <x v="3"/>
  </r>
  <r>
    <n v="357"/>
    <x v="356"/>
    <s v="Implemented tangible algorithm"/>
    <n v="2300"/>
    <n v="4253"/>
    <n v="184"/>
    <x v="1"/>
    <n v="41"/>
    <m/>
    <x v="1"/>
    <s v="USD"/>
    <x v="341"/>
    <n v="1443416400"/>
    <b v="0"/>
    <b v="0"/>
    <s v="games/video games"/>
    <x v="6"/>
    <x v="11"/>
  </r>
  <r>
    <n v="358"/>
    <x v="357"/>
    <s v="Profit-focused 3rdgeneration circuit"/>
    <n v="9700"/>
    <n v="1146"/>
    <n v="11"/>
    <x v="0"/>
    <n v="23"/>
    <m/>
    <x v="0"/>
    <s v="CAD"/>
    <x v="342"/>
    <n v="1534136400"/>
    <b v="1"/>
    <b v="0"/>
    <s v="photography/photography books"/>
    <x v="7"/>
    <x v="14"/>
  </r>
  <r>
    <n v="359"/>
    <x v="358"/>
    <s v="Compatible needs-based architecture"/>
    <n v="4000"/>
    <n v="11948"/>
    <n v="298"/>
    <x v="1"/>
    <n v="187"/>
    <m/>
    <x v="1"/>
    <s v="USD"/>
    <x v="343"/>
    <n v="13150260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m/>
    <x v="4"/>
    <s v="GBP"/>
    <x v="344"/>
    <n v="1295071200"/>
    <b v="0"/>
    <b v="1"/>
    <s v="theater/plays"/>
    <x v="3"/>
    <x v="3"/>
  </r>
  <r>
    <n v="361"/>
    <x v="360"/>
    <s v="Quality-focused reciprocal structure"/>
    <n v="5500"/>
    <n v="9546"/>
    <n v="173"/>
    <x v="1"/>
    <n v="88"/>
    <m/>
    <x v="1"/>
    <s v="USD"/>
    <x v="345"/>
    <n v="1509426000"/>
    <b v="0"/>
    <b v="0"/>
    <s v="theater/plays"/>
    <x v="3"/>
    <x v="3"/>
  </r>
  <r>
    <n v="362"/>
    <x v="361"/>
    <s v="Automated actuating conglomeration"/>
    <n v="3700"/>
    <n v="13755"/>
    <n v="371"/>
    <x v="1"/>
    <n v="191"/>
    <m/>
    <x v="1"/>
    <s v="USD"/>
    <x v="65"/>
    <n v="1299391200"/>
    <b v="0"/>
    <b v="0"/>
    <s v="music/rock"/>
    <x v="1"/>
    <x v="1"/>
  </r>
  <r>
    <n v="363"/>
    <x v="362"/>
    <s v="Re-contextualized local initiative"/>
    <n v="5200"/>
    <n v="8330"/>
    <n v="160"/>
    <x v="1"/>
    <n v="139"/>
    <m/>
    <x v="1"/>
    <s v="USD"/>
    <x v="346"/>
    <n v="1325052000"/>
    <b v="0"/>
    <b v="0"/>
    <s v="music/rock"/>
    <x v="1"/>
    <x v="1"/>
  </r>
  <r>
    <n v="364"/>
    <x v="363"/>
    <s v="Switchable intangible definition"/>
    <n v="900"/>
    <n v="14547"/>
    <n v="1616"/>
    <x v="1"/>
    <n v="186"/>
    <m/>
    <x v="1"/>
    <s v="USD"/>
    <x v="347"/>
    <n v="15228180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m/>
    <x v="2"/>
    <s v="AUD"/>
    <x v="348"/>
    <n v="1485324000"/>
    <b v="0"/>
    <b v="0"/>
    <s v="theater/plays"/>
    <x v="3"/>
    <x v="3"/>
  </r>
  <r>
    <n v="366"/>
    <x v="365"/>
    <s v="Robust directional system engine"/>
    <n v="1800"/>
    <n v="10658"/>
    <n v="592"/>
    <x v="1"/>
    <n v="101"/>
    <m/>
    <x v="1"/>
    <s v="USD"/>
    <x v="349"/>
    <n v="1294120800"/>
    <b v="0"/>
    <b v="1"/>
    <s v="theater/plays"/>
    <x v="3"/>
    <x v="3"/>
  </r>
  <r>
    <n v="367"/>
    <x v="366"/>
    <s v="Triple-buffered explicit methodology"/>
    <n v="9900"/>
    <n v="1870"/>
    <n v="18"/>
    <x v="0"/>
    <n v="75"/>
    <m/>
    <x v="1"/>
    <s v="USD"/>
    <x v="350"/>
    <n v="1415685600"/>
    <b v="0"/>
    <b v="1"/>
    <s v="theater/plays"/>
    <x v="3"/>
    <x v="3"/>
  </r>
  <r>
    <n v="368"/>
    <x v="367"/>
    <s v="Reactive directional capacity"/>
    <n v="5200"/>
    <n v="14394"/>
    <n v="276"/>
    <x v="1"/>
    <n v="206"/>
    <m/>
    <x v="4"/>
    <s v="GBP"/>
    <x v="351"/>
    <n v="12889332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m/>
    <x v="1"/>
    <s v="USD"/>
    <x v="352"/>
    <n v="13632372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m/>
    <x v="1"/>
    <s v="USD"/>
    <x v="353"/>
    <n v="1555822800"/>
    <b v="0"/>
    <b v="0"/>
    <s v="theater/plays"/>
    <x v="3"/>
    <x v="3"/>
  </r>
  <r>
    <n v="371"/>
    <x v="370"/>
    <s v="Multi-channeled logistical matrices"/>
    <n v="189200"/>
    <n v="128410"/>
    <n v="67"/>
    <x v="0"/>
    <n v="2176"/>
    <m/>
    <x v="1"/>
    <s v="USD"/>
    <x v="354"/>
    <n v="1427778000"/>
    <b v="0"/>
    <b v="0"/>
    <s v="theater/plays"/>
    <x v="3"/>
    <x v="3"/>
  </r>
  <r>
    <n v="372"/>
    <x v="371"/>
    <s v="Pre-emptive bifurcated artificial intelligence"/>
    <n v="900"/>
    <n v="14324"/>
    <n v="1591"/>
    <x v="1"/>
    <n v="169"/>
    <m/>
    <x v="1"/>
    <s v="USD"/>
    <x v="355"/>
    <n v="14224248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m/>
    <x v="1"/>
    <s v="USD"/>
    <x v="356"/>
    <n v="15036372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m/>
    <x v="1"/>
    <s v="USD"/>
    <x v="357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4"/>
    <x v="0"/>
    <n v="25"/>
    <m/>
    <x v="1"/>
    <s v="USD"/>
    <x v="358"/>
    <n v="1449900000"/>
    <b v="0"/>
    <b v="0"/>
    <s v="music/indie rock"/>
    <x v="1"/>
    <x v="7"/>
  </r>
  <r>
    <n v="376"/>
    <x v="375"/>
    <s v="Mandatory uniform matrix"/>
    <n v="3400"/>
    <n v="12275"/>
    <n v="361"/>
    <x v="1"/>
    <n v="131"/>
    <m/>
    <x v="1"/>
    <s v="USD"/>
    <x v="359"/>
    <n v="1405141200"/>
    <b v="0"/>
    <b v="0"/>
    <s v="music/rock"/>
    <x v="1"/>
    <x v="1"/>
  </r>
  <r>
    <n v="377"/>
    <x v="376"/>
    <s v="Phased methodical initiative"/>
    <n v="49700"/>
    <n v="5098"/>
    <n v="10"/>
    <x v="0"/>
    <n v="127"/>
    <m/>
    <x v="1"/>
    <s v="USD"/>
    <x v="12"/>
    <n v="1572933600"/>
    <b v="0"/>
    <b v="0"/>
    <s v="theater/plays"/>
    <x v="3"/>
    <x v="3"/>
  </r>
  <r>
    <n v="378"/>
    <x v="377"/>
    <s v="Managed stable function"/>
    <n v="178200"/>
    <n v="24882"/>
    <n v="13"/>
    <x v="0"/>
    <n v="355"/>
    <m/>
    <x v="1"/>
    <s v="USD"/>
    <x v="360"/>
    <n v="15301620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m/>
    <x v="4"/>
    <s v="GBP"/>
    <x v="361"/>
    <n v="13209048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m/>
    <x v="1"/>
    <s v="USD"/>
    <x v="362"/>
    <n v="1372395600"/>
    <b v="0"/>
    <b v="0"/>
    <s v="theater/plays"/>
    <x v="3"/>
    <x v="3"/>
  </r>
  <r>
    <n v="381"/>
    <x v="380"/>
    <s v="Cross-group global moratorium"/>
    <n v="5300"/>
    <n v="9749"/>
    <n v="183"/>
    <x v="1"/>
    <n v="155"/>
    <m/>
    <x v="1"/>
    <s v="USD"/>
    <x v="363"/>
    <n v="1437714000"/>
    <b v="0"/>
    <b v="0"/>
    <s v="theater/plays"/>
    <x v="3"/>
    <x v="3"/>
  </r>
  <r>
    <n v="382"/>
    <x v="381"/>
    <s v="Visionary systemic process improvement"/>
    <n v="9100"/>
    <n v="5803"/>
    <n v="63"/>
    <x v="0"/>
    <n v="67"/>
    <m/>
    <x v="1"/>
    <s v="USD"/>
    <x v="364"/>
    <n v="15097716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m/>
    <x v="1"/>
    <s v="USD"/>
    <x v="210"/>
    <n v="1550556000"/>
    <b v="0"/>
    <b v="1"/>
    <s v="food/food trucks"/>
    <x v="0"/>
    <x v="0"/>
  </r>
  <r>
    <n v="384"/>
    <x v="383"/>
    <s v="Reactive real-time software"/>
    <n v="114400"/>
    <n v="196779"/>
    <n v="172"/>
    <x v="1"/>
    <n v="4799"/>
    <m/>
    <x v="1"/>
    <s v="USD"/>
    <x v="365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m/>
    <x v="1"/>
    <s v="USD"/>
    <x v="366"/>
    <n v="15566004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m/>
    <x v="1"/>
    <s v="USD"/>
    <x v="367"/>
    <n v="1278565200"/>
    <b v="0"/>
    <b v="0"/>
    <s v="theater/plays"/>
    <x v="3"/>
    <x v="3"/>
  </r>
  <r>
    <n v="387"/>
    <x v="386"/>
    <s v="Triple-buffered logistical frame"/>
    <n v="109000"/>
    <n v="42795"/>
    <n v="39"/>
    <x v="0"/>
    <n v="424"/>
    <m/>
    <x v="1"/>
    <s v="USD"/>
    <x v="368"/>
    <n v="1339909200"/>
    <b v="0"/>
    <b v="0"/>
    <s v="technology/wearables"/>
    <x v="2"/>
    <x v="8"/>
  </r>
  <r>
    <n v="388"/>
    <x v="387"/>
    <s v="Exclusive dynamic adapter"/>
    <n v="114800"/>
    <n v="12938"/>
    <n v="11"/>
    <x v="3"/>
    <n v="145"/>
    <m/>
    <x v="5"/>
    <s v="CHF"/>
    <x v="369"/>
    <n v="1325829600"/>
    <b v="0"/>
    <b v="0"/>
    <s v="music/indie rock"/>
    <x v="1"/>
    <x v="7"/>
  </r>
  <r>
    <n v="389"/>
    <x v="388"/>
    <s v="Automated systemic hierarchy"/>
    <n v="83000"/>
    <n v="101352"/>
    <n v="122"/>
    <x v="1"/>
    <n v="1152"/>
    <m/>
    <x v="1"/>
    <s v="USD"/>
    <x v="370"/>
    <n v="1290578400"/>
    <b v="0"/>
    <b v="0"/>
    <s v="theater/plays"/>
    <x v="3"/>
    <x v="3"/>
  </r>
  <r>
    <n v="390"/>
    <x v="389"/>
    <s v="Digitized eco-centric core"/>
    <n v="2400"/>
    <n v="4477"/>
    <n v="186"/>
    <x v="1"/>
    <n v="50"/>
    <m/>
    <x v="1"/>
    <s v="USD"/>
    <x v="371"/>
    <n v="13803444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m/>
    <x v="1"/>
    <s v="USD"/>
    <x v="287"/>
    <n v="1389852000"/>
    <b v="0"/>
    <b v="0"/>
    <s v="publishing/nonfiction"/>
    <x v="5"/>
    <x v="9"/>
  </r>
  <r>
    <n v="392"/>
    <x v="391"/>
    <s v="Profit-focused zero administration forecast"/>
    <n v="102900"/>
    <n v="67546"/>
    <n v="65"/>
    <x v="0"/>
    <n v="1608"/>
    <m/>
    <x v="1"/>
    <s v="USD"/>
    <x v="372"/>
    <n v="1294466400"/>
    <b v="0"/>
    <b v="0"/>
    <s v="technology/wearables"/>
    <x v="2"/>
    <x v="8"/>
  </r>
  <r>
    <n v="393"/>
    <x v="392"/>
    <s v="De-engineered static orchestration"/>
    <n v="62800"/>
    <n v="143788"/>
    <n v="228"/>
    <x v="1"/>
    <n v="3059"/>
    <m/>
    <x v="0"/>
    <s v="CAD"/>
    <x v="373"/>
    <n v="1500354000"/>
    <b v="0"/>
    <b v="0"/>
    <s v="music/jazz"/>
    <x v="1"/>
    <x v="17"/>
  </r>
  <r>
    <n v="394"/>
    <x v="393"/>
    <s v="Customizable dynamic info-mediaries"/>
    <n v="800"/>
    <n v="3755"/>
    <n v="469"/>
    <x v="1"/>
    <n v="34"/>
    <m/>
    <x v="1"/>
    <s v="USD"/>
    <x v="374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m/>
    <x v="1"/>
    <s v="USD"/>
    <x v="375"/>
    <n v="1323410400"/>
    <b v="1"/>
    <b v="0"/>
    <s v="theater/plays"/>
    <x v="3"/>
    <x v="3"/>
  </r>
  <r>
    <n v="396"/>
    <x v="394"/>
    <s v="Digitized local info-mediaries"/>
    <n v="46100"/>
    <n v="77012"/>
    <n v="167"/>
    <x v="1"/>
    <n v="1604"/>
    <m/>
    <x v="2"/>
    <s v="AUD"/>
    <x v="376"/>
    <n v="1539406800"/>
    <b v="0"/>
    <b v="0"/>
    <s v="film &amp; video/drama"/>
    <x v="4"/>
    <x v="6"/>
  </r>
  <r>
    <n v="397"/>
    <x v="395"/>
    <s v="Virtual systematic monitoring"/>
    <n v="8100"/>
    <n v="14083"/>
    <n v="173"/>
    <x v="1"/>
    <n v="454"/>
    <m/>
    <x v="1"/>
    <s v="USD"/>
    <x v="377"/>
    <n v="1369803600"/>
    <b v="0"/>
    <b v="0"/>
    <s v="music/rock"/>
    <x v="1"/>
    <x v="1"/>
  </r>
  <r>
    <n v="398"/>
    <x v="396"/>
    <s v="Reactive bottom-line open architecture"/>
    <n v="1700"/>
    <n v="12202"/>
    <n v="717"/>
    <x v="1"/>
    <n v="123"/>
    <m/>
    <x v="6"/>
    <s v="EUR"/>
    <x v="378"/>
    <n v="1525928400"/>
    <b v="0"/>
    <b v="1"/>
    <s v="film &amp; video/animation"/>
    <x v="4"/>
    <x v="10"/>
  </r>
  <r>
    <n v="399"/>
    <x v="397"/>
    <s v="Pre-emptive interactive model"/>
    <n v="97300"/>
    <n v="62127"/>
    <n v="63"/>
    <x v="0"/>
    <n v="941"/>
    <m/>
    <x v="1"/>
    <s v="USD"/>
    <x v="379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m/>
    <x v="1"/>
    <s v="USD"/>
    <x v="380"/>
    <n v="13785300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m/>
    <x v="1"/>
    <s v="USD"/>
    <x v="381"/>
    <n v="1572152400"/>
    <b v="0"/>
    <b v="0"/>
    <s v="theater/plays"/>
    <x v="3"/>
    <x v="3"/>
  </r>
  <r>
    <n v="402"/>
    <x v="400"/>
    <s v="Team-oriented static interface"/>
    <n v="7300"/>
    <n v="2946"/>
    <n v="40"/>
    <x v="0"/>
    <n v="40"/>
    <m/>
    <x v="1"/>
    <s v="USD"/>
    <x v="382"/>
    <n v="13298904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m/>
    <x v="0"/>
    <s v="CAD"/>
    <x v="125"/>
    <n v="1276750800"/>
    <b v="0"/>
    <b v="1"/>
    <s v="theater/plays"/>
    <x v="3"/>
    <x v="3"/>
  </r>
  <r>
    <n v="404"/>
    <x v="402"/>
    <s v="Visionary exuding Internet solution"/>
    <n v="48900"/>
    <n v="154321"/>
    <n v="315"/>
    <x v="1"/>
    <n v="2237"/>
    <m/>
    <x v="1"/>
    <s v="USD"/>
    <x v="383"/>
    <n v="1510898400"/>
    <b v="0"/>
    <b v="0"/>
    <s v="theater/plays"/>
    <x v="3"/>
    <x v="3"/>
  </r>
  <r>
    <n v="405"/>
    <x v="403"/>
    <s v="Synchronized secondary analyzer"/>
    <n v="29600"/>
    <n v="26527"/>
    <n v="89"/>
    <x v="0"/>
    <n v="435"/>
    <m/>
    <x v="1"/>
    <s v="USD"/>
    <x v="384"/>
    <n v="15324084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m/>
    <x v="1"/>
    <s v="USD"/>
    <x v="385"/>
    <n v="1360562400"/>
    <b v="1"/>
    <b v="0"/>
    <s v="film &amp; video/documentary"/>
    <x v="4"/>
    <x v="4"/>
  </r>
  <r>
    <n v="407"/>
    <x v="405"/>
    <s v="Organized bandwidth-monitored core"/>
    <n v="3400"/>
    <n v="12100"/>
    <n v="355"/>
    <x v="1"/>
    <n v="484"/>
    <m/>
    <x v="3"/>
    <s v="DKK"/>
    <x v="386"/>
    <n v="1571547600"/>
    <b v="0"/>
    <b v="0"/>
    <s v="theater/plays"/>
    <x v="3"/>
    <x v="3"/>
  </r>
  <r>
    <n v="408"/>
    <x v="406"/>
    <s v="Cloned leadingedge utilization"/>
    <n v="9200"/>
    <n v="12129"/>
    <n v="131"/>
    <x v="1"/>
    <n v="154"/>
    <m/>
    <x v="0"/>
    <s v="CAD"/>
    <x v="387"/>
    <n v="14681268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m/>
    <x v="1"/>
    <s v="USD"/>
    <x v="388"/>
    <n v="1492837200"/>
    <b v="0"/>
    <b v="0"/>
    <s v="music/rock"/>
    <x v="1"/>
    <x v="1"/>
  </r>
  <r>
    <n v="410"/>
    <x v="407"/>
    <s v="Advanced cohesive Graphic Interface"/>
    <n v="153700"/>
    <n v="55536"/>
    <n v="36"/>
    <x v="2"/>
    <n v="1111"/>
    <m/>
    <x v="1"/>
    <s v="USD"/>
    <x v="277"/>
    <n v="1430197200"/>
    <b v="0"/>
    <b v="0"/>
    <s v="games/mobile games"/>
    <x v="6"/>
    <x v="20"/>
  </r>
  <r>
    <n v="411"/>
    <x v="408"/>
    <s v="Down-sized maximized function"/>
    <n v="7800"/>
    <n v="8161"/>
    <n v="104"/>
    <x v="1"/>
    <n v="82"/>
    <m/>
    <x v="1"/>
    <s v="USD"/>
    <x v="389"/>
    <n v="1496206800"/>
    <b v="0"/>
    <b v="0"/>
    <s v="theater/plays"/>
    <x v="3"/>
    <x v="3"/>
  </r>
  <r>
    <n v="412"/>
    <x v="409"/>
    <s v="Realigned zero tolerance software"/>
    <n v="2100"/>
    <n v="14046"/>
    <n v="668"/>
    <x v="1"/>
    <n v="134"/>
    <m/>
    <x v="1"/>
    <s v="USD"/>
    <x v="390"/>
    <n v="13895928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m/>
    <x v="1"/>
    <s v="USD"/>
    <x v="391"/>
    <n v="1545631200"/>
    <b v="0"/>
    <b v="0"/>
    <s v="film &amp; video/animation"/>
    <x v="4"/>
    <x v="10"/>
  </r>
  <r>
    <n v="414"/>
    <x v="411"/>
    <s v="Innovative human-resource migration"/>
    <n v="188200"/>
    <n v="159405"/>
    <n v="84"/>
    <x v="0"/>
    <n v="5497"/>
    <m/>
    <x v="1"/>
    <s v="USD"/>
    <x v="392"/>
    <n v="1272430800"/>
    <b v="0"/>
    <b v="1"/>
    <s v="food/food trucks"/>
    <x v="0"/>
    <x v="0"/>
  </r>
  <r>
    <n v="415"/>
    <x v="412"/>
    <s v="Intuitive needs-based monitoring"/>
    <n v="113500"/>
    <n v="12552"/>
    <n v="11"/>
    <x v="0"/>
    <n v="418"/>
    <m/>
    <x v="1"/>
    <s v="USD"/>
    <x v="393"/>
    <n v="1327903200"/>
    <b v="0"/>
    <b v="0"/>
    <s v="theater/plays"/>
    <x v="3"/>
    <x v="3"/>
  </r>
  <r>
    <n v="416"/>
    <x v="413"/>
    <s v="Customer-focused disintermediate toolset"/>
    <n v="134600"/>
    <n v="59007"/>
    <n v="43"/>
    <x v="0"/>
    <n v="1439"/>
    <m/>
    <x v="1"/>
    <s v="USD"/>
    <x v="394"/>
    <n v="12960216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m/>
    <x v="1"/>
    <s v="USD"/>
    <x v="395"/>
    <n v="15432984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m/>
    <x v="0"/>
    <s v="CAD"/>
    <x v="396"/>
    <n v="13363668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m/>
    <x v="1"/>
    <s v="USD"/>
    <x v="397"/>
    <n v="1325052000"/>
    <b v="0"/>
    <b v="0"/>
    <s v="technology/web"/>
    <x v="2"/>
    <x v="2"/>
  </r>
  <r>
    <n v="420"/>
    <x v="416"/>
    <s v="Cross-platform interactive synergy"/>
    <n v="5000"/>
    <n v="6423"/>
    <n v="128"/>
    <x v="1"/>
    <n v="94"/>
    <m/>
    <x v="1"/>
    <s v="USD"/>
    <x v="398"/>
    <n v="1499576400"/>
    <b v="0"/>
    <b v="0"/>
    <s v="theater/plays"/>
    <x v="3"/>
    <x v="3"/>
  </r>
  <r>
    <n v="421"/>
    <x v="417"/>
    <s v="User-centric fault-tolerant archive"/>
    <n v="9400"/>
    <n v="6015"/>
    <n v="63"/>
    <x v="0"/>
    <n v="118"/>
    <m/>
    <x v="1"/>
    <s v="USD"/>
    <x v="399"/>
    <n v="15013044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m/>
    <x v="1"/>
    <s v="USD"/>
    <x v="400"/>
    <n v="1273208400"/>
    <b v="0"/>
    <b v="1"/>
    <s v="theater/plays"/>
    <x v="3"/>
    <x v="3"/>
  </r>
  <r>
    <n v="423"/>
    <x v="419"/>
    <s v="Self-enabling real-time definition"/>
    <n v="147800"/>
    <n v="15723"/>
    <n v="10"/>
    <x v="0"/>
    <n v="162"/>
    <m/>
    <x v="1"/>
    <s v="USD"/>
    <x v="116"/>
    <n v="1316840400"/>
    <b v="0"/>
    <b v="1"/>
    <s v="food/food trucks"/>
    <x v="0"/>
    <x v="0"/>
  </r>
  <r>
    <n v="424"/>
    <x v="420"/>
    <s v="User-centric impactful projection"/>
    <n v="5100"/>
    <n v="2064"/>
    <n v="40"/>
    <x v="0"/>
    <n v="83"/>
    <m/>
    <x v="1"/>
    <s v="USD"/>
    <x v="401"/>
    <n v="1524546000"/>
    <b v="0"/>
    <b v="0"/>
    <s v="music/indie rock"/>
    <x v="1"/>
    <x v="7"/>
  </r>
  <r>
    <n v="425"/>
    <x v="421"/>
    <s v="Vision-oriented actuating hardware"/>
    <n v="2700"/>
    <n v="7767"/>
    <n v="287"/>
    <x v="1"/>
    <n v="92"/>
    <m/>
    <x v="1"/>
    <s v="USD"/>
    <x v="402"/>
    <n v="1438578000"/>
    <b v="0"/>
    <b v="0"/>
    <s v="photography/photography books"/>
    <x v="7"/>
    <x v="14"/>
  </r>
  <r>
    <n v="426"/>
    <x v="422"/>
    <s v="Virtual leadingedge framework"/>
    <n v="1800"/>
    <n v="10313"/>
    <n v="572"/>
    <x v="1"/>
    <n v="219"/>
    <m/>
    <x v="1"/>
    <s v="USD"/>
    <x v="403"/>
    <n v="1362549600"/>
    <b v="0"/>
    <b v="0"/>
    <s v="theater/plays"/>
    <x v="3"/>
    <x v="3"/>
  </r>
  <r>
    <n v="427"/>
    <x v="423"/>
    <s v="Managed discrete framework"/>
    <n v="174500"/>
    <n v="197018"/>
    <n v="112"/>
    <x v="1"/>
    <n v="2526"/>
    <m/>
    <x v="1"/>
    <s v="USD"/>
    <x v="404"/>
    <n v="14133492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m/>
    <x v="1"/>
    <s v="USD"/>
    <x v="405"/>
    <n v="1298008800"/>
    <b v="0"/>
    <b v="0"/>
    <s v="film &amp; video/animation"/>
    <x v="4"/>
    <x v="10"/>
  </r>
  <r>
    <n v="429"/>
    <x v="425"/>
    <s v="Right-sized demand-driven adapter"/>
    <n v="191000"/>
    <n v="173191"/>
    <n v="90"/>
    <x v="3"/>
    <n v="2138"/>
    <m/>
    <x v="1"/>
    <s v="USD"/>
    <x v="406"/>
    <n v="1394427600"/>
    <b v="0"/>
    <b v="1"/>
    <s v="photography/photography books"/>
    <x v="7"/>
    <x v="14"/>
  </r>
  <r>
    <n v="430"/>
    <x v="426"/>
    <s v="Re-engineered attitude-oriented frame"/>
    <n v="8100"/>
    <n v="5487"/>
    <n v="67"/>
    <x v="0"/>
    <n v="84"/>
    <m/>
    <x v="1"/>
    <s v="USD"/>
    <x v="407"/>
    <n v="1572670800"/>
    <b v="0"/>
    <b v="0"/>
    <s v="theater/plays"/>
    <x v="3"/>
    <x v="3"/>
  </r>
  <r>
    <n v="431"/>
    <x v="427"/>
    <s v="Compatible multimedia utilization"/>
    <n v="5100"/>
    <n v="9817"/>
    <n v="192"/>
    <x v="1"/>
    <n v="94"/>
    <m/>
    <x v="1"/>
    <s v="USD"/>
    <x v="408"/>
    <n v="1531112400"/>
    <b v="1"/>
    <b v="0"/>
    <s v="theater/plays"/>
    <x v="3"/>
    <x v="3"/>
  </r>
  <r>
    <n v="432"/>
    <x v="428"/>
    <s v="Re-contextualized dedicated hardware"/>
    <n v="7700"/>
    <n v="6369"/>
    <n v="82"/>
    <x v="0"/>
    <n v="91"/>
    <m/>
    <x v="1"/>
    <s v="USD"/>
    <x v="409"/>
    <n v="1400734800"/>
    <b v="0"/>
    <b v="0"/>
    <s v="theater/plays"/>
    <x v="3"/>
    <x v="3"/>
  </r>
  <r>
    <n v="433"/>
    <x v="429"/>
    <s v="Decentralized composite paradigm"/>
    <n v="121400"/>
    <n v="65755"/>
    <n v="54"/>
    <x v="0"/>
    <n v="792"/>
    <m/>
    <x v="1"/>
    <s v="USD"/>
    <x v="410"/>
    <n v="1386741600"/>
    <b v="0"/>
    <b v="1"/>
    <s v="film &amp; video/documentary"/>
    <x v="4"/>
    <x v="4"/>
  </r>
  <r>
    <n v="434"/>
    <x v="430"/>
    <s v="Cloned transitional hierarchy"/>
    <n v="5400"/>
    <n v="903"/>
    <n v="16"/>
    <x v="3"/>
    <n v="10"/>
    <m/>
    <x v="0"/>
    <s v="CAD"/>
    <x v="411"/>
    <n v="1481781600"/>
    <b v="1"/>
    <b v="0"/>
    <s v="theater/plays"/>
    <x v="3"/>
    <x v="3"/>
  </r>
  <r>
    <n v="435"/>
    <x v="431"/>
    <s v="Advanced discrete leverage"/>
    <n v="152400"/>
    <n v="178120"/>
    <n v="116"/>
    <x v="1"/>
    <n v="1713"/>
    <m/>
    <x v="6"/>
    <s v="EUR"/>
    <x v="412"/>
    <n v="14196600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m/>
    <x v="1"/>
    <s v="USD"/>
    <x v="413"/>
    <n v="1555822800"/>
    <b v="0"/>
    <b v="0"/>
    <s v="music/jazz"/>
    <x v="1"/>
    <x v="17"/>
  </r>
  <r>
    <n v="437"/>
    <x v="433"/>
    <s v="Centralized regional interface"/>
    <n v="8100"/>
    <n v="9969"/>
    <n v="123"/>
    <x v="1"/>
    <n v="192"/>
    <m/>
    <x v="1"/>
    <s v="USD"/>
    <x v="414"/>
    <n v="1442379600"/>
    <b v="0"/>
    <b v="1"/>
    <s v="film &amp; video/animation"/>
    <x v="4"/>
    <x v="10"/>
  </r>
  <r>
    <n v="438"/>
    <x v="434"/>
    <s v="Streamlined web-enabled knowledgebase"/>
    <n v="8300"/>
    <n v="14827"/>
    <n v="178"/>
    <x v="1"/>
    <n v="247"/>
    <m/>
    <x v="1"/>
    <s v="USD"/>
    <x v="415"/>
    <n v="13649652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m/>
    <x v="1"/>
    <s v="USD"/>
    <x v="416"/>
    <n v="1479016800"/>
    <b v="0"/>
    <b v="0"/>
    <s v="film &amp; video/science fiction"/>
    <x v="4"/>
    <x v="22"/>
  </r>
  <r>
    <n v="440"/>
    <x v="436"/>
    <s v="Networked optimal adapter"/>
    <n v="102500"/>
    <n v="165954"/>
    <n v="161"/>
    <x v="1"/>
    <n v="3131"/>
    <m/>
    <x v="1"/>
    <s v="USD"/>
    <x v="417"/>
    <n v="1499662800"/>
    <b v="0"/>
    <b v="0"/>
    <s v="film &amp; video/television"/>
    <x v="4"/>
    <x v="19"/>
  </r>
  <r>
    <n v="441"/>
    <x v="437"/>
    <s v="Automated optimal function"/>
    <n v="7000"/>
    <n v="1744"/>
    <n v="24"/>
    <x v="0"/>
    <n v="32"/>
    <m/>
    <x v="1"/>
    <s v="USD"/>
    <x v="418"/>
    <n v="1337835600"/>
    <b v="0"/>
    <b v="0"/>
    <s v="technology/wearables"/>
    <x v="2"/>
    <x v="8"/>
  </r>
  <r>
    <n v="442"/>
    <x v="438"/>
    <s v="Devolved system-worthy framework"/>
    <n v="5400"/>
    <n v="10731"/>
    <n v="198"/>
    <x v="1"/>
    <n v="143"/>
    <m/>
    <x v="6"/>
    <s v="EUR"/>
    <x v="419"/>
    <n v="1505710800"/>
    <b v="0"/>
    <b v="0"/>
    <s v="theater/plays"/>
    <x v="3"/>
    <x v="3"/>
  </r>
  <r>
    <n v="443"/>
    <x v="439"/>
    <s v="Stand-alone user-facing service-desk"/>
    <n v="9300"/>
    <n v="3232"/>
    <n v="34"/>
    <x v="3"/>
    <n v="90"/>
    <m/>
    <x v="1"/>
    <s v="USD"/>
    <x v="420"/>
    <n v="1287464400"/>
    <b v="0"/>
    <b v="0"/>
    <s v="theater/plays"/>
    <x v="3"/>
    <x v="3"/>
  </r>
  <r>
    <n v="444"/>
    <x v="347"/>
    <s v="Versatile global attitude"/>
    <n v="6200"/>
    <n v="10938"/>
    <n v="176"/>
    <x v="1"/>
    <n v="296"/>
    <m/>
    <x v="1"/>
    <s v="USD"/>
    <x v="421"/>
    <n v="13116564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m/>
    <x v="1"/>
    <s v="USD"/>
    <x v="422"/>
    <n v="1293170400"/>
    <b v="0"/>
    <b v="1"/>
    <s v="theater/plays"/>
    <x v="3"/>
    <x v="3"/>
  </r>
  <r>
    <n v="446"/>
    <x v="441"/>
    <s v="Assimilated uniform methodology"/>
    <n v="6800"/>
    <n v="5579"/>
    <n v="82"/>
    <x v="0"/>
    <n v="186"/>
    <m/>
    <x v="1"/>
    <s v="USD"/>
    <x v="423"/>
    <n v="13559832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m/>
    <x v="4"/>
    <s v="GBP"/>
    <x v="424"/>
    <n v="15150456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m/>
    <x v="1"/>
    <s v="USD"/>
    <x v="425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m/>
    <x v="3"/>
    <s v="DKK"/>
    <x v="426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m/>
    <x v="0"/>
    <s v="CAD"/>
    <x v="427"/>
    <n v="1542088800"/>
    <b v="0"/>
    <b v="0"/>
    <s v="film &amp; video/animation"/>
    <x v="4"/>
    <x v="10"/>
  </r>
  <r>
    <n v="451"/>
    <x v="446"/>
    <s v="Innovative exuding matrix"/>
    <n v="148400"/>
    <n v="182302"/>
    <n v="122"/>
    <x v="1"/>
    <n v="6286"/>
    <m/>
    <x v="1"/>
    <s v="USD"/>
    <x v="428"/>
    <n v="15031188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m/>
    <x v="1"/>
    <s v="USD"/>
    <x v="429"/>
    <n v="12784788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m/>
    <x v="1"/>
    <s v="USD"/>
    <x v="411"/>
    <n v="14841144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m/>
    <x v="1"/>
    <s v="USD"/>
    <x v="430"/>
    <n v="13854456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m/>
    <x v="1"/>
    <s v="USD"/>
    <x v="431"/>
    <n v="13187412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m/>
    <x v="1"/>
    <s v="USD"/>
    <x v="432"/>
    <n v="1518242400"/>
    <b v="0"/>
    <b v="1"/>
    <s v="music/indie rock"/>
    <x v="1"/>
    <x v="7"/>
  </r>
  <r>
    <n v="457"/>
    <x v="452"/>
    <s v="Cloned asymmetric functionalities"/>
    <n v="5000"/>
    <n v="1332"/>
    <n v="26"/>
    <x v="0"/>
    <n v="46"/>
    <m/>
    <x v="1"/>
    <s v="USD"/>
    <x v="433"/>
    <n v="1476594000"/>
    <b v="0"/>
    <b v="0"/>
    <s v="theater/plays"/>
    <x v="3"/>
    <x v="3"/>
  </r>
  <r>
    <n v="458"/>
    <x v="453"/>
    <s v="Pre-emptive neutral portal"/>
    <n v="33800"/>
    <n v="118706"/>
    <n v="351"/>
    <x v="1"/>
    <n v="2120"/>
    <m/>
    <x v="1"/>
    <s v="USD"/>
    <x v="434"/>
    <n v="1273554000"/>
    <b v="0"/>
    <b v="0"/>
    <s v="theater/plays"/>
    <x v="3"/>
    <x v="3"/>
  </r>
  <r>
    <n v="459"/>
    <x v="454"/>
    <s v="Switchable demand-driven help-desk"/>
    <n v="6300"/>
    <n v="5674"/>
    <n v="90"/>
    <x v="0"/>
    <n v="105"/>
    <m/>
    <x v="1"/>
    <s v="USD"/>
    <x v="435"/>
    <n v="1421906400"/>
    <b v="0"/>
    <b v="0"/>
    <s v="film &amp; video/documentary"/>
    <x v="4"/>
    <x v="4"/>
  </r>
  <r>
    <n v="460"/>
    <x v="455"/>
    <s v="Business-focused static ability"/>
    <n v="2400"/>
    <n v="4119"/>
    <n v="171"/>
    <x v="1"/>
    <n v="50"/>
    <m/>
    <x v="1"/>
    <s v="USD"/>
    <x v="8"/>
    <n v="1281589200"/>
    <b v="0"/>
    <b v="0"/>
    <s v="theater/plays"/>
    <x v="3"/>
    <x v="3"/>
  </r>
  <r>
    <n v="461"/>
    <x v="456"/>
    <s v="Networked secondary structure"/>
    <n v="98800"/>
    <n v="139354"/>
    <n v="141"/>
    <x v="1"/>
    <n v="2080"/>
    <m/>
    <x v="1"/>
    <s v="USD"/>
    <x v="436"/>
    <n v="1400389200"/>
    <b v="0"/>
    <b v="0"/>
    <s v="film &amp; video/drama"/>
    <x v="4"/>
    <x v="6"/>
  </r>
  <r>
    <n v="462"/>
    <x v="457"/>
    <s v="Total multimedia website"/>
    <n v="188800"/>
    <n v="57734"/>
    <n v="30"/>
    <x v="0"/>
    <n v="535"/>
    <m/>
    <x v="1"/>
    <s v="USD"/>
    <x v="385"/>
    <n v="13628088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m/>
    <x v="1"/>
    <s v="USD"/>
    <x v="437"/>
    <n v="13888152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m/>
    <x v="1"/>
    <s v="USD"/>
    <x v="438"/>
    <n v="1519538400"/>
    <b v="0"/>
    <b v="0"/>
    <s v="theater/plays"/>
    <x v="3"/>
    <x v="3"/>
  </r>
  <r>
    <n v="465"/>
    <x v="460"/>
    <s v="Up-sized responsive protocol"/>
    <n v="4700"/>
    <n v="8829"/>
    <n v="187"/>
    <x v="1"/>
    <n v="80"/>
    <m/>
    <x v="1"/>
    <s v="USD"/>
    <x v="439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m/>
    <x v="1"/>
    <s v="USD"/>
    <x v="440"/>
    <n v="13705812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m/>
    <x v="0"/>
    <s v="CAD"/>
    <x v="441"/>
    <n v="1448863200"/>
    <b v="0"/>
    <b v="1"/>
    <s v="technology/web"/>
    <x v="2"/>
    <x v="2"/>
  </r>
  <r>
    <n v="468"/>
    <x v="463"/>
    <s v="Streamlined neutral analyzer"/>
    <n v="4000"/>
    <n v="1620"/>
    <n v="40"/>
    <x v="0"/>
    <n v="16"/>
    <m/>
    <x v="1"/>
    <s v="USD"/>
    <x v="442"/>
    <n v="1556600400"/>
    <b v="0"/>
    <b v="0"/>
    <s v="theater/plays"/>
    <x v="3"/>
    <x v="3"/>
  </r>
  <r>
    <n v="469"/>
    <x v="464"/>
    <s v="Assimilated neutral utilization"/>
    <n v="5600"/>
    <n v="10328"/>
    <n v="184"/>
    <x v="1"/>
    <n v="159"/>
    <m/>
    <x v="1"/>
    <s v="USD"/>
    <x v="443"/>
    <n v="1432098000"/>
    <b v="0"/>
    <b v="0"/>
    <s v="film &amp; video/drama"/>
    <x v="4"/>
    <x v="6"/>
  </r>
  <r>
    <n v="470"/>
    <x v="465"/>
    <s v="Extended dedicated archive"/>
    <n v="3600"/>
    <n v="10289"/>
    <n v="285"/>
    <x v="1"/>
    <n v="381"/>
    <m/>
    <x v="1"/>
    <s v="USD"/>
    <x v="315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m/>
    <x v="4"/>
    <s v="GBP"/>
    <x v="444"/>
    <n v="1335934800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m/>
    <x v="1"/>
    <s v="USD"/>
    <x v="445"/>
    <n v="1556946000"/>
    <b v="0"/>
    <b v="0"/>
    <s v="music/rock"/>
    <x v="1"/>
    <x v="1"/>
  </r>
  <r>
    <n v="473"/>
    <x v="467"/>
    <s v="Assimilated fault-tolerant capacity"/>
    <n v="5000"/>
    <n v="8907"/>
    <n v="178"/>
    <x v="1"/>
    <n v="106"/>
    <m/>
    <x v="1"/>
    <s v="USD"/>
    <x v="446"/>
    <n v="1530075600"/>
    <b v="0"/>
    <b v="0"/>
    <s v="music/electric music"/>
    <x v="1"/>
    <x v="5"/>
  </r>
  <r>
    <n v="474"/>
    <x v="468"/>
    <s v="Enhanced neutral ability"/>
    <n v="4000"/>
    <n v="14606"/>
    <n v="365"/>
    <x v="1"/>
    <n v="142"/>
    <m/>
    <x v="1"/>
    <s v="USD"/>
    <x v="447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3"/>
    <x v="1"/>
    <n v="211"/>
    <m/>
    <x v="1"/>
    <s v="USD"/>
    <x v="448"/>
    <n v="1372482000"/>
    <b v="0"/>
    <b v="1"/>
    <s v="publishing/translations"/>
    <x v="5"/>
    <x v="18"/>
  </r>
  <r>
    <n v="476"/>
    <x v="470"/>
    <s v="Optional solution-oriented instruction set"/>
    <n v="191500"/>
    <n v="57122"/>
    <n v="29"/>
    <x v="0"/>
    <n v="1120"/>
    <m/>
    <x v="1"/>
    <s v="USD"/>
    <x v="342"/>
    <n v="1534395600"/>
    <b v="0"/>
    <b v="0"/>
    <s v="publishing/fiction"/>
    <x v="5"/>
    <x v="13"/>
  </r>
  <r>
    <n v="477"/>
    <x v="471"/>
    <s v="Organic object-oriented core"/>
    <n v="8500"/>
    <n v="4613"/>
    <n v="54"/>
    <x v="0"/>
    <n v="113"/>
    <m/>
    <x v="1"/>
    <s v="USD"/>
    <x v="449"/>
    <n v="13113972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m/>
    <x v="1"/>
    <s v="USD"/>
    <x v="450"/>
    <n v="1426914000"/>
    <b v="0"/>
    <b v="0"/>
    <s v="technology/wearables"/>
    <x v="2"/>
    <x v="8"/>
  </r>
  <r>
    <n v="479"/>
    <x v="473"/>
    <s v="Future-proofed heuristic encryption"/>
    <n v="2400"/>
    <n v="12310"/>
    <n v="512"/>
    <x v="1"/>
    <n v="173"/>
    <m/>
    <x v="4"/>
    <s v="GBP"/>
    <x v="451"/>
    <n v="1501477200"/>
    <b v="0"/>
    <b v="0"/>
    <s v="food/food trucks"/>
    <x v="0"/>
    <x v="0"/>
  </r>
  <r>
    <n v="480"/>
    <x v="474"/>
    <s v="Balanced bifurcated leverage"/>
    <n v="8600"/>
    <n v="8656"/>
    <n v="100"/>
    <x v="1"/>
    <n v="87"/>
    <m/>
    <x v="1"/>
    <s v="USD"/>
    <x v="452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m/>
    <x v="1"/>
    <s v="USD"/>
    <x v="453"/>
    <n v="14157720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m/>
    <x v="1"/>
    <s v="USD"/>
    <x v="454"/>
    <n v="1331013600"/>
    <b v="0"/>
    <b v="1"/>
    <s v="publishing/fiction"/>
    <x v="5"/>
    <x v="13"/>
  </r>
  <r>
    <n v="483"/>
    <x v="477"/>
    <s v="Down-sized actuating infrastructure"/>
    <n v="91400"/>
    <n v="48236"/>
    <n v="52"/>
    <x v="0"/>
    <n v="554"/>
    <m/>
    <x v="1"/>
    <s v="USD"/>
    <x v="455"/>
    <n v="1576735200"/>
    <b v="0"/>
    <b v="0"/>
    <s v="theater/plays"/>
    <x v="3"/>
    <x v="3"/>
  </r>
  <r>
    <n v="484"/>
    <x v="478"/>
    <s v="Synergistic cohesive adapter"/>
    <n v="29600"/>
    <n v="77021"/>
    <n v="260"/>
    <x v="1"/>
    <n v="1572"/>
    <m/>
    <x v="4"/>
    <s v="GBP"/>
    <x v="456"/>
    <n v="1411362000"/>
    <b v="0"/>
    <b v="1"/>
    <s v="food/food trucks"/>
    <x v="0"/>
    <x v="0"/>
  </r>
  <r>
    <n v="485"/>
    <x v="479"/>
    <s v="Quality-focused mission-critical structure"/>
    <n v="90600"/>
    <n v="27844"/>
    <n v="30"/>
    <x v="0"/>
    <n v="648"/>
    <m/>
    <x v="4"/>
    <s v="GBP"/>
    <x v="457"/>
    <n v="1563685200"/>
    <b v="0"/>
    <b v="0"/>
    <s v="theater/plays"/>
    <x v="3"/>
    <x v="3"/>
  </r>
  <r>
    <n v="486"/>
    <x v="480"/>
    <s v="Compatible exuding Graphical User Interface"/>
    <n v="5200"/>
    <n v="702"/>
    <n v="13"/>
    <x v="0"/>
    <n v="21"/>
    <m/>
    <x v="4"/>
    <s v="GBP"/>
    <x v="458"/>
    <n v="1521867600"/>
    <b v="0"/>
    <b v="1"/>
    <s v="publishing/translations"/>
    <x v="5"/>
    <x v="18"/>
  </r>
  <r>
    <n v="487"/>
    <x v="481"/>
    <s v="Monitored 24/7 time-frame"/>
    <n v="110300"/>
    <n v="197024"/>
    <n v="178"/>
    <x v="1"/>
    <n v="2346"/>
    <m/>
    <x v="1"/>
    <s v="USD"/>
    <x v="459"/>
    <n v="14955156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m/>
    <x v="1"/>
    <s v="USD"/>
    <x v="460"/>
    <n v="1455948000"/>
    <b v="0"/>
    <b v="0"/>
    <s v="theater/plays"/>
    <x v="3"/>
    <x v="3"/>
  </r>
  <r>
    <n v="489"/>
    <x v="483"/>
    <s v="Down-sized mobile time-frame"/>
    <n v="9200"/>
    <n v="9339"/>
    <n v="101"/>
    <x v="1"/>
    <n v="85"/>
    <m/>
    <x v="6"/>
    <s v="EUR"/>
    <x v="461"/>
    <n v="1282366800"/>
    <b v="0"/>
    <b v="0"/>
    <s v="technology/wearables"/>
    <x v="2"/>
    <x v="8"/>
  </r>
  <r>
    <n v="490"/>
    <x v="484"/>
    <s v="Innovative disintermediate encryption"/>
    <n v="2400"/>
    <n v="4596"/>
    <n v="191"/>
    <x v="1"/>
    <n v="144"/>
    <m/>
    <x v="1"/>
    <s v="USD"/>
    <x v="462"/>
    <n v="15745752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m/>
    <x v="1"/>
    <s v="USD"/>
    <x v="463"/>
    <n v="1374901200"/>
    <b v="0"/>
    <b v="1"/>
    <s v="food/food trucks"/>
    <x v="0"/>
    <x v="0"/>
  </r>
  <r>
    <n v="492"/>
    <x v="486"/>
    <s v="Persevering interactive matrix"/>
    <n v="191000"/>
    <n v="45831"/>
    <n v="23"/>
    <x v="3"/>
    <n v="595"/>
    <m/>
    <x v="1"/>
    <s v="USD"/>
    <x v="464"/>
    <n v="1278910800"/>
    <b v="1"/>
    <b v="1"/>
    <s v="film &amp; video/shorts"/>
    <x v="4"/>
    <x v="12"/>
  </r>
  <r>
    <n v="493"/>
    <x v="487"/>
    <s v="Seamless background framework"/>
    <n v="900"/>
    <n v="6514"/>
    <n v="723"/>
    <x v="1"/>
    <n v="64"/>
    <m/>
    <x v="1"/>
    <s v="USD"/>
    <x v="465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m/>
    <x v="1"/>
    <s v="USD"/>
    <x v="466"/>
    <n v="1332478800"/>
    <b v="0"/>
    <b v="0"/>
    <s v="technology/wearables"/>
    <x v="2"/>
    <x v="8"/>
  </r>
  <r>
    <n v="495"/>
    <x v="489"/>
    <s v="Centralized clear-thinking solution"/>
    <n v="3200"/>
    <n v="13264"/>
    <n v="414"/>
    <x v="1"/>
    <n v="195"/>
    <m/>
    <x v="3"/>
    <s v="DKK"/>
    <x v="467"/>
    <n v="1402722000"/>
    <b v="0"/>
    <b v="0"/>
    <s v="theater/plays"/>
    <x v="3"/>
    <x v="3"/>
  </r>
  <r>
    <n v="496"/>
    <x v="490"/>
    <s v="Optimized bi-directional extranet"/>
    <n v="183800"/>
    <n v="1667"/>
    <n v="0"/>
    <x v="0"/>
    <n v="54"/>
    <m/>
    <x v="1"/>
    <s v="USD"/>
    <x v="468"/>
    <n v="14968116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m/>
    <x v="1"/>
    <s v="USD"/>
    <x v="469"/>
    <n v="1482213600"/>
    <b v="0"/>
    <b v="1"/>
    <s v="technology/wearables"/>
    <x v="2"/>
    <x v="8"/>
  </r>
  <r>
    <n v="498"/>
    <x v="492"/>
    <s v="Devolved background project"/>
    <n v="193400"/>
    <n v="46317"/>
    <n v="23"/>
    <x v="0"/>
    <n v="579"/>
    <m/>
    <x v="3"/>
    <s v="DKK"/>
    <x v="470"/>
    <n v="14202648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m/>
    <x v="1"/>
    <s v="USD"/>
    <x v="471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m/>
    <x v="1"/>
    <s v="USD"/>
    <x v="472"/>
    <n v="1369803600"/>
    <b v="0"/>
    <b v="1"/>
    <s v="theater/plays"/>
    <x v="3"/>
    <x v="3"/>
  </r>
  <r>
    <n v="501"/>
    <x v="495"/>
    <s v="Focused coherent methodology"/>
    <n v="153600"/>
    <n v="107743"/>
    <n v="70"/>
    <x v="0"/>
    <n v="1796"/>
    <m/>
    <x v="1"/>
    <s v="USD"/>
    <x v="473"/>
    <n v="1363237200"/>
    <b v="0"/>
    <b v="0"/>
    <s v="film &amp; video/documentary"/>
    <x v="4"/>
    <x v="4"/>
  </r>
  <r>
    <n v="502"/>
    <x v="212"/>
    <s v="Reduced context-sensitive complexity"/>
    <n v="1300"/>
    <n v="6889"/>
    <n v="529"/>
    <x v="1"/>
    <n v="186"/>
    <m/>
    <x v="2"/>
    <s v="AUD"/>
    <x v="474"/>
    <n v="13458708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m/>
    <x v="1"/>
    <s v="USD"/>
    <x v="72"/>
    <n v="14374548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m/>
    <x v="6"/>
    <s v="EUR"/>
    <x v="443"/>
    <n v="1432011600"/>
    <b v="0"/>
    <b v="0"/>
    <s v="music/rock"/>
    <x v="1"/>
    <x v="1"/>
  </r>
  <r>
    <n v="505"/>
    <x v="498"/>
    <s v="Ameliorated explicit parallelism"/>
    <n v="89900"/>
    <n v="12497"/>
    <n v="13"/>
    <x v="0"/>
    <n v="347"/>
    <m/>
    <x v="1"/>
    <s v="USD"/>
    <x v="475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m/>
    <x v="1"/>
    <s v="USD"/>
    <x v="81"/>
    <n v="1512885600"/>
    <b v="0"/>
    <b v="1"/>
    <s v="theater/plays"/>
    <x v="3"/>
    <x v="3"/>
  </r>
  <r>
    <n v="507"/>
    <x v="500"/>
    <s v="Compatible well-modulated budgetary management"/>
    <n v="2100"/>
    <n v="837"/>
    <n v="39"/>
    <x v="0"/>
    <n v="19"/>
    <m/>
    <x v="1"/>
    <s v="USD"/>
    <x v="476"/>
    <n v="13697172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m/>
    <x v="1"/>
    <s v="USD"/>
    <x v="192"/>
    <n v="1534654800"/>
    <b v="0"/>
    <b v="0"/>
    <s v="theater/plays"/>
    <x v="3"/>
    <x v="3"/>
  </r>
  <r>
    <n v="509"/>
    <x v="173"/>
    <s v="Robust zero-defect project"/>
    <n v="168500"/>
    <n v="119510"/>
    <n v="70"/>
    <x v="0"/>
    <n v="1258"/>
    <m/>
    <x v="1"/>
    <s v="USD"/>
    <x v="477"/>
    <n v="1337058000"/>
    <b v="0"/>
    <b v="0"/>
    <s v="theater/plays"/>
    <x v="3"/>
    <x v="3"/>
  </r>
  <r>
    <n v="510"/>
    <x v="502"/>
    <s v="Re-engineered mobile task-force"/>
    <n v="7800"/>
    <n v="9289"/>
    <n v="119"/>
    <x v="1"/>
    <n v="131"/>
    <m/>
    <x v="2"/>
    <s v="AUD"/>
    <x v="478"/>
    <n v="15298164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m/>
    <x v="1"/>
    <s v="USD"/>
    <x v="479"/>
    <n v="1564894800"/>
    <b v="0"/>
    <b v="0"/>
    <s v="theater/plays"/>
    <x v="3"/>
    <x v="3"/>
  </r>
  <r>
    <n v="512"/>
    <x v="504"/>
    <s v="Organized explicit core"/>
    <n v="9100"/>
    <n v="12678"/>
    <n v="139"/>
    <x v="1"/>
    <n v="239"/>
    <m/>
    <x v="1"/>
    <s v="USD"/>
    <x v="480"/>
    <n v="14046228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m/>
    <x v="1"/>
    <s v="USD"/>
    <x v="180"/>
    <n v="12841812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m/>
    <x v="5"/>
    <s v="CHF"/>
    <x v="481"/>
    <n v="1386741600"/>
    <b v="0"/>
    <b v="1"/>
    <s v="music/rock"/>
    <x v="1"/>
    <x v="1"/>
  </r>
  <r>
    <n v="515"/>
    <x v="507"/>
    <s v="Phased 24hour flexibility"/>
    <n v="8600"/>
    <n v="4797"/>
    <n v="55"/>
    <x v="0"/>
    <n v="133"/>
    <m/>
    <x v="0"/>
    <s v="CAD"/>
    <x v="482"/>
    <n v="1324792800"/>
    <b v="0"/>
    <b v="1"/>
    <s v="theater/plays"/>
    <x v="3"/>
    <x v="3"/>
  </r>
  <r>
    <n v="516"/>
    <x v="508"/>
    <s v="Exclusive 5thgeneration structure"/>
    <n v="125400"/>
    <n v="53324"/>
    <n v="42"/>
    <x v="0"/>
    <n v="846"/>
    <m/>
    <x v="1"/>
    <s v="USD"/>
    <x v="194"/>
    <n v="12843540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m/>
    <x v="1"/>
    <s v="USD"/>
    <x v="483"/>
    <n v="1494392400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m/>
    <x v="1"/>
    <s v="USD"/>
    <x v="484"/>
    <n v="1519538400"/>
    <b v="0"/>
    <b v="1"/>
    <s v="film &amp; video/animation"/>
    <x v="4"/>
    <x v="10"/>
  </r>
  <r>
    <n v="519"/>
    <x v="511"/>
    <s v="Exclusive asymmetric analyzer"/>
    <n v="177700"/>
    <n v="180802"/>
    <n v="101"/>
    <x v="1"/>
    <n v="1773"/>
    <m/>
    <x v="1"/>
    <s v="USD"/>
    <x v="355"/>
    <n v="1421906400"/>
    <b v="0"/>
    <b v="1"/>
    <s v="music/rock"/>
    <x v="1"/>
    <x v="1"/>
  </r>
  <r>
    <n v="520"/>
    <x v="512"/>
    <s v="Organic radical collaboration"/>
    <n v="800"/>
    <n v="3406"/>
    <n v="425"/>
    <x v="1"/>
    <n v="32"/>
    <m/>
    <x v="1"/>
    <s v="USD"/>
    <x v="485"/>
    <n v="1555909200"/>
    <b v="0"/>
    <b v="0"/>
    <s v="theater/plays"/>
    <x v="3"/>
    <x v="3"/>
  </r>
  <r>
    <n v="521"/>
    <x v="513"/>
    <s v="Function-based multi-state software"/>
    <n v="7600"/>
    <n v="11061"/>
    <n v="145"/>
    <x v="1"/>
    <n v="369"/>
    <m/>
    <x v="1"/>
    <s v="USD"/>
    <x v="486"/>
    <n v="14724468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m/>
    <x v="1"/>
    <s v="USD"/>
    <x v="487"/>
    <n v="13423284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m/>
    <x v="1"/>
    <s v="USD"/>
    <x v="488"/>
    <n v="1268114400"/>
    <b v="0"/>
    <b v="0"/>
    <s v="film &amp; video/shorts"/>
    <x v="4"/>
    <x v="12"/>
  </r>
  <r>
    <n v="524"/>
    <x v="516"/>
    <s v="Diverse scalable superstructure"/>
    <n v="96700"/>
    <n v="81136"/>
    <n v="83"/>
    <x v="0"/>
    <n v="1979"/>
    <m/>
    <x v="1"/>
    <s v="USD"/>
    <x v="489"/>
    <n v="1273381200"/>
    <b v="0"/>
    <b v="0"/>
    <s v="theater/plays"/>
    <x v="3"/>
    <x v="3"/>
  </r>
  <r>
    <n v="525"/>
    <x v="517"/>
    <s v="Balanced leadingedge data-warehouse"/>
    <n v="2100"/>
    <n v="1768"/>
    <n v="84"/>
    <x v="0"/>
    <n v="63"/>
    <m/>
    <x v="1"/>
    <s v="USD"/>
    <x v="49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5"/>
    <x v="1"/>
    <n v="147"/>
    <m/>
    <x v="1"/>
    <s v="USD"/>
    <x v="312"/>
    <n v="1454306400"/>
    <b v="0"/>
    <b v="1"/>
    <s v="theater/plays"/>
    <x v="3"/>
    <x v="3"/>
  </r>
  <r>
    <n v="527"/>
    <x v="519"/>
    <s v="Enterprise-wide intermediate portal"/>
    <n v="189200"/>
    <n v="188480"/>
    <n v="99"/>
    <x v="0"/>
    <n v="6080"/>
    <m/>
    <x v="0"/>
    <s v="CAD"/>
    <x v="491"/>
    <n v="14577624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m/>
    <x v="4"/>
    <s v="GBP"/>
    <x v="492"/>
    <n v="1389074400"/>
    <b v="0"/>
    <b v="0"/>
    <s v="music/indie rock"/>
    <x v="1"/>
    <x v="7"/>
  </r>
  <r>
    <n v="529"/>
    <x v="521"/>
    <s v="Seamless logistical encryption"/>
    <n v="5100"/>
    <n v="574"/>
    <n v="11"/>
    <x v="0"/>
    <n v="9"/>
    <m/>
    <x v="1"/>
    <s v="USD"/>
    <x v="493"/>
    <n v="1402117200"/>
    <b v="0"/>
    <b v="0"/>
    <s v="games/video games"/>
    <x v="6"/>
    <x v="11"/>
  </r>
  <r>
    <n v="530"/>
    <x v="522"/>
    <s v="Stand-alone human-resource workforce"/>
    <n v="105000"/>
    <n v="96328"/>
    <n v="91"/>
    <x v="0"/>
    <n v="1784"/>
    <m/>
    <x v="1"/>
    <s v="USD"/>
    <x v="494"/>
    <n v="1284440400"/>
    <b v="0"/>
    <b v="1"/>
    <s v="publishing/fiction"/>
    <x v="5"/>
    <x v="13"/>
  </r>
  <r>
    <n v="531"/>
    <x v="523"/>
    <s v="Automated zero tolerance implementation"/>
    <n v="186700"/>
    <n v="178338"/>
    <n v="95"/>
    <x v="2"/>
    <n v="3640"/>
    <m/>
    <x v="5"/>
    <s v="CHF"/>
    <x v="495"/>
    <n v="1388988000"/>
    <b v="0"/>
    <b v="0"/>
    <s v="games/video games"/>
    <x v="6"/>
    <x v="11"/>
  </r>
  <r>
    <n v="532"/>
    <x v="524"/>
    <s v="Pre-emptive grid-enabled contingency"/>
    <n v="1600"/>
    <n v="8046"/>
    <n v="502"/>
    <x v="1"/>
    <n v="126"/>
    <m/>
    <x v="0"/>
    <s v="CAD"/>
    <x v="496"/>
    <n v="15169464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m/>
    <x v="4"/>
    <s v="GBP"/>
    <x v="497"/>
    <n v="13777524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m/>
    <x v="1"/>
    <s v="USD"/>
    <x v="498"/>
    <n v="15345684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m/>
    <x v="6"/>
    <s v="EUR"/>
    <x v="499"/>
    <n v="1528606800"/>
    <b v="0"/>
    <b v="1"/>
    <s v="theater/plays"/>
    <x v="3"/>
    <x v="3"/>
  </r>
  <r>
    <n v="536"/>
    <x v="528"/>
    <s v="Enhanced methodical middleware"/>
    <n v="9800"/>
    <n v="14697"/>
    <n v="149"/>
    <x v="1"/>
    <n v="140"/>
    <m/>
    <x v="6"/>
    <s v="EUR"/>
    <x v="500"/>
    <n v="12848724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m/>
    <x v="3"/>
    <s v="DKK"/>
    <x v="501"/>
    <n v="1537592400"/>
    <b v="1"/>
    <b v="1"/>
    <s v="film &amp; video/documentary"/>
    <x v="4"/>
    <x v="4"/>
  </r>
  <r>
    <n v="538"/>
    <x v="530"/>
    <s v="Networked didactic time-frame"/>
    <n v="151300"/>
    <n v="57034"/>
    <n v="37"/>
    <x v="0"/>
    <n v="1296"/>
    <m/>
    <x v="1"/>
    <s v="USD"/>
    <x v="502"/>
    <n v="1381208400"/>
    <b v="0"/>
    <b v="0"/>
    <s v="games/mobile games"/>
    <x v="6"/>
    <x v="20"/>
  </r>
  <r>
    <n v="539"/>
    <x v="531"/>
    <s v="Assimilated exuding toolset"/>
    <n v="9800"/>
    <n v="7120"/>
    <n v="72"/>
    <x v="0"/>
    <n v="77"/>
    <m/>
    <x v="1"/>
    <s v="USD"/>
    <x v="503"/>
    <n v="1562475600"/>
    <b v="0"/>
    <b v="1"/>
    <s v="food/food trucks"/>
    <x v="0"/>
    <x v="0"/>
  </r>
  <r>
    <n v="540"/>
    <x v="532"/>
    <s v="Front-line client-server secured line"/>
    <n v="5300"/>
    <n v="14097"/>
    <n v="265"/>
    <x v="1"/>
    <n v="247"/>
    <m/>
    <x v="1"/>
    <s v="USD"/>
    <x v="504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m/>
    <x v="6"/>
    <s v="EUR"/>
    <x v="505"/>
    <n v="1436158800"/>
    <b v="0"/>
    <b v="0"/>
    <s v="games/mobile games"/>
    <x v="6"/>
    <x v="20"/>
  </r>
  <r>
    <n v="542"/>
    <x v="534"/>
    <s v="Profit-focused exuding moderator"/>
    <n v="77000"/>
    <n v="1930"/>
    <n v="2"/>
    <x v="0"/>
    <n v="49"/>
    <m/>
    <x v="4"/>
    <s v="GBP"/>
    <x v="506"/>
    <n v="14560344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m/>
    <x v="1"/>
    <s v="USD"/>
    <x v="507"/>
    <n v="1380171600"/>
    <b v="0"/>
    <b v="0"/>
    <s v="games/video games"/>
    <x v="6"/>
    <x v="11"/>
  </r>
  <r>
    <n v="544"/>
    <x v="536"/>
    <s v="Public-key 3rdgeneration system engine"/>
    <n v="2800"/>
    <n v="7742"/>
    <n v="276"/>
    <x v="1"/>
    <n v="84"/>
    <m/>
    <x v="1"/>
    <s v="USD"/>
    <x v="508"/>
    <n v="1453356000"/>
    <b v="0"/>
    <b v="0"/>
    <s v="music/rock"/>
    <x v="1"/>
    <x v="1"/>
  </r>
  <r>
    <n v="545"/>
    <x v="537"/>
    <s v="Organized value-added access"/>
    <n v="184800"/>
    <n v="164109"/>
    <n v="88"/>
    <x v="0"/>
    <n v="2690"/>
    <m/>
    <x v="1"/>
    <s v="USD"/>
    <x v="509"/>
    <n v="1578981600"/>
    <b v="0"/>
    <b v="0"/>
    <s v="theater/plays"/>
    <x v="3"/>
    <x v="3"/>
  </r>
  <r>
    <n v="546"/>
    <x v="538"/>
    <s v="Cloned global Graphical User Interface"/>
    <n v="4200"/>
    <n v="6870"/>
    <n v="163"/>
    <x v="1"/>
    <n v="88"/>
    <m/>
    <x v="1"/>
    <s v="USD"/>
    <x v="51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m/>
    <x v="1"/>
    <s v="USD"/>
    <x v="511"/>
    <n v="1423202400"/>
    <b v="0"/>
    <b v="0"/>
    <s v="film &amp; video/drama"/>
    <x v="4"/>
    <x v="6"/>
  </r>
  <r>
    <n v="548"/>
    <x v="540"/>
    <s v="Monitored discrete toolset"/>
    <n v="66100"/>
    <n v="179074"/>
    <n v="270"/>
    <x v="1"/>
    <n v="2985"/>
    <m/>
    <x v="1"/>
    <s v="USD"/>
    <x v="512"/>
    <n v="14606100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m/>
    <x v="1"/>
    <s v="USD"/>
    <x v="513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m/>
    <x v="5"/>
    <s v="CHF"/>
    <x v="514"/>
    <n v="1332306000"/>
    <b v="0"/>
    <b v="0"/>
    <s v="music/indie rock"/>
    <x v="1"/>
    <x v="7"/>
  </r>
  <r>
    <n v="551"/>
    <x v="543"/>
    <s v="Streamlined upward-trending analyzer"/>
    <n v="180100"/>
    <n v="105598"/>
    <n v="58"/>
    <x v="0"/>
    <n v="2779"/>
    <m/>
    <x v="2"/>
    <s v="AUD"/>
    <x v="515"/>
    <n v="1422511200"/>
    <b v="0"/>
    <b v="1"/>
    <s v="technology/web"/>
    <x v="2"/>
    <x v="2"/>
  </r>
  <r>
    <n v="552"/>
    <x v="544"/>
    <s v="Distributed human-resource policy"/>
    <n v="9000"/>
    <n v="8866"/>
    <n v="98"/>
    <x v="0"/>
    <n v="92"/>
    <m/>
    <x v="1"/>
    <s v="USD"/>
    <x v="516"/>
    <n v="1480312800"/>
    <b v="0"/>
    <b v="0"/>
    <s v="theater/plays"/>
    <x v="3"/>
    <x v="3"/>
  </r>
  <r>
    <n v="553"/>
    <x v="545"/>
    <s v="De-engineered 5thgeneration contingency"/>
    <n v="170600"/>
    <n v="75022"/>
    <n v="43"/>
    <x v="0"/>
    <n v="1028"/>
    <m/>
    <x v="1"/>
    <s v="USD"/>
    <x v="517"/>
    <n v="1294034400"/>
    <b v="0"/>
    <b v="0"/>
    <s v="music/rock"/>
    <x v="1"/>
    <x v="1"/>
  </r>
  <r>
    <n v="554"/>
    <x v="546"/>
    <s v="Multi-channeled upward-trending application"/>
    <n v="9500"/>
    <n v="14408"/>
    <n v="151"/>
    <x v="1"/>
    <n v="554"/>
    <m/>
    <x v="0"/>
    <s v="CAD"/>
    <x v="518"/>
    <n v="1482645600"/>
    <b v="0"/>
    <b v="0"/>
    <s v="music/indie rock"/>
    <x v="1"/>
    <x v="7"/>
  </r>
  <r>
    <n v="555"/>
    <x v="547"/>
    <s v="Organic maximized database"/>
    <n v="6300"/>
    <n v="14089"/>
    <n v="223"/>
    <x v="1"/>
    <n v="135"/>
    <m/>
    <x v="3"/>
    <s v="DKK"/>
    <x v="519"/>
    <n v="1399093200"/>
    <b v="0"/>
    <b v="0"/>
    <s v="music/rock"/>
    <x v="1"/>
    <x v="1"/>
  </r>
  <r>
    <n v="556"/>
    <x v="195"/>
    <s v="Grass-roots 24/7 attitude"/>
    <n v="5200"/>
    <n v="12467"/>
    <n v="239"/>
    <x v="1"/>
    <n v="122"/>
    <m/>
    <x v="1"/>
    <s v="USD"/>
    <x v="520"/>
    <n v="1315890000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m/>
    <x v="1"/>
    <s v="USD"/>
    <x v="521"/>
    <n v="14440212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m/>
    <x v="1"/>
    <s v="USD"/>
    <x v="522"/>
    <n v="1460005200"/>
    <b v="0"/>
    <b v="0"/>
    <s v="theater/plays"/>
    <x v="3"/>
    <x v="3"/>
  </r>
  <r>
    <n v="559"/>
    <x v="550"/>
    <s v="Exclusive systematic productivity"/>
    <n v="105300"/>
    <n v="106321"/>
    <n v="100"/>
    <x v="1"/>
    <n v="1022"/>
    <m/>
    <x v="1"/>
    <s v="USD"/>
    <x v="523"/>
    <n v="1470718800"/>
    <b v="0"/>
    <b v="0"/>
    <s v="theater/plays"/>
    <x v="3"/>
    <x v="3"/>
  </r>
  <r>
    <n v="560"/>
    <x v="551"/>
    <s v="Re-engineered radical policy"/>
    <n v="20000"/>
    <n v="158832"/>
    <n v="794"/>
    <x v="1"/>
    <n v="3177"/>
    <m/>
    <x v="1"/>
    <s v="USD"/>
    <x v="524"/>
    <n v="1325052000"/>
    <b v="0"/>
    <b v="0"/>
    <s v="film &amp; video/animation"/>
    <x v="4"/>
    <x v="10"/>
  </r>
  <r>
    <n v="561"/>
    <x v="552"/>
    <s v="Down-sized logistical adapter"/>
    <n v="3000"/>
    <n v="11091"/>
    <n v="369"/>
    <x v="1"/>
    <n v="198"/>
    <m/>
    <x v="5"/>
    <s v="CHF"/>
    <x v="525"/>
    <n v="1319000400"/>
    <b v="0"/>
    <b v="0"/>
    <s v="theater/plays"/>
    <x v="3"/>
    <x v="3"/>
  </r>
  <r>
    <n v="562"/>
    <x v="553"/>
    <s v="Configurable bandwidth-monitored throughput"/>
    <n v="9900"/>
    <n v="1269"/>
    <n v="12"/>
    <x v="0"/>
    <n v="26"/>
    <m/>
    <x v="5"/>
    <s v="CHF"/>
    <x v="188"/>
    <n v="1552539600"/>
    <b v="0"/>
    <b v="0"/>
    <s v="music/rock"/>
    <x v="1"/>
    <x v="1"/>
  </r>
  <r>
    <n v="563"/>
    <x v="554"/>
    <s v="Optional tangible pricing structure"/>
    <n v="3700"/>
    <n v="5107"/>
    <n v="138"/>
    <x v="1"/>
    <n v="85"/>
    <m/>
    <x v="2"/>
    <s v="AUD"/>
    <x v="526"/>
    <n v="1543816800"/>
    <b v="0"/>
    <b v="0"/>
    <s v="film &amp; video/documentary"/>
    <x v="4"/>
    <x v="4"/>
  </r>
  <r>
    <n v="564"/>
    <x v="555"/>
    <s v="Organic high-level implementation"/>
    <n v="168700"/>
    <n v="141393"/>
    <n v="83"/>
    <x v="0"/>
    <n v="1790"/>
    <m/>
    <x v="1"/>
    <s v="USD"/>
    <x v="527"/>
    <n v="1427086800"/>
    <b v="0"/>
    <b v="0"/>
    <s v="theater/plays"/>
    <x v="3"/>
    <x v="3"/>
  </r>
  <r>
    <n v="565"/>
    <x v="556"/>
    <s v="Decentralized logistical collaboration"/>
    <n v="94900"/>
    <n v="194166"/>
    <n v="204"/>
    <x v="1"/>
    <n v="3596"/>
    <m/>
    <x v="1"/>
    <s v="USD"/>
    <x v="528"/>
    <n v="1323064800"/>
    <b v="0"/>
    <b v="0"/>
    <s v="theater/plays"/>
    <x v="3"/>
    <x v="3"/>
  </r>
  <r>
    <n v="566"/>
    <x v="557"/>
    <s v="Advanced content-based installation"/>
    <n v="9300"/>
    <n v="4124"/>
    <n v="44"/>
    <x v="0"/>
    <n v="37"/>
    <m/>
    <x v="1"/>
    <s v="USD"/>
    <x v="522"/>
    <n v="1458277200"/>
    <b v="0"/>
    <b v="1"/>
    <s v="music/electric music"/>
    <x v="1"/>
    <x v="5"/>
  </r>
  <r>
    <n v="567"/>
    <x v="558"/>
    <s v="Distributed high-level open architecture"/>
    <n v="6800"/>
    <n v="14865"/>
    <n v="218"/>
    <x v="1"/>
    <n v="244"/>
    <m/>
    <x v="1"/>
    <s v="USD"/>
    <x v="529"/>
    <n v="14051412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m/>
    <x v="1"/>
    <s v="USD"/>
    <x v="530"/>
    <n v="1283058000"/>
    <b v="0"/>
    <b v="0"/>
    <s v="theater/plays"/>
    <x v="3"/>
    <x v="3"/>
  </r>
  <r>
    <n v="569"/>
    <x v="560"/>
    <s v="Extended multi-tasking definition"/>
    <n v="20100"/>
    <n v="47705"/>
    <n v="237"/>
    <x v="1"/>
    <n v="589"/>
    <m/>
    <x v="6"/>
    <s v="EUR"/>
    <x v="531"/>
    <n v="1295762400"/>
    <b v="0"/>
    <b v="0"/>
    <s v="film &amp; video/animation"/>
    <x v="4"/>
    <x v="10"/>
  </r>
  <r>
    <n v="570"/>
    <x v="561"/>
    <s v="Realigned uniform knowledge user"/>
    <n v="31200"/>
    <n v="95364"/>
    <n v="305"/>
    <x v="1"/>
    <n v="2725"/>
    <m/>
    <x v="1"/>
    <s v="USD"/>
    <x v="515"/>
    <n v="1419573600"/>
    <b v="0"/>
    <b v="1"/>
    <s v="music/rock"/>
    <x v="1"/>
    <x v="1"/>
  </r>
  <r>
    <n v="571"/>
    <x v="562"/>
    <s v="Monitored grid-enabled model"/>
    <n v="3500"/>
    <n v="3295"/>
    <n v="94"/>
    <x v="0"/>
    <n v="35"/>
    <m/>
    <x v="6"/>
    <s v="EUR"/>
    <x v="532"/>
    <n v="14387508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m/>
    <x v="1"/>
    <s v="USD"/>
    <x v="533"/>
    <n v="1444798800"/>
    <b v="0"/>
    <b v="1"/>
    <s v="music/rock"/>
    <x v="1"/>
    <x v="1"/>
  </r>
  <r>
    <n v="573"/>
    <x v="564"/>
    <s v="Total incremental productivity"/>
    <n v="6700"/>
    <n v="7496"/>
    <n v="111"/>
    <x v="1"/>
    <n v="300"/>
    <m/>
    <x v="1"/>
    <s v="USD"/>
    <x v="409"/>
    <n v="1399179600"/>
    <b v="0"/>
    <b v="0"/>
    <s v="journalism/audio"/>
    <x v="8"/>
    <x v="23"/>
  </r>
  <r>
    <n v="574"/>
    <x v="565"/>
    <s v="Adaptive local task-force"/>
    <n v="2700"/>
    <n v="9967"/>
    <n v="369"/>
    <x v="1"/>
    <n v="144"/>
    <m/>
    <x v="1"/>
    <s v="USD"/>
    <x v="534"/>
    <n v="1576562400"/>
    <b v="0"/>
    <b v="1"/>
    <s v="food/food trucks"/>
    <x v="0"/>
    <x v="0"/>
  </r>
  <r>
    <n v="575"/>
    <x v="566"/>
    <s v="Universal zero-defect concept"/>
    <n v="83300"/>
    <n v="52421"/>
    <n v="62"/>
    <x v="0"/>
    <n v="558"/>
    <m/>
    <x v="1"/>
    <s v="USD"/>
    <x v="53"/>
    <n v="1400821200"/>
    <b v="0"/>
    <b v="1"/>
    <s v="theater/plays"/>
    <x v="3"/>
    <x v="3"/>
  </r>
  <r>
    <n v="576"/>
    <x v="567"/>
    <s v="Object-based bottom-line superstructure"/>
    <n v="9700"/>
    <n v="6298"/>
    <n v="64"/>
    <x v="0"/>
    <n v="64"/>
    <m/>
    <x v="1"/>
    <s v="USD"/>
    <x v="535"/>
    <n v="1510984800"/>
    <b v="0"/>
    <b v="0"/>
    <s v="theater/plays"/>
    <x v="3"/>
    <x v="3"/>
  </r>
  <r>
    <n v="577"/>
    <x v="568"/>
    <s v="Adaptive 24hour projection"/>
    <n v="8200"/>
    <n v="1546"/>
    <n v="18"/>
    <x v="3"/>
    <n v="37"/>
    <m/>
    <x v="1"/>
    <s v="USD"/>
    <x v="536"/>
    <n v="1302066000"/>
    <b v="0"/>
    <b v="0"/>
    <s v="music/jazz"/>
    <x v="1"/>
    <x v="17"/>
  </r>
  <r>
    <n v="578"/>
    <x v="569"/>
    <s v="Sharable radical toolset"/>
    <n v="96500"/>
    <n v="16168"/>
    <n v="16"/>
    <x v="0"/>
    <n v="245"/>
    <m/>
    <x v="1"/>
    <s v="USD"/>
    <x v="537"/>
    <n v="13229784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m/>
    <x v="1"/>
    <s v="USD"/>
    <x v="538"/>
    <n v="1313730000"/>
    <b v="0"/>
    <b v="0"/>
    <s v="music/jazz"/>
    <x v="1"/>
    <x v="17"/>
  </r>
  <r>
    <n v="580"/>
    <x v="251"/>
    <s v="Seamless 6thgeneration extranet"/>
    <n v="43800"/>
    <n v="149578"/>
    <n v="341"/>
    <x v="1"/>
    <n v="3116"/>
    <m/>
    <x v="1"/>
    <s v="USD"/>
    <x v="539"/>
    <n v="1394085600"/>
    <b v="0"/>
    <b v="0"/>
    <s v="theater/plays"/>
    <x v="3"/>
    <x v="3"/>
  </r>
  <r>
    <n v="581"/>
    <x v="571"/>
    <s v="Sharable mobile knowledgebase"/>
    <n v="6000"/>
    <n v="3841"/>
    <n v="64"/>
    <x v="0"/>
    <n v="71"/>
    <m/>
    <x v="1"/>
    <s v="USD"/>
    <x v="540"/>
    <n v="1305349200"/>
    <b v="0"/>
    <b v="0"/>
    <s v="technology/web"/>
    <x v="2"/>
    <x v="2"/>
  </r>
  <r>
    <n v="582"/>
    <x v="572"/>
    <s v="Cross-group global system engine"/>
    <n v="8700"/>
    <n v="4531"/>
    <n v="52"/>
    <x v="0"/>
    <n v="42"/>
    <m/>
    <x v="1"/>
    <s v="USD"/>
    <x v="505"/>
    <n v="14343444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m/>
    <x v="1"/>
    <s v="USD"/>
    <x v="541"/>
    <n v="1331186400"/>
    <b v="0"/>
    <b v="0"/>
    <s v="film &amp; video/documentary"/>
    <x v="4"/>
    <x v="4"/>
  </r>
  <r>
    <n v="584"/>
    <x v="8"/>
    <s v="De-engineered cohesive system engine"/>
    <n v="86400"/>
    <n v="103255"/>
    <n v="119"/>
    <x v="1"/>
    <n v="1613"/>
    <m/>
    <x v="1"/>
    <s v="USD"/>
    <x v="542"/>
    <n v="1336539600"/>
    <b v="0"/>
    <b v="0"/>
    <s v="technology/web"/>
    <x v="2"/>
    <x v="2"/>
  </r>
  <r>
    <n v="585"/>
    <x v="574"/>
    <s v="Reactive analyzing function"/>
    <n v="8900"/>
    <n v="13065"/>
    <n v="146"/>
    <x v="1"/>
    <n v="136"/>
    <m/>
    <x v="1"/>
    <s v="USD"/>
    <x v="543"/>
    <n v="1269752400"/>
    <b v="0"/>
    <b v="0"/>
    <s v="publishing/translations"/>
    <x v="5"/>
    <x v="18"/>
  </r>
  <r>
    <n v="586"/>
    <x v="575"/>
    <s v="Robust hybrid budgetary management"/>
    <n v="700"/>
    <n v="6654"/>
    <n v="950"/>
    <x v="1"/>
    <n v="130"/>
    <m/>
    <x v="1"/>
    <s v="USD"/>
    <x v="544"/>
    <n v="1291615200"/>
    <b v="0"/>
    <b v="0"/>
    <s v="music/rock"/>
    <x v="1"/>
    <x v="1"/>
  </r>
  <r>
    <n v="587"/>
    <x v="576"/>
    <s v="Open-source analyzing monitoring"/>
    <n v="9400"/>
    <n v="6852"/>
    <n v="72"/>
    <x v="0"/>
    <n v="156"/>
    <m/>
    <x v="0"/>
    <s v="CAD"/>
    <x v="35"/>
    <n v="1552366800"/>
    <b v="0"/>
    <b v="1"/>
    <s v="food/food trucks"/>
    <x v="0"/>
    <x v="0"/>
  </r>
  <r>
    <n v="588"/>
    <x v="577"/>
    <s v="Up-sized discrete firmware"/>
    <n v="157600"/>
    <n v="124517"/>
    <n v="79"/>
    <x v="0"/>
    <n v="1368"/>
    <m/>
    <x v="4"/>
    <s v="GBP"/>
    <x v="152"/>
    <n v="1272171600"/>
    <b v="0"/>
    <b v="0"/>
    <s v="theater/plays"/>
    <x v="3"/>
    <x v="3"/>
  </r>
  <r>
    <n v="589"/>
    <x v="578"/>
    <s v="Exclusive intangible extranet"/>
    <n v="7900"/>
    <n v="5113"/>
    <n v="64"/>
    <x v="0"/>
    <n v="102"/>
    <m/>
    <x v="1"/>
    <s v="USD"/>
    <x v="545"/>
    <n v="14366772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m/>
    <x v="2"/>
    <s v="AUD"/>
    <x v="546"/>
    <n v="1420092000"/>
    <b v="0"/>
    <b v="0"/>
    <s v="publishing/radio &amp; podcasts"/>
    <x v="5"/>
    <x v="15"/>
  </r>
  <r>
    <n v="591"/>
    <x v="580"/>
    <s v="Realigned dedicated system engine"/>
    <n v="600"/>
    <n v="6226"/>
    <n v="1037"/>
    <x v="1"/>
    <n v="102"/>
    <m/>
    <x v="1"/>
    <s v="USD"/>
    <x v="547"/>
    <n v="1279947600"/>
    <b v="0"/>
    <b v="0"/>
    <s v="games/video games"/>
    <x v="6"/>
    <x v="11"/>
  </r>
  <r>
    <n v="592"/>
    <x v="581"/>
    <s v="Object-based bandwidth-monitored concept"/>
    <n v="156800"/>
    <n v="20243"/>
    <n v="12"/>
    <x v="0"/>
    <n v="253"/>
    <m/>
    <x v="1"/>
    <s v="USD"/>
    <x v="548"/>
    <n v="1402203600"/>
    <b v="0"/>
    <b v="0"/>
    <s v="theater/plays"/>
    <x v="3"/>
    <x v="3"/>
  </r>
  <r>
    <n v="593"/>
    <x v="582"/>
    <s v="Ameliorated client-driven open system"/>
    <n v="121600"/>
    <n v="188288"/>
    <n v="154"/>
    <x v="1"/>
    <n v="4006"/>
    <m/>
    <x v="1"/>
    <s v="USD"/>
    <x v="549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m/>
    <x v="1"/>
    <s v="USD"/>
    <x v="550"/>
    <n v="1467262800"/>
    <b v="0"/>
    <b v="1"/>
    <s v="theater/plays"/>
    <x v="3"/>
    <x v="3"/>
  </r>
  <r>
    <n v="595"/>
    <x v="584"/>
    <s v="Customizable intermediate data-warehouse"/>
    <n v="70300"/>
    <n v="146595"/>
    <n v="208"/>
    <x v="1"/>
    <n v="1629"/>
    <m/>
    <x v="1"/>
    <s v="USD"/>
    <x v="551"/>
    <n v="1270530000"/>
    <b v="0"/>
    <b v="1"/>
    <s v="theater/plays"/>
    <x v="3"/>
    <x v="3"/>
  </r>
  <r>
    <n v="596"/>
    <x v="585"/>
    <s v="Managed optimizing archive"/>
    <n v="7900"/>
    <n v="7875"/>
    <n v="99"/>
    <x v="0"/>
    <n v="183"/>
    <m/>
    <x v="1"/>
    <s v="USD"/>
    <x v="552"/>
    <n v="1457762400"/>
    <b v="0"/>
    <b v="1"/>
    <s v="film &amp; video/drama"/>
    <x v="4"/>
    <x v="6"/>
  </r>
  <r>
    <n v="597"/>
    <x v="586"/>
    <s v="Diverse systematic projection"/>
    <n v="73800"/>
    <n v="148779"/>
    <n v="201"/>
    <x v="1"/>
    <n v="2188"/>
    <m/>
    <x v="1"/>
    <s v="USD"/>
    <x v="462"/>
    <n v="15755256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m/>
    <x v="6"/>
    <s v="EUR"/>
    <x v="553"/>
    <n v="1279083600"/>
    <b v="0"/>
    <b v="0"/>
    <s v="music/rock"/>
    <x v="1"/>
    <x v="1"/>
  </r>
  <r>
    <n v="599"/>
    <x v="588"/>
    <s v="Persevering optimizing Graphical User Interface"/>
    <n v="140300"/>
    <n v="5112"/>
    <n v="3"/>
    <x v="0"/>
    <n v="82"/>
    <m/>
    <x v="3"/>
    <s v="DKK"/>
    <x v="554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m/>
    <x v="4"/>
    <s v="GBP"/>
    <x v="555"/>
    <n v="1376197200"/>
    <b v="0"/>
    <b v="0"/>
    <s v="food/food trucks"/>
    <x v="0"/>
    <x v="0"/>
  </r>
  <r>
    <n v="601"/>
    <x v="590"/>
    <s v="Inverse neutral structure"/>
    <n v="6300"/>
    <n v="13018"/>
    <n v="206"/>
    <x v="1"/>
    <n v="194"/>
    <m/>
    <x v="1"/>
    <s v="USD"/>
    <x v="548"/>
    <n v="14028948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m/>
    <x v="1"/>
    <s v="USD"/>
    <x v="62"/>
    <n v="1434430800"/>
    <b v="0"/>
    <b v="0"/>
    <s v="theater/plays"/>
    <x v="3"/>
    <x v="3"/>
  </r>
  <r>
    <n v="603"/>
    <x v="592"/>
    <s v="Vision-oriented 5thgeneration array"/>
    <n v="5300"/>
    <n v="6342"/>
    <n v="119"/>
    <x v="1"/>
    <n v="102"/>
    <m/>
    <x v="1"/>
    <s v="USD"/>
    <x v="556"/>
    <n v="1557896400"/>
    <b v="0"/>
    <b v="0"/>
    <s v="theater/plays"/>
    <x v="3"/>
    <x v="3"/>
  </r>
  <r>
    <n v="604"/>
    <x v="593"/>
    <s v="Cross-platform logistical circuit"/>
    <n v="88700"/>
    <n v="151438"/>
    <n v="170"/>
    <x v="1"/>
    <n v="2857"/>
    <m/>
    <x v="1"/>
    <s v="USD"/>
    <x v="557"/>
    <n v="1297490400"/>
    <b v="0"/>
    <b v="0"/>
    <s v="theater/plays"/>
    <x v="3"/>
    <x v="3"/>
  </r>
  <r>
    <n v="605"/>
    <x v="594"/>
    <s v="Profound solution-oriented matrix"/>
    <n v="3300"/>
    <n v="6178"/>
    <n v="187"/>
    <x v="1"/>
    <n v="107"/>
    <m/>
    <x v="1"/>
    <s v="USD"/>
    <x v="27"/>
    <n v="14473944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m/>
    <x v="4"/>
    <s v="GBP"/>
    <x v="558"/>
    <n v="1458277200"/>
    <b v="0"/>
    <b v="0"/>
    <s v="music/rock"/>
    <x v="1"/>
    <x v="1"/>
  </r>
  <r>
    <n v="607"/>
    <x v="596"/>
    <s v="Fundamental needs-based frame"/>
    <n v="137600"/>
    <n v="180667"/>
    <n v="131"/>
    <x v="1"/>
    <n v="2230"/>
    <m/>
    <x v="1"/>
    <s v="USD"/>
    <x v="559"/>
    <n v="1395723600"/>
    <b v="0"/>
    <b v="0"/>
    <s v="food/food trucks"/>
    <x v="0"/>
    <x v="0"/>
  </r>
  <r>
    <n v="608"/>
    <x v="597"/>
    <s v="Compatible full-range leverage"/>
    <n v="3900"/>
    <n v="11075"/>
    <n v="283"/>
    <x v="1"/>
    <n v="316"/>
    <m/>
    <x v="1"/>
    <s v="USD"/>
    <x v="426"/>
    <n v="1552197600"/>
    <b v="0"/>
    <b v="1"/>
    <s v="music/jazz"/>
    <x v="1"/>
    <x v="17"/>
  </r>
  <r>
    <n v="609"/>
    <x v="598"/>
    <s v="Upgradable holistic system engine"/>
    <n v="10000"/>
    <n v="12042"/>
    <n v="120"/>
    <x v="1"/>
    <n v="117"/>
    <m/>
    <x v="1"/>
    <s v="USD"/>
    <x v="56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m/>
    <x v="1"/>
    <s v="USD"/>
    <x v="561"/>
    <n v="1356847200"/>
    <b v="0"/>
    <b v="0"/>
    <s v="theater/plays"/>
    <x v="3"/>
    <x v="3"/>
  </r>
  <r>
    <n v="611"/>
    <x v="600"/>
    <s v="Multi-lateral maximized core"/>
    <n v="8200"/>
    <n v="1136"/>
    <n v="13"/>
    <x v="3"/>
    <n v="15"/>
    <m/>
    <x v="1"/>
    <s v="USD"/>
    <x v="562"/>
    <n v="1375765200"/>
    <b v="0"/>
    <b v="0"/>
    <s v="theater/plays"/>
    <x v="3"/>
    <x v="3"/>
  </r>
  <r>
    <n v="612"/>
    <x v="601"/>
    <s v="Innovative holistic hub"/>
    <n v="6200"/>
    <n v="8645"/>
    <n v="139"/>
    <x v="1"/>
    <n v="192"/>
    <m/>
    <x v="1"/>
    <s v="USD"/>
    <x v="563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m/>
    <x v="0"/>
    <s v="CAD"/>
    <x v="564"/>
    <n v="15045012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m/>
    <x v="1"/>
    <s v="USD"/>
    <x v="565"/>
    <n v="14856696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m/>
    <x v="6"/>
    <s v="EUR"/>
    <x v="566"/>
    <n v="1462770000"/>
    <b v="0"/>
    <b v="0"/>
    <s v="theater/plays"/>
    <x v="3"/>
    <x v="3"/>
  </r>
  <r>
    <n v="616"/>
    <x v="605"/>
    <s v="Quality-focused 24/7 superstructure"/>
    <n v="6400"/>
    <n v="12129"/>
    <n v="189"/>
    <x v="1"/>
    <n v="238"/>
    <m/>
    <x v="4"/>
    <s v="GBP"/>
    <x v="567"/>
    <n v="1379739600"/>
    <b v="0"/>
    <b v="1"/>
    <s v="music/indie rock"/>
    <x v="1"/>
    <x v="7"/>
  </r>
  <r>
    <n v="617"/>
    <x v="606"/>
    <s v="Multi-channeled local intranet"/>
    <n v="1400"/>
    <n v="3496"/>
    <n v="249"/>
    <x v="1"/>
    <n v="55"/>
    <m/>
    <x v="1"/>
    <s v="USD"/>
    <x v="568"/>
    <n v="1402722000"/>
    <b v="0"/>
    <b v="0"/>
    <s v="theater/plays"/>
    <x v="3"/>
    <x v="3"/>
  </r>
  <r>
    <n v="618"/>
    <x v="607"/>
    <s v="Open-architected mobile emulation"/>
    <n v="198600"/>
    <n v="97037"/>
    <n v="48"/>
    <x v="0"/>
    <n v="1198"/>
    <m/>
    <x v="1"/>
    <s v="USD"/>
    <x v="569"/>
    <n v="13692852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m/>
    <x v="1"/>
    <s v="USD"/>
    <x v="570"/>
    <n v="1304744400"/>
    <b v="1"/>
    <b v="1"/>
    <s v="theater/plays"/>
    <x v="3"/>
    <x v="3"/>
  </r>
  <r>
    <n v="620"/>
    <x v="609"/>
    <s v="Synergized well-modulated project"/>
    <n v="4300"/>
    <n v="11525"/>
    <n v="268"/>
    <x v="1"/>
    <n v="128"/>
    <m/>
    <x v="2"/>
    <s v="AUD"/>
    <x v="571"/>
    <n v="1468299600"/>
    <b v="0"/>
    <b v="0"/>
    <s v="photography/photography books"/>
    <x v="7"/>
    <x v="14"/>
  </r>
  <r>
    <n v="621"/>
    <x v="610"/>
    <s v="Extended context-sensitive forecast"/>
    <n v="25600"/>
    <n v="158669"/>
    <n v="619"/>
    <x v="1"/>
    <n v="2144"/>
    <m/>
    <x v="1"/>
    <s v="USD"/>
    <x v="572"/>
    <n v="1474174800"/>
    <b v="0"/>
    <b v="0"/>
    <s v="theater/plays"/>
    <x v="3"/>
    <x v="3"/>
  </r>
  <r>
    <n v="622"/>
    <x v="611"/>
    <s v="Total leadingedge neural-net"/>
    <n v="189000"/>
    <n v="5916"/>
    <n v="3"/>
    <x v="0"/>
    <n v="64"/>
    <m/>
    <x v="1"/>
    <s v="USD"/>
    <x v="573"/>
    <n v="1526014800"/>
    <b v="0"/>
    <b v="0"/>
    <s v="music/indie rock"/>
    <x v="1"/>
    <x v="7"/>
  </r>
  <r>
    <n v="623"/>
    <x v="612"/>
    <s v="Organic actuating protocol"/>
    <n v="94300"/>
    <n v="150806"/>
    <n v="159"/>
    <x v="1"/>
    <n v="2693"/>
    <m/>
    <x v="4"/>
    <s v="GBP"/>
    <x v="574"/>
    <n v="1437454800"/>
    <b v="0"/>
    <b v="0"/>
    <s v="theater/plays"/>
    <x v="3"/>
    <x v="3"/>
  </r>
  <r>
    <n v="624"/>
    <x v="613"/>
    <s v="Down-sized national software"/>
    <n v="5100"/>
    <n v="14249"/>
    <n v="279"/>
    <x v="1"/>
    <n v="432"/>
    <m/>
    <x v="1"/>
    <s v="USD"/>
    <x v="511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m/>
    <x v="1"/>
    <s v="USD"/>
    <x v="575"/>
    <n v="15813144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m/>
    <x v="1"/>
    <s v="USD"/>
    <x v="576"/>
    <n v="12864276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m/>
    <x v="4"/>
    <s v="GBP"/>
    <x v="577"/>
    <n v="1278738000"/>
    <b v="1"/>
    <b v="0"/>
    <s v="food/food trucks"/>
    <x v="0"/>
    <x v="0"/>
  </r>
  <r>
    <n v="628"/>
    <x v="617"/>
    <s v="Intuitive object-oriented task-force"/>
    <n v="1900"/>
    <n v="2884"/>
    <n v="151"/>
    <x v="1"/>
    <n v="96"/>
    <m/>
    <x v="1"/>
    <s v="USD"/>
    <x v="578"/>
    <n v="1286427600"/>
    <b v="0"/>
    <b v="0"/>
    <s v="music/indie rock"/>
    <x v="1"/>
    <x v="7"/>
  </r>
  <r>
    <n v="629"/>
    <x v="618"/>
    <s v="Multi-tiered executive toolset"/>
    <n v="85900"/>
    <n v="55476"/>
    <n v="64"/>
    <x v="0"/>
    <n v="750"/>
    <m/>
    <x v="1"/>
    <s v="USD"/>
    <x v="579"/>
    <n v="1467954000"/>
    <b v="0"/>
    <b v="1"/>
    <s v="theater/plays"/>
    <x v="3"/>
    <x v="3"/>
  </r>
  <r>
    <n v="630"/>
    <x v="619"/>
    <s v="Grass-roots directional workforce"/>
    <n v="9500"/>
    <n v="5973"/>
    <n v="62"/>
    <x v="3"/>
    <n v="87"/>
    <m/>
    <x v="1"/>
    <s v="USD"/>
    <x v="580"/>
    <n v="15576372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m/>
    <x v="1"/>
    <s v="USD"/>
    <x v="581"/>
    <n v="1553922000"/>
    <b v="0"/>
    <b v="0"/>
    <s v="theater/plays"/>
    <x v="3"/>
    <x v="3"/>
  </r>
  <r>
    <n v="632"/>
    <x v="621"/>
    <s v="Reduced interactive matrix"/>
    <n v="72100"/>
    <n v="30902"/>
    <n v="42"/>
    <x v="2"/>
    <n v="278"/>
    <m/>
    <x v="1"/>
    <s v="USD"/>
    <x v="582"/>
    <n v="14164632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m/>
    <x v="1"/>
    <s v="USD"/>
    <x v="336"/>
    <n v="1447221600"/>
    <b v="0"/>
    <b v="0"/>
    <s v="film &amp; video/animation"/>
    <x v="4"/>
    <x v="10"/>
  </r>
  <r>
    <n v="634"/>
    <x v="623"/>
    <s v="Polarized incremental portal"/>
    <n v="118200"/>
    <n v="92824"/>
    <n v="78"/>
    <x v="3"/>
    <n v="1658"/>
    <m/>
    <x v="1"/>
    <s v="USD"/>
    <x v="583"/>
    <n v="1491627600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m/>
    <x v="1"/>
    <s v="USD"/>
    <x v="584"/>
    <n v="1363150800"/>
    <b v="0"/>
    <b v="0"/>
    <s v="film &amp; video/television"/>
    <x v="4"/>
    <x v="19"/>
  </r>
  <r>
    <n v="636"/>
    <x v="625"/>
    <s v="Stand-alone reciprocal frame"/>
    <n v="197700"/>
    <n v="127591"/>
    <n v="64"/>
    <x v="0"/>
    <n v="2604"/>
    <m/>
    <x v="3"/>
    <s v="DKK"/>
    <x v="585"/>
    <n v="13307544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m/>
    <x v="1"/>
    <s v="USD"/>
    <x v="586"/>
    <n v="1479794400"/>
    <b v="0"/>
    <b v="0"/>
    <s v="theater/plays"/>
    <x v="3"/>
    <x v="3"/>
  </r>
  <r>
    <n v="638"/>
    <x v="627"/>
    <s v="Monitored 24/7 approach"/>
    <n v="81600"/>
    <n v="9318"/>
    <n v="11"/>
    <x v="0"/>
    <n v="94"/>
    <m/>
    <x v="1"/>
    <s v="USD"/>
    <x v="587"/>
    <n v="1281243600"/>
    <b v="0"/>
    <b v="1"/>
    <s v="theater/plays"/>
    <x v="3"/>
    <x v="3"/>
  </r>
  <r>
    <n v="639"/>
    <x v="628"/>
    <s v="Upgradable explicit forecast"/>
    <n v="8600"/>
    <n v="4832"/>
    <n v="56"/>
    <x v="2"/>
    <n v="45"/>
    <m/>
    <x v="1"/>
    <s v="USD"/>
    <x v="588"/>
    <n v="1532754000"/>
    <b v="0"/>
    <b v="1"/>
    <s v="film &amp; video/drama"/>
    <x v="4"/>
    <x v="6"/>
  </r>
  <r>
    <n v="640"/>
    <x v="629"/>
    <s v="Pre-emptive context-sensitive support"/>
    <n v="119800"/>
    <n v="19769"/>
    <n v="16"/>
    <x v="0"/>
    <n v="257"/>
    <m/>
    <x v="1"/>
    <s v="USD"/>
    <x v="589"/>
    <n v="1453356000"/>
    <b v="0"/>
    <b v="0"/>
    <s v="theater/plays"/>
    <x v="3"/>
    <x v="3"/>
  </r>
  <r>
    <n v="641"/>
    <x v="630"/>
    <s v="Business-focused leadingedge instruction set"/>
    <n v="9400"/>
    <n v="11277"/>
    <n v="119"/>
    <x v="1"/>
    <n v="194"/>
    <m/>
    <x v="5"/>
    <s v="CHF"/>
    <x v="590"/>
    <n v="14899860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m/>
    <x v="0"/>
    <s v="CAD"/>
    <x v="591"/>
    <n v="15458040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m/>
    <x v="1"/>
    <s v="USD"/>
    <x v="592"/>
    <n v="1489899600"/>
    <b v="0"/>
    <b v="0"/>
    <s v="theater/plays"/>
    <x v="3"/>
    <x v="3"/>
  </r>
  <r>
    <n v="644"/>
    <x v="633"/>
    <s v="Distributed real-time algorithm"/>
    <n v="169400"/>
    <n v="81984"/>
    <n v="48"/>
    <x v="0"/>
    <n v="2928"/>
    <m/>
    <x v="0"/>
    <s v="CAD"/>
    <x v="593"/>
    <n v="1546495200"/>
    <b v="0"/>
    <b v="0"/>
    <s v="theater/plays"/>
    <x v="3"/>
    <x v="3"/>
  </r>
  <r>
    <n v="645"/>
    <x v="634"/>
    <s v="Multi-lateral heuristic throughput"/>
    <n v="192100"/>
    <n v="178483"/>
    <n v="92"/>
    <x v="0"/>
    <n v="4697"/>
    <m/>
    <x v="1"/>
    <s v="USD"/>
    <x v="594"/>
    <n v="1539752400"/>
    <b v="0"/>
    <b v="1"/>
    <s v="music/rock"/>
    <x v="1"/>
    <x v="1"/>
  </r>
  <r>
    <n v="646"/>
    <x v="635"/>
    <s v="Switchable reciprocal middleware"/>
    <n v="98700"/>
    <n v="87448"/>
    <n v="88"/>
    <x v="0"/>
    <n v="2915"/>
    <m/>
    <x v="1"/>
    <s v="USD"/>
    <x v="595"/>
    <n v="13641012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m/>
    <x v="1"/>
    <s v="USD"/>
    <x v="596"/>
    <n v="15253236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m/>
    <x v="1"/>
    <s v="USD"/>
    <x v="597"/>
    <n v="1500872400"/>
    <b v="1"/>
    <b v="0"/>
    <s v="food/food trucks"/>
    <x v="0"/>
    <x v="0"/>
  </r>
  <r>
    <n v="649"/>
    <x v="638"/>
    <s v="Reactive 6thgeneration hub"/>
    <n v="121700"/>
    <n v="59003"/>
    <n v="48"/>
    <x v="0"/>
    <n v="602"/>
    <m/>
    <x v="5"/>
    <s v="CHF"/>
    <x v="598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m/>
    <x v="1"/>
    <s v="USD"/>
    <x v="599"/>
    <n v="1407128400"/>
    <b v="0"/>
    <b v="0"/>
    <s v="music/jazz"/>
    <x v="1"/>
    <x v="17"/>
  </r>
  <r>
    <n v="651"/>
    <x v="640"/>
    <s v="Digitized analyzing capacity"/>
    <n v="196700"/>
    <n v="174039"/>
    <n v="88"/>
    <x v="0"/>
    <n v="3868"/>
    <m/>
    <x v="6"/>
    <s v="EUR"/>
    <x v="600"/>
    <n v="1394344800"/>
    <b v="0"/>
    <b v="0"/>
    <s v="film &amp; video/shorts"/>
    <x v="4"/>
    <x v="12"/>
  </r>
  <r>
    <n v="652"/>
    <x v="641"/>
    <s v="Vision-oriented regional hub"/>
    <n v="10000"/>
    <n v="12684"/>
    <n v="126"/>
    <x v="1"/>
    <n v="409"/>
    <m/>
    <x v="1"/>
    <s v="USD"/>
    <x v="601"/>
    <n v="1474088400"/>
    <b v="0"/>
    <b v="0"/>
    <s v="technology/web"/>
    <x v="2"/>
    <x v="2"/>
  </r>
  <r>
    <n v="653"/>
    <x v="642"/>
    <s v="Monitored incremental info-mediaries"/>
    <n v="600"/>
    <n v="14033"/>
    <n v="2338"/>
    <x v="1"/>
    <n v="234"/>
    <m/>
    <x v="1"/>
    <s v="USD"/>
    <x v="602"/>
    <n v="1460264400"/>
    <b v="0"/>
    <b v="0"/>
    <s v="technology/web"/>
    <x v="2"/>
    <x v="2"/>
  </r>
  <r>
    <n v="654"/>
    <x v="643"/>
    <s v="Programmable static middleware"/>
    <n v="35000"/>
    <n v="177936"/>
    <n v="508"/>
    <x v="1"/>
    <n v="3016"/>
    <m/>
    <x v="1"/>
    <s v="USD"/>
    <x v="335"/>
    <n v="1440824400"/>
    <b v="0"/>
    <b v="0"/>
    <s v="music/metal"/>
    <x v="1"/>
    <x v="16"/>
  </r>
  <r>
    <n v="655"/>
    <x v="644"/>
    <s v="Multi-layered bottom-line encryption"/>
    <n v="6900"/>
    <n v="13212"/>
    <n v="191"/>
    <x v="1"/>
    <n v="264"/>
    <m/>
    <x v="1"/>
    <s v="USD"/>
    <x v="603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m/>
    <x v="2"/>
    <s v="AUD"/>
    <x v="604"/>
    <n v="1514872800"/>
    <b v="0"/>
    <b v="0"/>
    <s v="food/food trucks"/>
    <x v="0"/>
    <x v="0"/>
  </r>
  <r>
    <n v="657"/>
    <x v="646"/>
    <s v="Balanced optimal hardware"/>
    <n v="10000"/>
    <n v="824"/>
    <n v="8"/>
    <x v="0"/>
    <n v="14"/>
    <m/>
    <x v="1"/>
    <s v="USD"/>
    <x v="605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m/>
    <x v="1"/>
    <s v="USD"/>
    <x v="606"/>
    <n v="1442898000"/>
    <b v="0"/>
    <b v="0"/>
    <s v="music/rock"/>
    <x v="1"/>
    <x v="1"/>
  </r>
  <r>
    <n v="659"/>
    <x v="648"/>
    <s v="Grass-roots dynamic emulation"/>
    <n v="120700"/>
    <n v="57010"/>
    <n v="47"/>
    <x v="0"/>
    <n v="750"/>
    <m/>
    <x v="4"/>
    <s v="GBP"/>
    <x v="65"/>
    <n v="1296194400"/>
    <b v="0"/>
    <b v="0"/>
    <s v="film &amp; video/documentary"/>
    <x v="4"/>
    <x v="4"/>
  </r>
  <r>
    <n v="660"/>
    <x v="649"/>
    <s v="Fundamental disintermediate matrix"/>
    <n v="9100"/>
    <n v="7438"/>
    <n v="81"/>
    <x v="0"/>
    <n v="77"/>
    <m/>
    <x v="1"/>
    <s v="USD"/>
    <x v="607"/>
    <n v="1440910800"/>
    <b v="1"/>
    <b v="0"/>
    <s v="theater/plays"/>
    <x v="3"/>
    <x v="3"/>
  </r>
  <r>
    <n v="661"/>
    <x v="650"/>
    <s v="Right-sized secondary challenge"/>
    <n v="106800"/>
    <n v="57872"/>
    <n v="54"/>
    <x v="0"/>
    <n v="752"/>
    <m/>
    <x v="3"/>
    <s v="DKK"/>
    <x v="608"/>
    <n v="1335502800"/>
    <b v="0"/>
    <b v="0"/>
    <s v="music/jazz"/>
    <x v="1"/>
    <x v="17"/>
  </r>
  <r>
    <n v="662"/>
    <x v="651"/>
    <s v="Implemented exuding software"/>
    <n v="9100"/>
    <n v="8906"/>
    <n v="97"/>
    <x v="0"/>
    <n v="131"/>
    <m/>
    <x v="1"/>
    <s v="USD"/>
    <x v="609"/>
    <n v="1544680800"/>
    <b v="0"/>
    <b v="0"/>
    <s v="theater/plays"/>
    <x v="3"/>
    <x v="3"/>
  </r>
  <r>
    <n v="663"/>
    <x v="652"/>
    <s v="Total optimizing software"/>
    <n v="10000"/>
    <n v="7724"/>
    <n v="77"/>
    <x v="0"/>
    <n v="87"/>
    <m/>
    <x v="1"/>
    <s v="USD"/>
    <x v="610"/>
    <n v="1288414800"/>
    <b v="0"/>
    <b v="0"/>
    <s v="theater/plays"/>
    <x v="3"/>
    <x v="3"/>
  </r>
  <r>
    <n v="664"/>
    <x v="327"/>
    <s v="Optional maximized attitude"/>
    <n v="79400"/>
    <n v="26571"/>
    <n v="33"/>
    <x v="0"/>
    <n v="1063"/>
    <m/>
    <x v="1"/>
    <s v="USD"/>
    <x v="541"/>
    <n v="1330581600"/>
    <b v="0"/>
    <b v="0"/>
    <s v="music/jazz"/>
    <x v="1"/>
    <x v="17"/>
  </r>
  <r>
    <n v="665"/>
    <x v="653"/>
    <s v="Customer-focused impactful extranet"/>
    <n v="5100"/>
    <n v="12219"/>
    <n v="239"/>
    <x v="1"/>
    <n v="272"/>
    <m/>
    <x v="1"/>
    <s v="USD"/>
    <x v="611"/>
    <n v="13113972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m/>
    <x v="1"/>
    <s v="USD"/>
    <x v="612"/>
    <n v="13783572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m/>
    <x v="1"/>
    <s v="USD"/>
    <x v="613"/>
    <n v="14111028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m/>
    <x v="1"/>
    <s v="USD"/>
    <x v="614"/>
    <n v="1344834000"/>
    <b v="0"/>
    <b v="0"/>
    <s v="theater/plays"/>
    <x v="3"/>
    <x v="3"/>
  </r>
  <r>
    <n v="669"/>
    <x v="657"/>
    <s v="Upgradable bi-directional concept"/>
    <n v="48800"/>
    <n v="175020"/>
    <n v="358"/>
    <x v="1"/>
    <n v="1621"/>
    <m/>
    <x v="6"/>
    <s v="EUR"/>
    <x v="615"/>
    <n v="1499230800"/>
    <b v="0"/>
    <b v="0"/>
    <s v="theater/plays"/>
    <x v="3"/>
    <x v="3"/>
  </r>
  <r>
    <n v="670"/>
    <x v="635"/>
    <s v="Re-contextualized homogeneous flexibility"/>
    <n v="16200"/>
    <n v="75955"/>
    <n v="468"/>
    <x v="1"/>
    <n v="1101"/>
    <m/>
    <x v="1"/>
    <s v="USD"/>
    <x v="90"/>
    <n v="14574168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m/>
    <x v="1"/>
    <s v="USD"/>
    <x v="616"/>
    <n v="1280898000"/>
    <b v="0"/>
    <b v="1"/>
    <s v="theater/plays"/>
    <x v="3"/>
    <x v="3"/>
  </r>
  <r>
    <n v="672"/>
    <x v="659"/>
    <s v="Stand-alone grid-enabled leverage"/>
    <n v="197900"/>
    <n v="110689"/>
    <n v="55"/>
    <x v="0"/>
    <n v="4428"/>
    <m/>
    <x v="2"/>
    <s v="AUD"/>
    <x v="617"/>
    <n v="1522472400"/>
    <b v="0"/>
    <b v="0"/>
    <s v="theater/plays"/>
    <x v="3"/>
    <x v="3"/>
  </r>
  <r>
    <n v="673"/>
    <x v="660"/>
    <s v="Assimilated regional groupware"/>
    <n v="5600"/>
    <n v="2445"/>
    <n v="43"/>
    <x v="0"/>
    <n v="58"/>
    <m/>
    <x v="6"/>
    <s v="EUR"/>
    <x v="618"/>
    <n v="1462510800"/>
    <b v="0"/>
    <b v="0"/>
    <s v="music/indie rock"/>
    <x v="1"/>
    <x v="7"/>
  </r>
  <r>
    <n v="674"/>
    <x v="661"/>
    <s v="Up-sized 24hour instruction set"/>
    <n v="170700"/>
    <n v="57250"/>
    <n v="33"/>
    <x v="3"/>
    <n v="1218"/>
    <m/>
    <x v="1"/>
    <s v="USD"/>
    <x v="619"/>
    <n v="1317790800"/>
    <b v="0"/>
    <b v="0"/>
    <s v="photography/photography books"/>
    <x v="7"/>
    <x v="14"/>
  </r>
  <r>
    <n v="675"/>
    <x v="662"/>
    <s v="Right-sized web-enabled intranet"/>
    <n v="9700"/>
    <n v="11929"/>
    <n v="122"/>
    <x v="1"/>
    <n v="331"/>
    <m/>
    <x v="1"/>
    <s v="USD"/>
    <x v="620"/>
    <n v="1568782800"/>
    <b v="0"/>
    <b v="0"/>
    <s v="journalism/audio"/>
    <x v="8"/>
    <x v="23"/>
  </r>
  <r>
    <n v="676"/>
    <x v="663"/>
    <s v="Expanded needs-based orchestration"/>
    <n v="62300"/>
    <n v="118214"/>
    <n v="189"/>
    <x v="1"/>
    <n v="1170"/>
    <m/>
    <x v="1"/>
    <s v="USD"/>
    <x v="621"/>
    <n v="1349413200"/>
    <b v="0"/>
    <b v="0"/>
    <s v="photography/photography books"/>
    <x v="7"/>
    <x v="14"/>
  </r>
  <r>
    <n v="677"/>
    <x v="664"/>
    <s v="Organic system-worthy orchestration"/>
    <n v="5300"/>
    <n v="4432"/>
    <n v="83"/>
    <x v="0"/>
    <n v="111"/>
    <m/>
    <x v="1"/>
    <s v="USD"/>
    <x v="622"/>
    <n v="1472446800"/>
    <b v="0"/>
    <b v="0"/>
    <s v="publishing/fiction"/>
    <x v="5"/>
    <x v="13"/>
  </r>
  <r>
    <n v="678"/>
    <x v="665"/>
    <s v="Inverse static standardization"/>
    <n v="99500"/>
    <n v="17879"/>
    <n v="17"/>
    <x v="3"/>
    <n v="215"/>
    <m/>
    <x v="1"/>
    <s v="USD"/>
    <x v="35"/>
    <n v="1548050400"/>
    <b v="0"/>
    <b v="0"/>
    <s v="film &amp; video/drama"/>
    <x v="4"/>
    <x v="6"/>
  </r>
  <r>
    <n v="679"/>
    <x v="307"/>
    <s v="Synchronized motivating solution"/>
    <n v="1400"/>
    <n v="14511"/>
    <n v="1036"/>
    <x v="1"/>
    <n v="363"/>
    <m/>
    <x v="1"/>
    <s v="USD"/>
    <x v="623"/>
    <n v="1571806800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m/>
    <x v="1"/>
    <s v="USD"/>
    <x v="624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m/>
    <x v="1"/>
    <s v="USD"/>
    <x v="625"/>
    <n v="1324965600"/>
    <b v="0"/>
    <b v="0"/>
    <s v="theater/plays"/>
    <x v="3"/>
    <x v="3"/>
  </r>
  <r>
    <n v="682"/>
    <x v="668"/>
    <s v="Compatible 5thgeneration concept"/>
    <n v="5400"/>
    <n v="8109"/>
    <n v="150"/>
    <x v="1"/>
    <n v="103"/>
    <m/>
    <x v="1"/>
    <s v="USD"/>
    <x v="626"/>
    <n v="1387519200"/>
    <b v="0"/>
    <b v="0"/>
    <s v="theater/plays"/>
    <x v="3"/>
    <x v="3"/>
  </r>
  <r>
    <n v="683"/>
    <x v="669"/>
    <s v="Virtual systemic intranet"/>
    <n v="2300"/>
    <n v="8244"/>
    <n v="358"/>
    <x v="1"/>
    <n v="147"/>
    <m/>
    <x v="1"/>
    <s v="USD"/>
    <x v="627"/>
    <n v="1537246800"/>
    <b v="0"/>
    <b v="0"/>
    <s v="theater/plays"/>
    <x v="3"/>
    <x v="3"/>
  </r>
  <r>
    <n v="684"/>
    <x v="670"/>
    <s v="Optimized systemic algorithm"/>
    <n v="1400"/>
    <n v="7600"/>
    <n v="542"/>
    <x v="1"/>
    <n v="110"/>
    <m/>
    <x v="0"/>
    <s v="CAD"/>
    <x v="628"/>
    <n v="1279515600"/>
    <b v="0"/>
    <b v="0"/>
    <s v="publishing/nonfiction"/>
    <x v="5"/>
    <x v="9"/>
  </r>
  <r>
    <n v="685"/>
    <x v="671"/>
    <s v="Customizable homogeneous firmware"/>
    <n v="140000"/>
    <n v="94501"/>
    <n v="67"/>
    <x v="0"/>
    <n v="926"/>
    <m/>
    <x v="0"/>
    <s v="CAD"/>
    <x v="629"/>
    <n v="1442379600"/>
    <b v="0"/>
    <b v="0"/>
    <s v="theater/plays"/>
    <x v="3"/>
    <x v="3"/>
  </r>
  <r>
    <n v="686"/>
    <x v="672"/>
    <s v="Front-line cohesive extranet"/>
    <n v="7500"/>
    <n v="14381"/>
    <n v="191"/>
    <x v="1"/>
    <n v="134"/>
    <m/>
    <x v="1"/>
    <s v="USD"/>
    <x v="63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m/>
    <x v="1"/>
    <s v="USD"/>
    <x v="631"/>
    <n v="1489554000"/>
    <b v="0"/>
    <b v="0"/>
    <s v="theater/plays"/>
    <x v="3"/>
    <x v="3"/>
  </r>
  <r>
    <n v="688"/>
    <x v="674"/>
    <s v="Devolved client-server monitoring"/>
    <n v="2900"/>
    <n v="12449"/>
    <n v="429"/>
    <x v="1"/>
    <n v="175"/>
    <m/>
    <x v="1"/>
    <s v="USD"/>
    <x v="632"/>
    <n v="1548482400"/>
    <b v="0"/>
    <b v="1"/>
    <s v="film &amp; video/television"/>
    <x v="4"/>
    <x v="19"/>
  </r>
  <r>
    <n v="689"/>
    <x v="675"/>
    <s v="Seamless directional capacity"/>
    <n v="7300"/>
    <n v="7348"/>
    <n v="100"/>
    <x v="1"/>
    <n v="69"/>
    <m/>
    <x v="1"/>
    <s v="USD"/>
    <x v="633"/>
    <n v="1384063200"/>
    <b v="0"/>
    <b v="0"/>
    <s v="technology/web"/>
    <x v="2"/>
    <x v="2"/>
  </r>
  <r>
    <n v="690"/>
    <x v="676"/>
    <s v="Polarized actuating implementation"/>
    <n v="3600"/>
    <n v="8158"/>
    <n v="226"/>
    <x v="1"/>
    <n v="190"/>
    <m/>
    <x v="1"/>
    <s v="USD"/>
    <x v="634"/>
    <n v="13228920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m/>
    <x v="1"/>
    <s v="USD"/>
    <x v="635"/>
    <n v="1350709200"/>
    <b v="1"/>
    <b v="1"/>
    <s v="film &amp; video/documentary"/>
    <x v="4"/>
    <x v="4"/>
  </r>
  <r>
    <n v="692"/>
    <x v="678"/>
    <s v="Decentralized 4thgeneration challenge"/>
    <n v="6000"/>
    <n v="5438"/>
    <n v="90"/>
    <x v="0"/>
    <n v="77"/>
    <m/>
    <x v="4"/>
    <s v="GBP"/>
    <x v="636"/>
    <n v="1564203600"/>
    <b v="0"/>
    <b v="0"/>
    <s v="music/rock"/>
    <x v="1"/>
    <x v="1"/>
  </r>
  <r>
    <n v="693"/>
    <x v="679"/>
    <s v="Reverse-engineered composite hierarchy"/>
    <n v="180400"/>
    <n v="115396"/>
    <n v="63"/>
    <x v="0"/>
    <n v="1748"/>
    <m/>
    <x v="1"/>
    <s v="USD"/>
    <x v="637"/>
    <n v="1509685200"/>
    <b v="0"/>
    <b v="0"/>
    <s v="theater/plays"/>
    <x v="3"/>
    <x v="3"/>
  </r>
  <r>
    <n v="694"/>
    <x v="680"/>
    <s v="Programmable tangible ability"/>
    <n v="9100"/>
    <n v="7656"/>
    <n v="84"/>
    <x v="0"/>
    <n v="79"/>
    <m/>
    <x v="1"/>
    <s v="USD"/>
    <x v="638"/>
    <n v="1514959200"/>
    <b v="0"/>
    <b v="0"/>
    <s v="theater/plays"/>
    <x v="3"/>
    <x v="3"/>
  </r>
  <r>
    <n v="695"/>
    <x v="681"/>
    <s v="Configurable full-range emulation"/>
    <n v="9200"/>
    <n v="12322"/>
    <n v="133"/>
    <x v="1"/>
    <n v="196"/>
    <m/>
    <x v="6"/>
    <s v="EUR"/>
    <x v="639"/>
    <n v="1448863200"/>
    <b v="1"/>
    <b v="0"/>
    <s v="music/rock"/>
    <x v="1"/>
    <x v="1"/>
  </r>
  <r>
    <n v="696"/>
    <x v="682"/>
    <s v="Total real-time hardware"/>
    <n v="164100"/>
    <n v="96888"/>
    <n v="59"/>
    <x v="0"/>
    <n v="889"/>
    <m/>
    <x v="1"/>
    <s v="USD"/>
    <x v="640"/>
    <n v="1429592400"/>
    <b v="0"/>
    <b v="1"/>
    <s v="theater/plays"/>
    <x v="3"/>
    <x v="3"/>
  </r>
  <r>
    <n v="697"/>
    <x v="683"/>
    <s v="Profound system-worthy functionalities"/>
    <n v="128900"/>
    <n v="196960"/>
    <n v="152"/>
    <x v="1"/>
    <n v="7295"/>
    <m/>
    <x v="1"/>
    <s v="USD"/>
    <x v="641"/>
    <n v="1522645200"/>
    <b v="0"/>
    <b v="0"/>
    <s v="music/electric music"/>
    <x v="1"/>
    <x v="5"/>
  </r>
  <r>
    <n v="698"/>
    <x v="684"/>
    <s v="Cloned hybrid focus group"/>
    <n v="42100"/>
    <n v="188057"/>
    <n v="446"/>
    <x v="1"/>
    <n v="2893"/>
    <m/>
    <x v="0"/>
    <s v="CAD"/>
    <x v="642"/>
    <n v="13233240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m/>
    <x v="1"/>
    <s v="USD"/>
    <x v="23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m/>
    <x v="1"/>
    <s v="USD"/>
    <x v="67"/>
    <n v="12656952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m/>
    <x v="1"/>
    <s v="USD"/>
    <x v="643"/>
    <n v="13018068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m/>
    <x v="1"/>
    <s v="USD"/>
    <x v="644"/>
    <n v="1374901200"/>
    <b v="0"/>
    <b v="0"/>
    <s v="technology/wearables"/>
    <x v="2"/>
    <x v="8"/>
  </r>
  <r>
    <n v="703"/>
    <x v="688"/>
    <s v="Cross-platform tertiary hub"/>
    <n v="63400"/>
    <n v="197728"/>
    <n v="311"/>
    <x v="1"/>
    <n v="2038"/>
    <m/>
    <x v="1"/>
    <s v="USD"/>
    <x v="645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2"/>
    <x v="1"/>
    <n v="116"/>
    <m/>
    <x v="1"/>
    <s v="USD"/>
    <x v="646"/>
    <n v="14689044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m/>
    <x v="4"/>
    <s v="GBP"/>
    <x v="626"/>
    <n v="1387087200"/>
    <b v="0"/>
    <b v="0"/>
    <s v="publishing/nonfiction"/>
    <x v="5"/>
    <x v="9"/>
  </r>
  <r>
    <n v="706"/>
    <x v="691"/>
    <s v="Customer-focused multimedia methodology"/>
    <n v="108400"/>
    <n v="138586"/>
    <n v="127"/>
    <x v="1"/>
    <n v="1345"/>
    <m/>
    <x v="2"/>
    <s v="AUD"/>
    <x v="647"/>
    <n v="1547445600"/>
    <b v="0"/>
    <b v="1"/>
    <s v="technology/web"/>
    <x v="2"/>
    <x v="2"/>
  </r>
  <r>
    <n v="707"/>
    <x v="692"/>
    <s v="Visionary maximized Local Area Network"/>
    <n v="7300"/>
    <n v="11579"/>
    <n v="158"/>
    <x v="1"/>
    <n v="168"/>
    <m/>
    <x v="1"/>
    <s v="USD"/>
    <x v="159"/>
    <n v="15473592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m/>
    <x v="5"/>
    <s v="CHF"/>
    <x v="648"/>
    <n v="1496293200"/>
    <b v="0"/>
    <b v="0"/>
    <s v="theater/plays"/>
    <x v="3"/>
    <x v="3"/>
  </r>
  <r>
    <n v="709"/>
    <x v="694"/>
    <s v="Grass-roots 4thgeneration product"/>
    <n v="9800"/>
    <n v="13954"/>
    <n v="142"/>
    <x v="1"/>
    <n v="186"/>
    <m/>
    <x v="6"/>
    <s v="EUR"/>
    <x v="267"/>
    <n v="1335416400"/>
    <b v="0"/>
    <b v="0"/>
    <s v="theater/plays"/>
    <x v="3"/>
    <x v="3"/>
  </r>
  <r>
    <n v="710"/>
    <x v="695"/>
    <s v="Reduced next generation info-mediaries"/>
    <n v="4300"/>
    <n v="6358"/>
    <n v="147"/>
    <x v="1"/>
    <n v="125"/>
    <m/>
    <x v="1"/>
    <s v="USD"/>
    <x v="649"/>
    <n v="15321492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m/>
    <x v="6"/>
    <s v="EUR"/>
    <x v="248"/>
    <n v="1453788000"/>
    <b v="1"/>
    <b v="1"/>
    <s v="theater/plays"/>
    <x v="3"/>
    <x v="3"/>
  </r>
  <r>
    <n v="712"/>
    <x v="697"/>
    <s v="Programmable leadingedge contingency"/>
    <n v="800"/>
    <n v="14725"/>
    <n v="1840"/>
    <x v="1"/>
    <n v="202"/>
    <m/>
    <x v="1"/>
    <s v="USD"/>
    <x v="571"/>
    <n v="1471496400"/>
    <b v="0"/>
    <b v="0"/>
    <s v="theater/plays"/>
    <x v="3"/>
    <x v="3"/>
  </r>
  <r>
    <n v="713"/>
    <x v="698"/>
    <s v="Multi-layered global groupware"/>
    <n v="6900"/>
    <n v="11174"/>
    <n v="161"/>
    <x v="1"/>
    <n v="103"/>
    <m/>
    <x v="1"/>
    <s v="USD"/>
    <x v="65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2"/>
    <x v="1"/>
    <n v="1785"/>
    <m/>
    <x v="1"/>
    <s v="USD"/>
    <x v="1"/>
    <n v="1408510800"/>
    <b v="0"/>
    <b v="0"/>
    <s v="music/rock"/>
    <x v="1"/>
    <x v="1"/>
  </r>
  <r>
    <n v="715"/>
    <x v="700"/>
    <s v="Expanded even-keeled portal"/>
    <n v="118000"/>
    <n v="28870"/>
    <n v="24"/>
    <x v="0"/>
    <n v="656"/>
    <m/>
    <x v="1"/>
    <s v="USD"/>
    <x v="651"/>
    <n v="1281589200"/>
    <b v="0"/>
    <b v="0"/>
    <s v="games/mobile games"/>
    <x v="6"/>
    <x v="20"/>
  </r>
  <r>
    <n v="716"/>
    <x v="701"/>
    <s v="Advanced modular moderator"/>
    <n v="2000"/>
    <n v="10353"/>
    <n v="517"/>
    <x v="1"/>
    <n v="157"/>
    <m/>
    <x v="1"/>
    <s v="USD"/>
    <x v="652"/>
    <n v="1375851600"/>
    <b v="0"/>
    <b v="1"/>
    <s v="theater/plays"/>
    <x v="3"/>
    <x v="3"/>
  </r>
  <r>
    <n v="717"/>
    <x v="702"/>
    <s v="Reverse-engineered well-modulated ability"/>
    <n v="5600"/>
    <n v="13868"/>
    <n v="247"/>
    <x v="1"/>
    <n v="555"/>
    <m/>
    <x v="1"/>
    <s v="USD"/>
    <x v="653"/>
    <n v="13158036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m/>
    <x v="1"/>
    <s v="USD"/>
    <x v="654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m/>
    <x v="1"/>
    <s v="USD"/>
    <x v="655"/>
    <n v="13392180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m/>
    <x v="3"/>
    <s v="DKK"/>
    <x v="656"/>
    <n v="1520402400"/>
    <b v="0"/>
    <b v="1"/>
    <s v="theater/plays"/>
    <x v="3"/>
    <x v="3"/>
  </r>
  <r>
    <n v="721"/>
    <x v="706"/>
    <s v="Open-architected systematic intranet"/>
    <n v="123600"/>
    <n v="5429"/>
    <n v="4"/>
    <x v="3"/>
    <n v="60"/>
    <m/>
    <x v="1"/>
    <s v="USD"/>
    <x v="657"/>
    <n v="1523336400"/>
    <b v="0"/>
    <b v="0"/>
    <s v="music/rock"/>
    <x v="1"/>
    <x v="1"/>
  </r>
  <r>
    <n v="722"/>
    <x v="707"/>
    <s v="Proactive 24hour frame"/>
    <n v="48500"/>
    <n v="75906"/>
    <n v="156"/>
    <x v="1"/>
    <n v="3036"/>
    <m/>
    <x v="1"/>
    <s v="USD"/>
    <x v="265"/>
    <n v="15122808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m/>
    <x v="2"/>
    <s v="AUD"/>
    <x v="658"/>
    <n v="14587092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m/>
    <x v="4"/>
    <s v="GBP"/>
    <x v="659"/>
    <n v="1414126800"/>
    <b v="0"/>
    <b v="1"/>
    <s v="theater/plays"/>
    <x v="3"/>
    <x v="3"/>
  </r>
  <r>
    <n v="725"/>
    <x v="710"/>
    <s v="Optional 6thgeneration access"/>
    <n v="193200"/>
    <n v="97369"/>
    <n v="50"/>
    <x v="0"/>
    <n v="1596"/>
    <m/>
    <x v="1"/>
    <s v="USD"/>
    <x v="660"/>
    <n v="1416204000"/>
    <b v="0"/>
    <b v="0"/>
    <s v="games/mobile games"/>
    <x v="6"/>
    <x v="20"/>
  </r>
  <r>
    <n v="726"/>
    <x v="711"/>
    <s v="Realigned web-enabled functionalities"/>
    <n v="54300"/>
    <n v="48227"/>
    <n v="88"/>
    <x v="3"/>
    <n v="524"/>
    <m/>
    <x v="1"/>
    <s v="USD"/>
    <x v="661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m/>
    <x v="1"/>
    <s v="USD"/>
    <x v="4"/>
    <n v="1552971600"/>
    <b v="0"/>
    <b v="0"/>
    <s v="technology/web"/>
    <x v="2"/>
    <x v="2"/>
  </r>
  <r>
    <n v="728"/>
    <x v="713"/>
    <s v="Versatile mission-critical knowledgebase"/>
    <n v="4200"/>
    <n v="735"/>
    <n v="17"/>
    <x v="0"/>
    <n v="10"/>
    <m/>
    <x v="1"/>
    <s v="USD"/>
    <x v="662"/>
    <n v="1465102800"/>
    <b v="0"/>
    <b v="0"/>
    <s v="theater/plays"/>
    <x v="3"/>
    <x v="3"/>
  </r>
  <r>
    <n v="729"/>
    <x v="714"/>
    <s v="Multi-lateral object-oriented open system"/>
    <n v="5600"/>
    <n v="10397"/>
    <n v="185"/>
    <x v="1"/>
    <n v="122"/>
    <m/>
    <x v="1"/>
    <s v="USD"/>
    <x v="663"/>
    <n v="1360130400"/>
    <b v="0"/>
    <b v="0"/>
    <s v="film &amp; video/drama"/>
    <x v="4"/>
    <x v="6"/>
  </r>
  <r>
    <n v="730"/>
    <x v="715"/>
    <s v="Visionary system-worthy attitude"/>
    <n v="28800"/>
    <n v="118847"/>
    <n v="412"/>
    <x v="1"/>
    <n v="1071"/>
    <m/>
    <x v="0"/>
    <s v="CAD"/>
    <x v="664"/>
    <n v="14328756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m/>
    <x v="1"/>
    <s v="USD"/>
    <x v="665"/>
    <n v="1500872400"/>
    <b v="0"/>
    <b v="0"/>
    <s v="technology/web"/>
    <x v="2"/>
    <x v="2"/>
  </r>
  <r>
    <n v="732"/>
    <x v="717"/>
    <s v="Business-focused 24hour access"/>
    <n v="117000"/>
    <n v="107622"/>
    <n v="91"/>
    <x v="0"/>
    <n v="1121"/>
    <m/>
    <x v="1"/>
    <s v="USD"/>
    <x v="666"/>
    <n v="1492146000"/>
    <b v="0"/>
    <b v="1"/>
    <s v="music/rock"/>
    <x v="1"/>
    <x v="1"/>
  </r>
  <r>
    <n v="733"/>
    <x v="718"/>
    <s v="Automated hybrid orchestration"/>
    <n v="15800"/>
    <n v="83267"/>
    <n v="527"/>
    <x v="1"/>
    <n v="980"/>
    <m/>
    <x v="1"/>
    <s v="USD"/>
    <x v="43"/>
    <n v="1407301200"/>
    <b v="0"/>
    <b v="0"/>
    <s v="music/metal"/>
    <x v="1"/>
    <x v="16"/>
  </r>
  <r>
    <n v="734"/>
    <x v="719"/>
    <s v="Exclusive 5thgeneration leverage"/>
    <n v="4200"/>
    <n v="13404"/>
    <n v="319"/>
    <x v="1"/>
    <n v="536"/>
    <m/>
    <x v="1"/>
    <s v="USD"/>
    <x v="667"/>
    <n v="14866200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m/>
    <x v="1"/>
    <s v="USD"/>
    <x v="668"/>
    <n v="1459918800"/>
    <b v="0"/>
    <b v="0"/>
    <s v="photography/photography books"/>
    <x v="7"/>
    <x v="14"/>
  </r>
  <r>
    <n v="736"/>
    <x v="721"/>
    <s v="Proactive heuristic orchestration"/>
    <n v="7700"/>
    <n v="2533"/>
    <n v="32"/>
    <x v="3"/>
    <n v="29"/>
    <m/>
    <x v="1"/>
    <s v="USD"/>
    <x v="669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5"/>
    <x v="1"/>
    <n v="180"/>
    <m/>
    <x v="1"/>
    <s v="USD"/>
    <x v="670"/>
    <n v="14798808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m/>
    <x v="1"/>
    <s v="USD"/>
    <x v="671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m/>
    <x v="1"/>
    <s v="USD"/>
    <x v="672"/>
    <n v="13410324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m/>
    <x v="1"/>
    <s v="USD"/>
    <x v="673"/>
    <n v="1486360800"/>
    <b v="0"/>
    <b v="0"/>
    <s v="theater/plays"/>
    <x v="3"/>
    <x v="3"/>
  </r>
  <r>
    <n v="741"/>
    <x v="287"/>
    <s v="Balanced mobile alliance"/>
    <n v="1200"/>
    <n v="14150"/>
    <n v="1179"/>
    <x v="1"/>
    <n v="130"/>
    <m/>
    <x v="1"/>
    <s v="USD"/>
    <x v="674"/>
    <n v="12746772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m/>
    <x v="1"/>
    <s v="USD"/>
    <x v="675"/>
    <n v="1267509600"/>
    <b v="0"/>
    <b v="0"/>
    <s v="music/electric music"/>
    <x v="1"/>
    <x v="5"/>
  </r>
  <r>
    <n v="743"/>
    <x v="726"/>
    <s v="Exclusive bandwidth-monitored orchestration"/>
    <n v="3900"/>
    <n v="504"/>
    <n v="12"/>
    <x v="0"/>
    <n v="17"/>
    <m/>
    <x v="1"/>
    <s v="USD"/>
    <x v="676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m/>
    <x v="1"/>
    <s v="USD"/>
    <x v="342"/>
    <n v="15340500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m/>
    <x v="1"/>
    <s v="USD"/>
    <x v="677"/>
    <n v="1277528400"/>
    <b v="0"/>
    <b v="0"/>
    <s v="technology/wearables"/>
    <x v="2"/>
    <x v="8"/>
  </r>
  <r>
    <n v="746"/>
    <x v="729"/>
    <s v="Automated system-worthy structure"/>
    <n v="55800"/>
    <n v="118580"/>
    <n v="212"/>
    <x v="1"/>
    <n v="3388"/>
    <m/>
    <x v="1"/>
    <s v="USD"/>
    <x v="678"/>
    <n v="1318568400"/>
    <b v="0"/>
    <b v="0"/>
    <s v="technology/web"/>
    <x v="2"/>
    <x v="2"/>
  </r>
  <r>
    <n v="747"/>
    <x v="730"/>
    <s v="Secured clear-thinking intranet"/>
    <n v="4900"/>
    <n v="11214"/>
    <n v="228"/>
    <x v="1"/>
    <n v="280"/>
    <m/>
    <x v="1"/>
    <s v="USD"/>
    <x v="679"/>
    <n v="1284354000"/>
    <b v="0"/>
    <b v="0"/>
    <s v="theater/plays"/>
    <x v="3"/>
    <x v="3"/>
  </r>
  <r>
    <n v="748"/>
    <x v="731"/>
    <s v="Cloned actuating architecture"/>
    <n v="194900"/>
    <n v="68137"/>
    <n v="34"/>
    <x v="3"/>
    <n v="614"/>
    <m/>
    <x v="1"/>
    <s v="USD"/>
    <x v="680"/>
    <n v="12695796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m/>
    <x v="6"/>
    <s v="EUR"/>
    <x v="681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m/>
    <x v="4"/>
    <s v="GBP"/>
    <x v="682"/>
    <n v="12801204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m/>
    <x v="1"/>
    <s v="USD"/>
    <x v="683"/>
    <n v="14594868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m/>
    <x v="1"/>
    <s v="USD"/>
    <x v="684"/>
    <n v="1282539600"/>
    <b v="0"/>
    <b v="1"/>
    <s v="theater/plays"/>
    <x v="3"/>
    <x v="3"/>
  </r>
  <r>
    <n v="753"/>
    <x v="736"/>
    <s v="Networked web-enabled product"/>
    <n v="4700"/>
    <n v="12065"/>
    <n v="256"/>
    <x v="1"/>
    <n v="137"/>
    <m/>
    <x v="1"/>
    <s v="USD"/>
    <x v="674"/>
    <n v="12758868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m/>
    <x v="1"/>
    <s v="USD"/>
    <x v="685"/>
    <n v="1355983200"/>
    <b v="0"/>
    <b v="0"/>
    <s v="theater/plays"/>
    <x v="3"/>
    <x v="3"/>
  </r>
  <r>
    <n v="755"/>
    <x v="738"/>
    <s v="Stand-alone multi-state project"/>
    <n v="4500"/>
    <n v="7496"/>
    <n v="166"/>
    <x v="1"/>
    <n v="288"/>
    <m/>
    <x v="3"/>
    <s v="DKK"/>
    <x v="605"/>
    <n v="15153912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m/>
    <x v="1"/>
    <s v="USD"/>
    <x v="686"/>
    <n v="1422252000"/>
    <b v="0"/>
    <b v="0"/>
    <s v="theater/plays"/>
    <x v="3"/>
    <x v="3"/>
  </r>
  <r>
    <n v="757"/>
    <x v="740"/>
    <s v="Profit-focused motivating function"/>
    <n v="1400"/>
    <n v="5696"/>
    <n v="406"/>
    <x v="1"/>
    <n v="114"/>
    <m/>
    <x v="1"/>
    <s v="USD"/>
    <x v="687"/>
    <n v="13055220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m/>
    <x v="0"/>
    <s v="CAD"/>
    <x v="688"/>
    <n v="14149044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m/>
    <x v="1"/>
    <s v="USD"/>
    <x v="689"/>
    <n v="1520402400"/>
    <b v="0"/>
    <b v="0"/>
    <s v="music/electric music"/>
    <x v="1"/>
    <x v="5"/>
  </r>
  <r>
    <n v="760"/>
    <x v="743"/>
    <s v="Virtual heuristic hub"/>
    <n v="48300"/>
    <n v="16592"/>
    <n v="34"/>
    <x v="0"/>
    <n v="210"/>
    <m/>
    <x v="6"/>
    <s v="EUR"/>
    <x v="690"/>
    <n v="15671412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m/>
    <x v="1"/>
    <s v="USD"/>
    <x v="691"/>
    <n v="1501131600"/>
    <b v="0"/>
    <b v="0"/>
    <s v="music/rock"/>
    <x v="1"/>
    <x v="1"/>
  </r>
  <r>
    <n v="762"/>
    <x v="307"/>
    <s v="Upgradable uniform service-desk"/>
    <n v="3500"/>
    <n v="6204"/>
    <n v="177"/>
    <x v="1"/>
    <n v="100"/>
    <m/>
    <x v="2"/>
    <s v="AUD"/>
    <x v="692"/>
    <n v="1355032800"/>
    <b v="0"/>
    <b v="0"/>
    <s v="music/jazz"/>
    <x v="1"/>
    <x v="17"/>
  </r>
  <r>
    <n v="763"/>
    <x v="745"/>
    <s v="Inverse client-driven product"/>
    <n v="5600"/>
    <n v="6338"/>
    <n v="113"/>
    <x v="1"/>
    <n v="235"/>
    <m/>
    <x v="1"/>
    <s v="USD"/>
    <x v="693"/>
    <n v="13394772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m/>
    <x v="1"/>
    <s v="USD"/>
    <x v="694"/>
    <n v="1305954000"/>
    <b v="0"/>
    <b v="0"/>
    <s v="music/rock"/>
    <x v="1"/>
    <x v="1"/>
  </r>
  <r>
    <n v="765"/>
    <x v="747"/>
    <s v="Advanced transitional help-desk"/>
    <n v="3900"/>
    <n v="8125"/>
    <n v="208"/>
    <x v="1"/>
    <n v="198"/>
    <m/>
    <x v="1"/>
    <s v="USD"/>
    <x v="695"/>
    <n v="14943924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m/>
    <x v="2"/>
    <s v="AUD"/>
    <x v="123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6"/>
    <x v="0"/>
    <n v="513"/>
    <m/>
    <x v="1"/>
    <s v="USD"/>
    <x v="696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m/>
    <x v="1"/>
    <s v="USD"/>
    <x v="626"/>
    <n v="1388037600"/>
    <b v="0"/>
    <b v="0"/>
    <s v="theater/plays"/>
    <x v="3"/>
    <x v="3"/>
  </r>
  <r>
    <n v="769"/>
    <x v="751"/>
    <s v="Devolved 24hour forecast"/>
    <n v="125600"/>
    <n v="109106"/>
    <n v="86"/>
    <x v="0"/>
    <n v="3410"/>
    <m/>
    <x v="1"/>
    <s v="USD"/>
    <x v="697"/>
    <n v="1378789200"/>
    <b v="0"/>
    <b v="0"/>
    <s v="games/video games"/>
    <x v="6"/>
    <x v="11"/>
  </r>
  <r>
    <n v="770"/>
    <x v="752"/>
    <s v="User-centric attitude-oriented intranet"/>
    <n v="4300"/>
    <n v="11642"/>
    <n v="270"/>
    <x v="1"/>
    <n v="216"/>
    <m/>
    <x v="6"/>
    <s v="EUR"/>
    <x v="698"/>
    <n v="1398056400"/>
    <b v="0"/>
    <b v="1"/>
    <s v="theater/plays"/>
    <x v="3"/>
    <x v="3"/>
  </r>
  <r>
    <n v="771"/>
    <x v="753"/>
    <s v="Self-enabling 5thgeneration paradigm"/>
    <n v="5600"/>
    <n v="2769"/>
    <n v="49"/>
    <x v="3"/>
    <n v="26"/>
    <m/>
    <x v="1"/>
    <s v="USD"/>
    <x v="699"/>
    <n v="15508152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m/>
    <x v="1"/>
    <s v="USD"/>
    <x v="700"/>
    <n v="1550037600"/>
    <b v="0"/>
    <b v="0"/>
    <s v="music/indie rock"/>
    <x v="1"/>
    <x v="7"/>
  </r>
  <r>
    <n v="773"/>
    <x v="755"/>
    <s v="Cross-platform empowering project"/>
    <n v="53100"/>
    <n v="101185"/>
    <n v="190"/>
    <x v="1"/>
    <n v="2353"/>
    <m/>
    <x v="1"/>
    <s v="USD"/>
    <x v="701"/>
    <n v="1492923600"/>
    <b v="0"/>
    <b v="0"/>
    <s v="theater/plays"/>
    <x v="3"/>
    <x v="3"/>
  </r>
  <r>
    <n v="774"/>
    <x v="756"/>
    <s v="Polarized user-facing interface"/>
    <n v="5000"/>
    <n v="6775"/>
    <n v="135"/>
    <x v="1"/>
    <n v="78"/>
    <m/>
    <x v="6"/>
    <s v="EUR"/>
    <x v="702"/>
    <n v="14675220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m/>
    <x v="1"/>
    <s v="USD"/>
    <x v="703"/>
    <n v="1416117600"/>
    <b v="0"/>
    <b v="0"/>
    <s v="music/rock"/>
    <x v="1"/>
    <x v="1"/>
  </r>
  <r>
    <n v="776"/>
    <x v="758"/>
    <s v="Synchronized multimedia frame"/>
    <n v="110800"/>
    <n v="72623"/>
    <n v="65"/>
    <x v="0"/>
    <n v="2201"/>
    <m/>
    <x v="1"/>
    <s v="USD"/>
    <x v="704"/>
    <n v="1563771600"/>
    <b v="0"/>
    <b v="0"/>
    <s v="theater/plays"/>
    <x v="3"/>
    <x v="3"/>
  </r>
  <r>
    <n v="777"/>
    <x v="759"/>
    <s v="Open-architected stable algorithm"/>
    <n v="93800"/>
    <n v="45987"/>
    <n v="49"/>
    <x v="0"/>
    <n v="676"/>
    <m/>
    <x v="1"/>
    <s v="USD"/>
    <x v="431"/>
    <n v="1319259600"/>
    <b v="0"/>
    <b v="0"/>
    <s v="theater/plays"/>
    <x v="3"/>
    <x v="3"/>
  </r>
  <r>
    <n v="778"/>
    <x v="760"/>
    <s v="Cross-platform optimizing website"/>
    <n v="1300"/>
    <n v="10243"/>
    <n v="787"/>
    <x v="1"/>
    <n v="174"/>
    <m/>
    <x v="5"/>
    <s v="CHF"/>
    <x v="705"/>
    <n v="13136436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m/>
    <x v="1"/>
    <s v="USD"/>
    <x v="706"/>
    <n v="14403060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m/>
    <x v="1"/>
    <s v="USD"/>
    <x v="707"/>
    <n v="1470805200"/>
    <b v="0"/>
    <b v="1"/>
    <s v="film &amp; video/drama"/>
    <x v="4"/>
    <x v="6"/>
  </r>
  <r>
    <n v="781"/>
    <x v="763"/>
    <s v="Cross-group interactive architecture"/>
    <n v="8700"/>
    <n v="4414"/>
    <n v="50"/>
    <x v="3"/>
    <n v="56"/>
    <m/>
    <x v="5"/>
    <s v="CHF"/>
    <x v="708"/>
    <n v="1292911200"/>
    <b v="0"/>
    <b v="0"/>
    <s v="theater/plays"/>
    <x v="3"/>
    <x v="3"/>
  </r>
  <r>
    <n v="782"/>
    <x v="764"/>
    <s v="Centralized asymmetric framework"/>
    <n v="5100"/>
    <n v="10981"/>
    <n v="215"/>
    <x v="1"/>
    <n v="161"/>
    <m/>
    <x v="1"/>
    <s v="USD"/>
    <x v="709"/>
    <n v="13013748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m/>
    <x v="1"/>
    <s v="USD"/>
    <x v="710"/>
    <n v="1387864800"/>
    <b v="0"/>
    <b v="0"/>
    <s v="music/rock"/>
    <x v="1"/>
    <x v="1"/>
  </r>
  <r>
    <n v="784"/>
    <x v="766"/>
    <s v="Profound fault-tolerant model"/>
    <n v="88900"/>
    <n v="102535"/>
    <n v="115"/>
    <x v="1"/>
    <n v="3308"/>
    <m/>
    <x v="1"/>
    <s v="USD"/>
    <x v="711"/>
    <n v="14581908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m/>
    <x v="2"/>
    <s v="AUD"/>
    <x v="157"/>
    <n v="1559278800"/>
    <b v="0"/>
    <b v="1"/>
    <s v="film &amp; video/animation"/>
    <x v="4"/>
    <x v="10"/>
  </r>
  <r>
    <n v="786"/>
    <x v="768"/>
    <s v="Object-based content-based ability"/>
    <n v="1500"/>
    <n v="10946"/>
    <n v="729"/>
    <x v="1"/>
    <n v="207"/>
    <m/>
    <x v="6"/>
    <s v="EUR"/>
    <x v="630"/>
    <n v="1522731600"/>
    <b v="0"/>
    <b v="1"/>
    <s v="music/jazz"/>
    <x v="1"/>
    <x v="17"/>
  </r>
  <r>
    <n v="787"/>
    <x v="769"/>
    <s v="Progressive coherent secured line"/>
    <n v="61200"/>
    <n v="60994"/>
    <n v="99"/>
    <x v="0"/>
    <n v="859"/>
    <m/>
    <x v="0"/>
    <s v="CAD"/>
    <x v="712"/>
    <n v="1306731600"/>
    <b v="0"/>
    <b v="0"/>
    <s v="music/rock"/>
    <x v="1"/>
    <x v="1"/>
  </r>
  <r>
    <n v="788"/>
    <x v="770"/>
    <s v="Synchronized directional capability"/>
    <n v="3600"/>
    <n v="3174"/>
    <n v="88"/>
    <x v="2"/>
    <n v="31"/>
    <m/>
    <x v="1"/>
    <s v="USD"/>
    <x v="93"/>
    <n v="13525272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m/>
    <x v="1"/>
    <s v="USD"/>
    <x v="713"/>
    <n v="1404363600"/>
    <b v="0"/>
    <b v="0"/>
    <s v="theater/plays"/>
    <x v="3"/>
    <x v="3"/>
  </r>
  <r>
    <n v="790"/>
    <x v="772"/>
    <s v="Operative local pricing structure"/>
    <n v="185900"/>
    <n v="56774"/>
    <n v="30"/>
    <x v="3"/>
    <n v="1113"/>
    <m/>
    <x v="1"/>
    <s v="USD"/>
    <x v="714"/>
    <n v="1266645600"/>
    <b v="0"/>
    <b v="0"/>
    <s v="theater/plays"/>
    <x v="3"/>
    <x v="3"/>
  </r>
  <r>
    <n v="791"/>
    <x v="773"/>
    <s v="Optional web-enabled extranet"/>
    <n v="2100"/>
    <n v="540"/>
    <n v="25"/>
    <x v="0"/>
    <n v="6"/>
    <m/>
    <x v="1"/>
    <s v="USD"/>
    <x v="715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m/>
    <x v="1"/>
    <s v="USD"/>
    <x v="716"/>
    <n v="1374642000"/>
    <b v="0"/>
    <b v="1"/>
    <s v="theater/plays"/>
    <x v="3"/>
    <x v="3"/>
  </r>
  <r>
    <n v="793"/>
    <x v="775"/>
    <s v="Networked disintermediate leverage"/>
    <n v="1100"/>
    <n v="13045"/>
    <n v="1185"/>
    <x v="1"/>
    <n v="181"/>
    <m/>
    <x v="5"/>
    <s v="CHF"/>
    <x v="448"/>
    <n v="1372482000"/>
    <b v="0"/>
    <b v="0"/>
    <s v="publishing/nonfiction"/>
    <x v="5"/>
    <x v="9"/>
  </r>
  <r>
    <n v="794"/>
    <x v="776"/>
    <s v="Optional optimal website"/>
    <n v="6600"/>
    <n v="8276"/>
    <n v="125"/>
    <x v="1"/>
    <n v="110"/>
    <m/>
    <x v="1"/>
    <s v="USD"/>
    <x v="717"/>
    <n v="1514959200"/>
    <b v="0"/>
    <b v="0"/>
    <s v="music/rock"/>
    <x v="1"/>
    <x v="1"/>
  </r>
  <r>
    <n v="795"/>
    <x v="777"/>
    <s v="Stand-alone asynchronous functionalities"/>
    <n v="7100"/>
    <n v="1022"/>
    <n v="14"/>
    <x v="0"/>
    <n v="31"/>
    <m/>
    <x v="1"/>
    <s v="USD"/>
    <x v="718"/>
    <n v="1478235600"/>
    <b v="0"/>
    <b v="0"/>
    <s v="film &amp; video/drama"/>
    <x v="4"/>
    <x v="6"/>
  </r>
  <r>
    <n v="796"/>
    <x v="778"/>
    <s v="Profound full-range open system"/>
    <n v="7800"/>
    <n v="4275"/>
    <n v="54"/>
    <x v="0"/>
    <n v="78"/>
    <m/>
    <x v="1"/>
    <s v="USD"/>
    <x v="719"/>
    <n v="1408078800"/>
    <b v="0"/>
    <b v="1"/>
    <s v="games/mobile games"/>
    <x v="6"/>
    <x v="20"/>
  </r>
  <r>
    <n v="797"/>
    <x v="779"/>
    <s v="Optional tangible utilization"/>
    <n v="7600"/>
    <n v="8332"/>
    <n v="109"/>
    <x v="1"/>
    <n v="185"/>
    <m/>
    <x v="1"/>
    <s v="USD"/>
    <x v="720"/>
    <n v="1548136800"/>
    <b v="0"/>
    <b v="0"/>
    <s v="technology/web"/>
    <x v="2"/>
    <x v="2"/>
  </r>
  <r>
    <n v="798"/>
    <x v="780"/>
    <s v="Seamless maximized product"/>
    <n v="3400"/>
    <n v="6408"/>
    <n v="188"/>
    <x v="1"/>
    <n v="121"/>
    <m/>
    <x v="1"/>
    <s v="USD"/>
    <x v="721"/>
    <n v="1340859600"/>
    <b v="0"/>
    <b v="1"/>
    <s v="theater/plays"/>
    <x v="3"/>
    <x v="3"/>
  </r>
  <r>
    <n v="799"/>
    <x v="781"/>
    <s v="Devolved tertiary time-frame"/>
    <n v="84500"/>
    <n v="73522"/>
    <n v="87"/>
    <x v="0"/>
    <n v="1225"/>
    <m/>
    <x v="4"/>
    <s v="GBP"/>
    <x v="722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m/>
    <x v="5"/>
    <s v="CHF"/>
    <x v="139"/>
    <n v="1434430800"/>
    <b v="0"/>
    <b v="0"/>
    <s v="music/rock"/>
    <x v="1"/>
    <x v="1"/>
  </r>
  <r>
    <n v="801"/>
    <x v="783"/>
    <s v="User-friendly high-level initiative"/>
    <n v="2300"/>
    <n v="4667"/>
    <n v="202"/>
    <x v="1"/>
    <n v="106"/>
    <m/>
    <x v="1"/>
    <s v="USD"/>
    <x v="723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m/>
    <x v="1"/>
    <s v="USD"/>
    <x v="704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m/>
    <x v="1"/>
    <s v="USD"/>
    <x v="724"/>
    <n v="1551506400"/>
    <b v="0"/>
    <b v="0"/>
    <s v="theater/plays"/>
    <x v="3"/>
    <x v="3"/>
  </r>
  <r>
    <n v="804"/>
    <x v="786"/>
    <s v="Business-focused discrete software"/>
    <n v="2600"/>
    <n v="6987"/>
    <n v="268"/>
    <x v="1"/>
    <n v="218"/>
    <m/>
    <x v="1"/>
    <s v="USD"/>
    <x v="725"/>
    <n v="1516600800"/>
    <b v="0"/>
    <b v="0"/>
    <s v="music/rock"/>
    <x v="1"/>
    <x v="1"/>
  </r>
  <r>
    <n v="805"/>
    <x v="787"/>
    <s v="Advanced intermediate Graphic Interface"/>
    <n v="9700"/>
    <n v="4932"/>
    <n v="50"/>
    <x v="0"/>
    <n v="67"/>
    <m/>
    <x v="2"/>
    <s v="AUD"/>
    <x v="660"/>
    <n v="1420437600"/>
    <b v="0"/>
    <b v="0"/>
    <s v="film &amp; video/documentary"/>
    <x v="4"/>
    <x v="4"/>
  </r>
  <r>
    <n v="806"/>
    <x v="788"/>
    <s v="Adaptive holistic hub"/>
    <n v="700"/>
    <n v="8262"/>
    <n v="1180"/>
    <x v="1"/>
    <n v="76"/>
    <m/>
    <x v="1"/>
    <s v="USD"/>
    <x v="726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m/>
    <x v="1"/>
    <s v="USD"/>
    <x v="727"/>
    <n v="1574920800"/>
    <b v="0"/>
    <b v="1"/>
    <s v="theater/plays"/>
    <x v="3"/>
    <x v="3"/>
  </r>
  <r>
    <n v="808"/>
    <x v="790"/>
    <s v="Enhanced regional flexibility"/>
    <n v="5200"/>
    <n v="1583"/>
    <n v="30"/>
    <x v="0"/>
    <n v="19"/>
    <m/>
    <x v="1"/>
    <s v="USD"/>
    <x v="728"/>
    <n v="1464930000"/>
    <b v="0"/>
    <b v="0"/>
    <s v="food/food trucks"/>
    <x v="0"/>
    <x v="0"/>
  </r>
  <r>
    <n v="809"/>
    <x v="764"/>
    <s v="Public-key bottom-line algorithm"/>
    <n v="140800"/>
    <n v="88536"/>
    <n v="62"/>
    <x v="0"/>
    <n v="2108"/>
    <m/>
    <x v="5"/>
    <s v="CHF"/>
    <x v="729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m/>
    <x v="1"/>
    <s v="USD"/>
    <x v="730"/>
    <n v="1512712800"/>
    <b v="0"/>
    <b v="1"/>
    <s v="theater/plays"/>
    <x v="3"/>
    <x v="3"/>
  </r>
  <r>
    <n v="811"/>
    <x v="792"/>
    <s v="Fundamental methodical emulation"/>
    <n v="92500"/>
    <n v="71320"/>
    <n v="77"/>
    <x v="0"/>
    <n v="679"/>
    <m/>
    <x v="1"/>
    <s v="USD"/>
    <x v="731"/>
    <n v="1452492000"/>
    <b v="0"/>
    <b v="1"/>
    <s v="games/video games"/>
    <x v="6"/>
    <x v="11"/>
  </r>
  <r>
    <n v="812"/>
    <x v="793"/>
    <s v="Expanded value-added hardware"/>
    <n v="59700"/>
    <n v="134640"/>
    <n v="225"/>
    <x v="1"/>
    <n v="2805"/>
    <m/>
    <x v="0"/>
    <s v="CAD"/>
    <x v="78"/>
    <n v="1524286800"/>
    <b v="0"/>
    <b v="0"/>
    <s v="publishing/nonfiction"/>
    <x v="5"/>
    <x v="9"/>
  </r>
  <r>
    <n v="813"/>
    <x v="794"/>
    <s v="Diverse high-level attitude"/>
    <n v="3200"/>
    <n v="7661"/>
    <n v="239"/>
    <x v="1"/>
    <n v="68"/>
    <m/>
    <x v="1"/>
    <s v="USD"/>
    <x v="732"/>
    <n v="1346907600"/>
    <b v="0"/>
    <b v="0"/>
    <s v="games/video games"/>
    <x v="6"/>
    <x v="11"/>
  </r>
  <r>
    <n v="814"/>
    <x v="795"/>
    <s v="Visionary 24hour analyzer"/>
    <n v="3200"/>
    <n v="2950"/>
    <n v="92"/>
    <x v="0"/>
    <n v="36"/>
    <m/>
    <x v="3"/>
    <s v="DKK"/>
    <x v="733"/>
    <n v="14644980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m/>
    <x v="0"/>
    <s v="CAD"/>
    <x v="734"/>
    <n v="1514181600"/>
    <b v="0"/>
    <b v="0"/>
    <s v="music/rock"/>
    <x v="1"/>
    <x v="1"/>
  </r>
  <r>
    <n v="816"/>
    <x v="797"/>
    <s v="Ergonomic mission-critical moratorium"/>
    <n v="2300"/>
    <n v="14150"/>
    <n v="615"/>
    <x v="1"/>
    <n v="133"/>
    <m/>
    <x v="1"/>
    <s v="USD"/>
    <x v="406"/>
    <n v="1392184800"/>
    <b v="1"/>
    <b v="1"/>
    <s v="theater/plays"/>
    <x v="3"/>
    <x v="3"/>
  </r>
  <r>
    <n v="817"/>
    <x v="798"/>
    <s v="Front-line intermediate moderator"/>
    <n v="51300"/>
    <n v="189192"/>
    <n v="368"/>
    <x v="1"/>
    <n v="2489"/>
    <m/>
    <x v="6"/>
    <s v="EUR"/>
    <x v="735"/>
    <n v="1559365200"/>
    <b v="0"/>
    <b v="1"/>
    <s v="publishing/nonfiction"/>
    <x v="5"/>
    <x v="9"/>
  </r>
  <r>
    <n v="818"/>
    <x v="311"/>
    <s v="Automated local secured line"/>
    <n v="700"/>
    <n v="7664"/>
    <n v="1094"/>
    <x v="1"/>
    <n v="69"/>
    <m/>
    <x v="1"/>
    <s v="USD"/>
    <x v="736"/>
    <n v="1549173600"/>
    <b v="0"/>
    <b v="1"/>
    <s v="theater/plays"/>
    <x v="3"/>
    <x v="3"/>
  </r>
  <r>
    <n v="819"/>
    <x v="799"/>
    <s v="Integrated bandwidth-monitored alliance"/>
    <n v="8900"/>
    <n v="4509"/>
    <n v="50"/>
    <x v="0"/>
    <n v="47"/>
    <m/>
    <x v="1"/>
    <s v="USD"/>
    <x v="737"/>
    <n v="1355032800"/>
    <b v="1"/>
    <b v="0"/>
    <s v="games/video games"/>
    <x v="6"/>
    <x v="11"/>
  </r>
  <r>
    <n v="820"/>
    <x v="800"/>
    <s v="Cross-group heuristic forecast"/>
    <n v="1500"/>
    <n v="12009"/>
    <n v="800"/>
    <x v="1"/>
    <n v="279"/>
    <m/>
    <x v="4"/>
    <s v="GBP"/>
    <x v="192"/>
    <n v="1533963600"/>
    <b v="0"/>
    <b v="1"/>
    <s v="music/rock"/>
    <x v="1"/>
    <x v="1"/>
  </r>
  <r>
    <n v="821"/>
    <x v="801"/>
    <s v="Extended impactful secured line"/>
    <n v="4900"/>
    <n v="14273"/>
    <n v="291"/>
    <x v="1"/>
    <n v="210"/>
    <m/>
    <x v="1"/>
    <s v="USD"/>
    <x v="738"/>
    <n v="1489381200"/>
    <b v="0"/>
    <b v="0"/>
    <s v="film &amp; video/documentary"/>
    <x v="4"/>
    <x v="4"/>
  </r>
  <r>
    <n v="822"/>
    <x v="802"/>
    <s v="Distributed optimizing protocol"/>
    <n v="54000"/>
    <n v="188982"/>
    <n v="349"/>
    <x v="1"/>
    <n v="2100"/>
    <m/>
    <x v="1"/>
    <s v="USD"/>
    <x v="739"/>
    <n v="1395032400"/>
    <b v="0"/>
    <b v="0"/>
    <s v="music/rock"/>
    <x v="1"/>
    <x v="1"/>
  </r>
  <r>
    <n v="823"/>
    <x v="803"/>
    <s v="Secured well-modulated system engine"/>
    <n v="4100"/>
    <n v="14640"/>
    <n v="357"/>
    <x v="1"/>
    <n v="252"/>
    <m/>
    <x v="1"/>
    <s v="USD"/>
    <x v="613"/>
    <n v="1412485200"/>
    <b v="1"/>
    <b v="1"/>
    <s v="music/rock"/>
    <x v="1"/>
    <x v="1"/>
  </r>
  <r>
    <n v="824"/>
    <x v="804"/>
    <s v="Streamlined national benchmark"/>
    <n v="85000"/>
    <n v="107516"/>
    <n v="126"/>
    <x v="1"/>
    <n v="1280"/>
    <m/>
    <x v="1"/>
    <s v="USD"/>
    <x v="740"/>
    <n v="1279688400"/>
    <b v="0"/>
    <b v="1"/>
    <s v="publishing/nonfiction"/>
    <x v="5"/>
    <x v="9"/>
  </r>
  <r>
    <n v="825"/>
    <x v="805"/>
    <s v="Open-architected 24/7 infrastructure"/>
    <n v="3600"/>
    <n v="13950"/>
    <n v="387"/>
    <x v="1"/>
    <n v="157"/>
    <m/>
    <x v="4"/>
    <s v="GBP"/>
    <x v="145"/>
    <n v="15019956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m/>
    <x v="1"/>
    <s v="USD"/>
    <x v="741"/>
    <n v="1294639200"/>
    <b v="0"/>
    <b v="1"/>
    <s v="theater/plays"/>
    <x v="3"/>
    <x v="3"/>
  </r>
  <r>
    <n v="827"/>
    <x v="807"/>
    <s v="Innovative actuating artificial intelligence"/>
    <n v="2300"/>
    <n v="6134"/>
    <n v="266"/>
    <x v="1"/>
    <n v="82"/>
    <m/>
    <x v="2"/>
    <s v="AUD"/>
    <x v="742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m/>
    <x v="1"/>
    <s v="USD"/>
    <x v="202"/>
    <n v="1537592400"/>
    <b v="0"/>
    <b v="0"/>
    <s v="theater/plays"/>
    <x v="3"/>
    <x v="3"/>
  </r>
  <r>
    <n v="829"/>
    <x v="809"/>
    <s v="Vision-oriented scalable portal"/>
    <n v="9600"/>
    <n v="4929"/>
    <n v="51"/>
    <x v="0"/>
    <n v="154"/>
    <m/>
    <x v="1"/>
    <s v="USD"/>
    <x v="743"/>
    <n v="14351220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m/>
    <x v="1"/>
    <s v="USD"/>
    <x v="744"/>
    <n v="1520056800"/>
    <b v="0"/>
    <b v="0"/>
    <s v="theater/plays"/>
    <x v="3"/>
    <x v="3"/>
  </r>
  <r>
    <n v="831"/>
    <x v="811"/>
    <s v="Front-line bottom-line Graphic Interface"/>
    <n v="97100"/>
    <n v="105817"/>
    <n v="108"/>
    <x v="1"/>
    <n v="4233"/>
    <m/>
    <x v="1"/>
    <s v="USD"/>
    <x v="745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m/>
    <x v="3"/>
    <s v="DKK"/>
    <x v="746"/>
    <n v="1448431200"/>
    <b v="1"/>
    <b v="0"/>
    <s v="publishing/translations"/>
    <x v="5"/>
    <x v="18"/>
  </r>
  <r>
    <n v="833"/>
    <x v="813"/>
    <s v="Expanded asynchronous groupware"/>
    <n v="6800"/>
    <n v="10723"/>
    <n v="157"/>
    <x v="1"/>
    <n v="165"/>
    <m/>
    <x v="3"/>
    <s v="DKK"/>
    <x v="747"/>
    <n v="1298613600"/>
    <b v="0"/>
    <b v="0"/>
    <s v="publishing/translations"/>
    <x v="5"/>
    <x v="18"/>
  </r>
  <r>
    <n v="834"/>
    <x v="814"/>
    <s v="Expanded fault-tolerant emulation"/>
    <n v="7300"/>
    <n v="11228"/>
    <n v="153"/>
    <x v="1"/>
    <n v="119"/>
    <m/>
    <x v="1"/>
    <s v="USD"/>
    <x v="362"/>
    <n v="1372482000"/>
    <b v="0"/>
    <b v="0"/>
    <s v="theater/plays"/>
    <x v="3"/>
    <x v="3"/>
  </r>
  <r>
    <n v="835"/>
    <x v="815"/>
    <s v="Future-proofed 24hour model"/>
    <n v="86200"/>
    <n v="77355"/>
    <n v="89"/>
    <x v="0"/>
    <n v="1758"/>
    <m/>
    <x v="1"/>
    <s v="USD"/>
    <x v="748"/>
    <n v="1425621600"/>
    <b v="0"/>
    <b v="0"/>
    <s v="technology/web"/>
    <x v="2"/>
    <x v="2"/>
  </r>
  <r>
    <n v="836"/>
    <x v="816"/>
    <s v="Optimized didactic intranet"/>
    <n v="8100"/>
    <n v="6086"/>
    <n v="75"/>
    <x v="0"/>
    <n v="94"/>
    <m/>
    <x v="1"/>
    <s v="USD"/>
    <x v="749"/>
    <n v="1266300000"/>
    <b v="0"/>
    <b v="0"/>
    <s v="music/indie rock"/>
    <x v="1"/>
    <x v="7"/>
  </r>
  <r>
    <n v="837"/>
    <x v="817"/>
    <s v="Right-sized dedicated standardization"/>
    <n v="17700"/>
    <n v="150960"/>
    <n v="852"/>
    <x v="1"/>
    <n v="1797"/>
    <m/>
    <x v="1"/>
    <s v="USD"/>
    <x v="643"/>
    <n v="1305867600"/>
    <b v="0"/>
    <b v="0"/>
    <s v="music/jazz"/>
    <x v="1"/>
    <x v="17"/>
  </r>
  <r>
    <n v="838"/>
    <x v="818"/>
    <s v="Vision-oriented high-level extranet"/>
    <n v="6400"/>
    <n v="8890"/>
    <n v="138"/>
    <x v="1"/>
    <n v="261"/>
    <m/>
    <x v="1"/>
    <s v="USD"/>
    <x v="750"/>
    <n v="1538802000"/>
    <b v="0"/>
    <b v="0"/>
    <s v="theater/plays"/>
    <x v="3"/>
    <x v="3"/>
  </r>
  <r>
    <n v="839"/>
    <x v="819"/>
    <s v="Organized scalable initiative"/>
    <n v="7700"/>
    <n v="14644"/>
    <n v="190"/>
    <x v="1"/>
    <n v="157"/>
    <m/>
    <x v="1"/>
    <s v="USD"/>
    <x v="751"/>
    <n v="13989204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m/>
    <x v="1"/>
    <s v="USD"/>
    <x v="752"/>
    <n v="1405659600"/>
    <b v="0"/>
    <b v="1"/>
    <s v="theater/plays"/>
    <x v="3"/>
    <x v="3"/>
  </r>
  <r>
    <n v="841"/>
    <x v="821"/>
    <s v="Automated even-keeled emulation"/>
    <n v="9100"/>
    <n v="12991"/>
    <n v="142"/>
    <x v="1"/>
    <n v="155"/>
    <m/>
    <x v="1"/>
    <s v="USD"/>
    <x v="753"/>
    <n v="14572440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m/>
    <x v="6"/>
    <s v="EUR"/>
    <x v="754"/>
    <n v="1529298000"/>
    <b v="0"/>
    <b v="0"/>
    <s v="technology/wearables"/>
    <x v="2"/>
    <x v="8"/>
  </r>
  <r>
    <n v="843"/>
    <x v="823"/>
    <s v="De-engineered next generation parallelism"/>
    <n v="8800"/>
    <n v="2703"/>
    <n v="30"/>
    <x v="0"/>
    <n v="33"/>
    <m/>
    <x v="1"/>
    <s v="USD"/>
    <x v="755"/>
    <n v="15357780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m/>
    <x v="1"/>
    <s v="USD"/>
    <x v="756"/>
    <n v="1327471200"/>
    <b v="0"/>
    <b v="0"/>
    <s v="film &amp; video/documentary"/>
    <x v="4"/>
    <x v="4"/>
  </r>
  <r>
    <n v="845"/>
    <x v="825"/>
    <s v="Up-sized high-level access"/>
    <n v="69900"/>
    <n v="138087"/>
    <n v="197"/>
    <x v="1"/>
    <n v="1354"/>
    <m/>
    <x v="4"/>
    <s v="GBP"/>
    <x v="757"/>
    <n v="1529557200"/>
    <b v="0"/>
    <b v="0"/>
    <s v="technology/web"/>
    <x v="2"/>
    <x v="2"/>
  </r>
  <r>
    <n v="846"/>
    <x v="826"/>
    <s v="Phased empowering success"/>
    <n v="1000"/>
    <n v="5085"/>
    <n v="508"/>
    <x v="1"/>
    <n v="48"/>
    <m/>
    <x v="1"/>
    <s v="USD"/>
    <x v="758"/>
    <n v="1535259600"/>
    <b v="1"/>
    <b v="1"/>
    <s v="technology/web"/>
    <x v="2"/>
    <x v="2"/>
  </r>
  <r>
    <n v="847"/>
    <x v="827"/>
    <s v="Distributed actuating project"/>
    <n v="4700"/>
    <n v="11174"/>
    <n v="237"/>
    <x v="1"/>
    <n v="110"/>
    <m/>
    <x v="1"/>
    <s v="USD"/>
    <x v="759"/>
    <n v="1515564000"/>
    <b v="0"/>
    <b v="0"/>
    <s v="food/food trucks"/>
    <x v="0"/>
    <x v="0"/>
  </r>
  <r>
    <n v="848"/>
    <x v="828"/>
    <s v="Robust motivating orchestration"/>
    <n v="3200"/>
    <n v="10831"/>
    <n v="338"/>
    <x v="1"/>
    <n v="172"/>
    <m/>
    <x v="1"/>
    <s v="USD"/>
    <x v="760"/>
    <n v="12770964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m/>
    <x v="1"/>
    <s v="USD"/>
    <x v="761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m/>
    <x v="1"/>
    <s v="USD"/>
    <x v="762"/>
    <n v="1322978400"/>
    <b v="1"/>
    <b v="0"/>
    <s v="music/rock"/>
    <x v="1"/>
    <x v="1"/>
  </r>
  <r>
    <n v="851"/>
    <x v="831"/>
    <s v="Object-based needs-based info-mediaries"/>
    <n v="6000"/>
    <n v="12468"/>
    <n v="207"/>
    <x v="1"/>
    <n v="160"/>
    <m/>
    <x v="1"/>
    <s v="USD"/>
    <x v="444"/>
    <n v="13387860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m/>
    <x v="1"/>
    <s v="USD"/>
    <x v="763"/>
    <n v="13116564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m/>
    <x v="0"/>
    <s v="CAD"/>
    <x v="764"/>
    <n v="1308978000"/>
    <b v="0"/>
    <b v="1"/>
    <s v="music/indie rock"/>
    <x v="1"/>
    <x v="7"/>
  </r>
  <r>
    <n v="854"/>
    <x v="834"/>
    <s v="Multi-channeled secondary middleware"/>
    <n v="171000"/>
    <n v="194309"/>
    <n v="113"/>
    <x v="1"/>
    <n v="2662"/>
    <m/>
    <x v="0"/>
    <s v="CAD"/>
    <x v="765"/>
    <n v="15763896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m/>
    <x v="2"/>
    <s v="AUD"/>
    <x v="766"/>
    <n v="1311051600"/>
    <b v="0"/>
    <b v="0"/>
    <s v="theater/plays"/>
    <x v="3"/>
    <x v="3"/>
  </r>
  <r>
    <n v="856"/>
    <x v="764"/>
    <s v="Profound composite core"/>
    <n v="2400"/>
    <n v="8558"/>
    <n v="356"/>
    <x v="1"/>
    <n v="158"/>
    <m/>
    <x v="1"/>
    <s v="USD"/>
    <x v="767"/>
    <n v="1336712400"/>
    <b v="0"/>
    <b v="0"/>
    <s v="food/food trucks"/>
    <x v="0"/>
    <x v="0"/>
  </r>
  <r>
    <n v="857"/>
    <x v="836"/>
    <s v="Programmable disintermediate matrices"/>
    <n v="5300"/>
    <n v="7413"/>
    <n v="139"/>
    <x v="1"/>
    <n v="225"/>
    <m/>
    <x v="5"/>
    <s v="CHF"/>
    <x v="768"/>
    <n v="13304088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m/>
    <x v="1"/>
    <s v="USD"/>
    <x v="769"/>
    <n v="1524891600"/>
    <b v="1"/>
    <b v="0"/>
    <s v="food/food trucks"/>
    <x v="0"/>
    <x v="0"/>
  </r>
  <r>
    <n v="859"/>
    <x v="838"/>
    <s v="Multi-layered upward-trending groupware"/>
    <n v="7300"/>
    <n v="2594"/>
    <n v="35"/>
    <x v="0"/>
    <n v="63"/>
    <m/>
    <x v="1"/>
    <s v="USD"/>
    <x v="770"/>
    <n v="1363669200"/>
    <b v="0"/>
    <b v="1"/>
    <s v="theater/plays"/>
    <x v="3"/>
    <x v="3"/>
  </r>
  <r>
    <n v="860"/>
    <x v="839"/>
    <s v="Re-contextualized leadingedge firmware"/>
    <n v="2000"/>
    <n v="5033"/>
    <n v="251"/>
    <x v="1"/>
    <n v="65"/>
    <m/>
    <x v="1"/>
    <s v="USD"/>
    <x v="771"/>
    <n v="1551420000"/>
    <b v="0"/>
    <b v="1"/>
    <s v="technology/wearables"/>
    <x v="2"/>
    <x v="8"/>
  </r>
  <r>
    <n v="861"/>
    <x v="840"/>
    <s v="Devolved disintermediate analyzer"/>
    <n v="8800"/>
    <n v="9317"/>
    <n v="105"/>
    <x v="1"/>
    <n v="163"/>
    <m/>
    <x v="1"/>
    <s v="USD"/>
    <x v="772"/>
    <n v="1269838800"/>
    <b v="0"/>
    <b v="0"/>
    <s v="theater/plays"/>
    <x v="3"/>
    <x v="3"/>
  </r>
  <r>
    <n v="862"/>
    <x v="841"/>
    <s v="Profound disintermediate open system"/>
    <n v="3500"/>
    <n v="6560"/>
    <n v="187"/>
    <x v="1"/>
    <n v="85"/>
    <m/>
    <x v="1"/>
    <s v="USD"/>
    <x v="773"/>
    <n v="1312520400"/>
    <b v="0"/>
    <b v="0"/>
    <s v="theater/plays"/>
    <x v="3"/>
    <x v="3"/>
  </r>
  <r>
    <n v="863"/>
    <x v="842"/>
    <s v="Automated reciprocal protocol"/>
    <n v="1400"/>
    <n v="5415"/>
    <n v="386"/>
    <x v="1"/>
    <n v="217"/>
    <m/>
    <x v="1"/>
    <s v="USD"/>
    <x v="774"/>
    <n v="1436504400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m/>
    <x v="1"/>
    <s v="USD"/>
    <x v="775"/>
    <n v="1472014800"/>
    <b v="0"/>
    <b v="0"/>
    <s v="film &amp; video/shorts"/>
    <x v="4"/>
    <x v="12"/>
  </r>
  <r>
    <n v="865"/>
    <x v="844"/>
    <s v="Horizontal attitude-oriented help-desk"/>
    <n v="81000"/>
    <n v="150515"/>
    <n v="185"/>
    <x v="1"/>
    <n v="3272"/>
    <m/>
    <x v="1"/>
    <s v="USD"/>
    <x v="776"/>
    <n v="1411534800"/>
    <b v="0"/>
    <b v="0"/>
    <s v="theater/plays"/>
    <x v="3"/>
    <x v="3"/>
  </r>
  <r>
    <n v="866"/>
    <x v="845"/>
    <s v="Versatile 5thgeneration matrices"/>
    <n v="182800"/>
    <n v="79045"/>
    <n v="43"/>
    <x v="3"/>
    <n v="898"/>
    <m/>
    <x v="1"/>
    <s v="USD"/>
    <x v="777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m/>
    <x v="1"/>
    <s v="USD"/>
    <x v="778"/>
    <n v="1539579600"/>
    <b v="0"/>
    <b v="0"/>
    <s v="food/food trucks"/>
    <x v="0"/>
    <x v="0"/>
  </r>
  <r>
    <n v="868"/>
    <x v="847"/>
    <s v="Front-line web-enabled installation"/>
    <n v="7000"/>
    <n v="12939"/>
    <n v="184"/>
    <x v="1"/>
    <n v="126"/>
    <m/>
    <x v="1"/>
    <s v="USD"/>
    <x v="779"/>
    <n v="1382504400"/>
    <b v="0"/>
    <b v="0"/>
    <s v="theater/plays"/>
    <x v="3"/>
    <x v="3"/>
  </r>
  <r>
    <n v="869"/>
    <x v="848"/>
    <s v="Multi-channeled responsive product"/>
    <n v="161900"/>
    <n v="38376"/>
    <n v="23"/>
    <x v="0"/>
    <n v="526"/>
    <m/>
    <x v="1"/>
    <s v="USD"/>
    <x v="780"/>
    <n v="1278306000"/>
    <b v="0"/>
    <b v="0"/>
    <s v="film &amp; video/drama"/>
    <x v="4"/>
    <x v="6"/>
  </r>
  <r>
    <n v="870"/>
    <x v="849"/>
    <s v="Adaptive demand-driven encryption"/>
    <n v="7700"/>
    <n v="6920"/>
    <n v="89"/>
    <x v="0"/>
    <n v="121"/>
    <m/>
    <x v="1"/>
    <s v="USD"/>
    <x v="335"/>
    <n v="1442552400"/>
    <b v="0"/>
    <b v="0"/>
    <s v="theater/plays"/>
    <x v="3"/>
    <x v="3"/>
  </r>
  <r>
    <n v="871"/>
    <x v="850"/>
    <s v="Re-engineered client-driven knowledge user"/>
    <n v="71500"/>
    <n v="194912"/>
    <n v="272"/>
    <x v="1"/>
    <n v="2320"/>
    <m/>
    <x v="1"/>
    <s v="USD"/>
    <x v="535"/>
    <n v="1511071200"/>
    <b v="0"/>
    <b v="1"/>
    <s v="theater/plays"/>
    <x v="3"/>
    <x v="3"/>
  </r>
  <r>
    <n v="872"/>
    <x v="851"/>
    <s v="Compatible logistical paradigm"/>
    <n v="4700"/>
    <n v="7992"/>
    <n v="170"/>
    <x v="1"/>
    <n v="81"/>
    <m/>
    <x v="2"/>
    <s v="AUD"/>
    <x v="27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m/>
    <x v="1"/>
    <s v="USD"/>
    <x v="781"/>
    <n v="1389592800"/>
    <b v="0"/>
    <b v="0"/>
    <s v="photography/photography books"/>
    <x v="7"/>
    <x v="14"/>
  </r>
  <r>
    <n v="874"/>
    <x v="853"/>
    <s v="Managed discrete parallelism"/>
    <n v="40200"/>
    <n v="139468"/>
    <n v="346"/>
    <x v="1"/>
    <n v="4358"/>
    <m/>
    <x v="1"/>
    <s v="USD"/>
    <x v="782"/>
    <n v="12752820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m/>
    <x v="1"/>
    <s v="USD"/>
    <x v="783"/>
    <n v="1294984800"/>
    <b v="0"/>
    <b v="0"/>
    <s v="music/rock"/>
    <x v="1"/>
    <x v="1"/>
  </r>
  <r>
    <n v="876"/>
    <x v="855"/>
    <s v="Re-engineered encompassing definition"/>
    <n v="8300"/>
    <n v="2111"/>
    <n v="25"/>
    <x v="0"/>
    <n v="57"/>
    <m/>
    <x v="0"/>
    <s v="CAD"/>
    <x v="784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m/>
    <x v="1"/>
    <s v="USD"/>
    <x v="785"/>
    <n v="1469595600"/>
    <b v="0"/>
    <b v="0"/>
    <s v="food/food trucks"/>
    <x v="0"/>
    <x v="0"/>
  </r>
  <r>
    <n v="878"/>
    <x v="857"/>
    <s v="Enterprise-wide foreground paradigm"/>
    <n v="2700"/>
    <n v="1012"/>
    <n v="37"/>
    <x v="0"/>
    <n v="12"/>
    <m/>
    <x v="6"/>
    <s v="EUR"/>
    <x v="786"/>
    <n v="1581141600"/>
    <b v="0"/>
    <b v="0"/>
    <s v="music/metal"/>
    <x v="1"/>
    <x v="16"/>
  </r>
  <r>
    <n v="879"/>
    <x v="858"/>
    <s v="Stand-alone incremental parallelism"/>
    <n v="1000"/>
    <n v="5438"/>
    <n v="543"/>
    <x v="1"/>
    <n v="53"/>
    <m/>
    <x v="1"/>
    <s v="USD"/>
    <x v="787"/>
    <n v="1488520800"/>
    <b v="0"/>
    <b v="0"/>
    <s v="publishing/nonfiction"/>
    <x v="5"/>
    <x v="9"/>
  </r>
  <r>
    <n v="880"/>
    <x v="859"/>
    <s v="Persevering 5thgeneration throughput"/>
    <n v="84500"/>
    <n v="193101"/>
    <n v="228"/>
    <x v="1"/>
    <n v="2414"/>
    <m/>
    <x v="1"/>
    <s v="USD"/>
    <x v="788"/>
    <n v="1563858000"/>
    <b v="0"/>
    <b v="0"/>
    <s v="music/electric music"/>
    <x v="1"/>
    <x v="5"/>
  </r>
  <r>
    <n v="881"/>
    <x v="860"/>
    <s v="Implemented object-oriented synergy"/>
    <n v="81300"/>
    <n v="31665"/>
    <n v="38"/>
    <x v="0"/>
    <n v="452"/>
    <m/>
    <x v="1"/>
    <s v="USD"/>
    <x v="33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m/>
    <x v="1"/>
    <s v="USD"/>
    <x v="789"/>
    <n v="1422165600"/>
    <b v="0"/>
    <b v="0"/>
    <s v="theater/plays"/>
    <x v="3"/>
    <x v="3"/>
  </r>
  <r>
    <n v="883"/>
    <x v="862"/>
    <s v="Customer-focused mobile Graphic Interface"/>
    <n v="3400"/>
    <n v="8089"/>
    <n v="237"/>
    <x v="1"/>
    <n v="193"/>
    <m/>
    <x v="1"/>
    <s v="USD"/>
    <x v="790"/>
    <n v="12778740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m/>
    <x v="1"/>
    <s v="USD"/>
    <x v="791"/>
    <n v="1399352400"/>
    <b v="0"/>
    <b v="1"/>
    <s v="theater/plays"/>
    <x v="3"/>
    <x v="3"/>
  </r>
  <r>
    <n v="885"/>
    <x v="864"/>
    <s v="Virtual analyzing collaboration"/>
    <n v="1800"/>
    <n v="2129"/>
    <n v="118"/>
    <x v="1"/>
    <n v="52"/>
    <m/>
    <x v="1"/>
    <s v="USD"/>
    <x v="792"/>
    <n v="1279083600"/>
    <b v="0"/>
    <b v="0"/>
    <s v="theater/plays"/>
    <x v="3"/>
    <x v="3"/>
  </r>
  <r>
    <n v="886"/>
    <x v="865"/>
    <s v="Multi-tiered explicit focus group"/>
    <n v="150600"/>
    <n v="127745"/>
    <n v="84"/>
    <x v="0"/>
    <n v="1825"/>
    <m/>
    <x v="1"/>
    <s v="USD"/>
    <x v="793"/>
    <n v="12843540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m/>
    <x v="1"/>
    <s v="USD"/>
    <x v="794"/>
    <n v="1441170000"/>
    <b v="0"/>
    <b v="1"/>
    <s v="theater/plays"/>
    <x v="3"/>
    <x v="3"/>
  </r>
  <r>
    <n v="888"/>
    <x v="867"/>
    <s v="Reverse-engineered uniform knowledge user"/>
    <n v="5800"/>
    <n v="12174"/>
    <n v="209"/>
    <x v="1"/>
    <n v="290"/>
    <m/>
    <x v="1"/>
    <s v="USD"/>
    <x v="795"/>
    <n v="1493528400"/>
    <b v="0"/>
    <b v="0"/>
    <s v="theater/plays"/>
    <x v="3"/>
    <x v="3"/>
  </r>
  <r>
    <n v="889"/>
    <x v="868"/>
    <s v="Secured dynamic capacity"/>
    <n v="5600"/>
    <n v="9508"/>
    <n v="169"/>
    <x v="1"/>
    <n v="122"/>
    <m/>
    <x v="1"/>
    <s v="USD"/>
    <x v="796"/>
    <n v="1395205200"/>
    <b v="0"/>
    <b v="1"/>
    <s v="music/electric music"/>
    <x v="1"/>
    <x v="5"/>
  </r>
  <r>
    <n v="890"/>
    <x v="869"/>
    <s v="Devolved foreground throughput"/>
    <n v="134400"/>
    <n v="155849"/>
    <n v="115"/>
    <x v="1"/>
    <n v="1470"/>
    <m/>
    <x v="1"/>
    <s v="USD"/>
    <x v="797"/>
    <n v="1561438800"/>
    <b v="0"/>
    <b v="0"/>
    <s v="music/indie rock"/>
    <x v="1"/>
    <x v="7"/>
  </r>
  <r>
    <n v="891"/>
    <x v="870"/>
    <s v="Synchronized demand-driven infrastructure"/>
    <n v="3000"/>
    <n v="7758"/>
    <n v="258"/>
    <x v="1"/>
    <n v="165"/>
    <m/>
    <x v="0"/>
    <s v="CAD"/>
    <x v="798"/>
    <n v="1326693600"/>
    <b v="0"/>
    <b v="0"/>
    <s v="film &amp; video/documentary"/>
    <x v="4"/>
    <x v="4"/>
  </r>
  <r>
    <n v="892"/>
    <x v="871"/>
    <s v="Realigned discrete structure"/>
    <n v="6000"/>
    <n v="13835"/>
    <n v="230"/>
    <x v="1"/>
    <n v="182"/>
    <m/>
    <x v="1"/>
    <s v="USD"/>
    <x v="799"/>
    <n v="1277960400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m/>
    <x v="6"/>
    <s v="EUR"/>
    <x v="800"/>
    <n v="1434690000"/>
    <b v="0"/>
    <b v="1"/>
    <s v="film &amp; video/documentary"/>
    <x v="4"/>
    <x v="4"/>
  </r>
  <r>
    <n v="894"/>
    <x v="873"/>
    <s v="Organic cohesive neural-net"/>
    <n v="1700"/>
    <n v="3208"/>
    <n v="188"/>
    <x v="1"/>
    <n v="56"/>
    <m/>
    <x v="4"/>
    <s v="GBP"/>
    <x v="801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"/>
    <x v="0"/>
    <n v="107"/>
    <m/>
    <x v="1"/>
    <s v="USD"/>
    <x v="802"/>
    <n v="15184152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m/>
    <x v="2"/>
    <s v="AUD"/>
    <x v="803"/>
    <n v="1310878800"/>
    <b v="0"/>
    <b v="1"/>
    <s v="food/food trucks"/>
    <x v="0"/>
    <x v="0"/>
  </r>
  <r>
    <n v="897"/>
    <x v="876"/>
    <s v="Organized discrete encoding"/>
    <n v="8800"/>
    <n v="2437"/>
    <n v="27"/>
    <x v="0"/>
    <n v="27"/>
    <m/>
    <x v="1"/>
    <s v="USD"/>
    <x v="212"/>
    <n v="1556600400"/>
    <b v="0"/>
    <b v="0"/>
    <s v="theater/plays"/>
    <x v="3"/>
    <x v="3"/>
  </r>
  <r>
    <n v="898"/>
    <x v="877"/>
    <s v="Balanced regional flexibility"/>
    <n v="179100"/>
    <n v="93991"/>
    <n v="52"/>
    <x v="0"/>
    <n v="1221"/>
    <m/>
    <x v="1"/>
    <s v="USD"/>
    <x v="804"/>
    <n v="15769944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m/>
    <x v="5"/>
    <s v="CHF"/>
    <x v="805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m/>
    <x v="1"/>
    <s v="USD"/>
    <x v="806"/>
    <n v="1411189200"/>
    <b v="0"/>
    <b v="1"/>
    <s v="technology/web"/>
    <x v="2"/>
    <x v="2"/>
  </r>
  <r>
    <n v="901"/>
    <x v="880"/>
    <s v="Versatile bottom-line definition"/>
    <n v="5600"/>
    <n v="8746"/>
    <n v="156"/>
    <x v="1"/>
    <n v="159"/>
    <m/>
    <x v="1"/>
    <s v="USD"/>
    <x v="807"/>
    <n v="1534654800"/>
    <b v="0"/>
    <b v="1"/>
    <s v="music/rock"/>
    <x v="1"/>
    <x v="1"/>
  </r>
  <r>
    <n v="902"/>
    <x v="881"/>
    <s v="Integrated bifurcated software"/>
    <n v="1400"/>
    <n v="3534"/>
    <n v="252"/>
    <x v="1"/>
    <n v="110"/>
    <m/>
    <x v="1"/>
    <s v="USD"/>
    <x v="722"/>
    <n v="1457762400"/>
    <b v="0"/>
    <b v="0"/>
    <s v="technology/web"/>
    <x v="2"/>
    <x v="2"/>
  </r>
  <r>
    <n v="903"/>
    <x v="882"/>
    <s v="Assimilated next generation instruction set"/>
    <n v="41000"/>
    <n v="709"/>
    <n v="1"/>
    <x v="2"/>
    <n v="14"/>
    <m/>
    <x v="1"/>
    <s v="USD"/>
    <x v="477"/>
    <n v="1337490000"/>
    <b v="0"/>
    <b v="1"/>
    <s v="publishing/nonfiction"/>
    <x v="5"/>
    <x v="9"/>
  </r>
  <r>
    <n v="904"/>
    <x v="883"/>
    <s v="Digitized foreground array"/>
    <n v="6500"/>
    <n v="795"/>
    <n v="12"/>
    <x v="0"/>
    <n v="16"/>
    <m/>
    <x v="1"/>
    <s v="USD"/>
    <x v="259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3"/>
    <x v="1"/>
    <n v="236"/>
    <m/>
    <x v="1"/>
    <s v="USD"/>
    <x v="9"/>
    <n v="1379826000"/>
    <b v="0"/>
    <b v="0"/>
    <s v="theater/plays"/>
    <x v="3"/>
    <x v="3"/>
  </r>
  <r>
    <n v="906"/>
    <x v="885"/>
    <s v="Implemented even-keeled standardization"/>
    <n v="5500"/>
    <n v="8964"/>
    <n v="162"/>
    <x v="1"/>
    <n v="191"/>
    <m/>
    <x v="1"/>
    <s v="USD"/>
    <x v="808"/>
    <n v="14977620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m/>
    <x v="1"/>
    <s v="USD"/>
    <x v="809"/>
    <n v="1304485200"/>
    <b v="0"/>
    <b v="0"/>
    <s v="theater/plays"/>
    <x v="3"/>
    <x v="3"/>
  </r>
  <r>
    <n v="908"/>
    <x v="887"/>
    <s v="Networked intangible help-desk"/>
    <n v="38200"/>
    <n v="121950"/>
    <n v="319"/>
    <x v="1"/>
    <n v="3934"/>
    <m/>
    <x v="1"/>
    <s v="USD"/>
    <x v="444"/>
    <n v="1336885200"/>
    <b v="0"/>
    <b v="0"/>
    <s v="games/video games"/>
    <x v="6"/>
    <x v="11"/>
  </r>
  <r>
    <n v="909"/>
    <x v="888"/>
    <s v="Synchronized attitude-oriented frame"/>
    <n v="1800"/>
    <n v="8621"/>
    <n v="478"/>
    <x v="1"/>
    <n v="80"/>
    <m/>
    <x v="0"/>
    <s v="CAD"/>
    <x v="384"/>
    <n v="1530421200"/>
    <b v="0"/>
    <b v="1"/>
    <s v="theater/plays"/>
    <x v="3"/>
    <x v="3"/>
  </r>
  <r>
    <n v="910"/>
    <x v="889"/>
    <s v="Proactive incremental architecture"/>
    <n v="154500"/>
    <n v="30215"/>
    <n v="19"/>
    <x v="3"/>
    <n v="296"/>
    <m/>
    <x v="1"/>
    <s v="USD"/>
    <x v="810"/>
    <n v="1421992800"/>
    <b v="0"/>
    <b v="0"/>
    <s v="theater/plays"/>
    <x v="3"/>
    <x v="3"/>
  </r>
  <r>
    <n v="911"/>
    <x v="890"/>
    <s v="Cloned responsive standardization"/>
    <n v="5800"/>
    <n v="11539"/>
    <n v="198"/>
    <x v="1"/>
    <n v="462"/>
    <m/>
    <x v="1"/>
    <s v="USD"/>
    <x v="811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m/>
    <x v="1"/>
    <s v="USD"/>
    <x v="812"/>
    <n v="1347944400"/>
    <b v="1"/>
    <b v="0"/>
    <s v="film &amp; video/drama"/>
    <x v="4"/>
    <x v="6"/>
  </r>
  <r>
    <n v="913"/>
    <x v="892"/>
    <s v="Re-engineered asymmetric challenge"/>
    <n v="70200"/>
    <n v="35536"/>
    <n v="50"/>
    <x v="0"/>
    <n v="523"/>
    <m/>
    <x v="2"/>
    <s v="AUD"/>
    <x v="813"/>
    <n v="15587604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m/>
    <x v="4"/>
    <s v="GBP"/>
    <x v="814"/>
    <n v="1376629200"/>
    <b v="0"/>
    <b v="0"/>
    <s v="theater/plays"/>
    <x v="3"/>
    <x v="3"/>
  </r>
  <r>
    <n v="915"/>
    <x v="894"/>
    <s v="Configurable upward-trending solution"/>
    <n v="125900"/>
    <n v="195936"/>
    <n v="155"/>
    <x v="1"/>
    <n v="1866"/>
    <m/>
    <x v="4"/>
    <s v="GBP"/>
    <x v="8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m/>
    <x v="1"/>
    <s v="USD"/>
    <x v="815"/>
    <n v="14196600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m/>
    <x v="4"/>
    <s v="GBP"/>
    <x v="816"/>
    <n v="1311310800"/>
    <b v="0"/>
    <b v="1"/>
    <s v="film &amp; video/shorts"/>
    <x v="4"/>
    <x v="12"/>
  </r>
  <r>
    <n v="918"/>
    <x v="897"/>
    <s v="Seamless dynamic website"/>
    <n v="3800"/>
    <n v="9021"/>
    <n v="237"/>
    <x v="1"/>
    <n v="156"/>
    <m/>
    <x v="5"/>
    <s v="CHF"/>
    <x v="474"/>
    <n v="1344315600"/>
    <b v="0"/>
    <b v="0"/>
    <s v="publishing/radio &amp; podcasts"/>
    <x v="5"/>
    <x v="15"/>
  </r>
  <r>
    <n v="919"/>
    <x v="898"/>
    <s v="Extended multimedia firmware"/>
    <n v="35600"/>
    <n v="20915"/>
    <n v="58"/>
    <x v="0"/>
    <n v="225"/>
    <m/>
    <x v="2"/>
    <s v="AUD"/>
    <x v="817"/>
    <n v="1510725600"/>
    <b v="0"/>
    <b v="1"/>
    <s v="theater/plays"/>
    <x v="3"/>
    <x v="3"/>
  </r>
  <r>
    <n v="920"/>
    <x v="899"/>
    <s v="Versatile directional project"/>
    <n v="5300"/>
    <n v="9676"/>
    <n v="182"/>
    <x v="1"/>
    <n v="255"/>
    <m/>
    <x v="1"/>
    <s v="USD"/>
    <x v="818"/>
    <n v="1551247200"/>
    <b v="1"/>
    <b v="0"/>
    <s v="film &amp; video/animation"/>
    <x v="4"/>
    <x v="10"/>
  </r>
  <r>
    <n v="921"/>
    <x v="900"/>
    <s v="Profound directional knowledge user"/>
    <n v="160400"/>
    <n v="1210"/>
    <n v="0"/>
    <x v="0"/>
    <n v="38"/>
    <m/>
    <x v="1"/>
    <s v="USD"/>
    <x v="819"/>
    <n v="1330236000"/>
    <b v="0"/>
    <b v="0"/>
    <s v="technology/web"/>
    <x v="2"/>
    <x v="2"/>
  </r>
  <r>
    <n v="922"/>
    <x v="901"/>
    <s v="Ameliorated logistical capability"/>
    <n v="51400"/>
    <n v="90440"/>
    <n v="175"/>
    <x v="1"/>
    <n v="2261"/>
    <m/>
    <x v="1"/>
    <s v="USD"/>
    <x v="609"/>
    <n v="1545112800"/>
    <b v="0"/>
    <b v="1"/>
    <s v="music/world music"/>
    <x v="1"/>
    <x v="21"/>
  </r>
  <r>
    <n v="923"/>
    <x v="902"/>
    <s v="Sharable discrete definition"/>
    <n v="1700"/>
    <n v="4044"/>
    <n v="237"/>
    <x v="1"/>
    <n v="40"/>
    <m/>
    <x v="1"/>
    <s v="USD"/>
    <x v="547"/>
    <n v="12791700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m/>
    <x v="6"/>
    <s v="EUR"/>
    <x v="820"/>
    <n v="15734520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m/>
    <x v="1"/>
    <s v="USD"/>
    <x v="821"/>
    <n v="1507093200"/>
    <b v="0"/>
    <b v="0"/>
    <s v="theater/plays"/>
    <x v="3"/>
    <x v="3"/>
  </r>
  <r>
    <n v="926"/>
    <x v="905"/>
    <s v="Synchronized cohesive encoding"/>
    <n v="8700"/>
    <n v="1577"/>
    <n v="18"/>
    <x v="0"/>
    <n v="15"/>
    <m/>
    <x v="1"/>
    <s v="USD"/>
    <x v="151"/>
    <n v="1463374800"/>
    <b v="0"/>
    <b v="0"/>
    <s v="food/food trucks"/>
    <x v="0"/>
    <x v="0"/>
  </r>
  <r>
    <n v="927"/>
    <x v="906"/>
    <s v="Synergistic dynamic utilization"/>
    <n v="7200"/>
    <n v="3301"/>
    <n v="45"/>
    <x v="0"/>
    <n v="37"/>
    <m/>
    <x v="1"/>
    <s v="USD"/>
    <x v="822"/>
    <n v="13445748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m/>
    <x v="6"/>
    <s v="EUR"/>
    <x v="823"/>
    <n v="1389074400"/>
    <b v="0"/>
    <b v="0"/>
    <s v="technology/web"/>
    <x v="2"/>
    <x v="2"/>
  </r>
  <r>
    <n v="929"/>
    <x v="908"/>
    <s v="Polarized tertiary function"/>
    <n v="5500"/>
    <n v="11952"/>
    <n v="217"/>
    <x v="1"/>
    <n v="184"/>
    <m/>
    <x v="4"/>
    <s v="GBP"/>
    <x v="824"/>
    <n v="14949972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m/>
    <x v="1"/>
    <s v="USD"/>
    <x v="825"/>
    <n v="1425448800"/>
    <b v="0"/>
    <b v="1"/>
    <s v="theater/plays"/>
    <x v="3"/>
    <x v="3"/>
  </r>
  <r>
    <n v="931"/>
    <x v="910"/>
    <s v="Digitized 24/7 budgetary management"/>
    <n v="7900"/>
    <n v="5729"/>
    <n v="72"/>
    <x v="0"/>
    <n v="112"/>
    <m/>
    <x v="1"/>
    <s v="USD"/>
    <x v="826"/>
    <n v="14041044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m/>
    <x v="1"/>
    <s v="USD"/>
    <x v="827"/>
    <n v="1394773200"/>
    <b v="0"/>
    <b v="0"/>
    <s v="music/rock"/>
    <x v="1"/>
    <x v="1"/>
  </r>
  <r>
    <n v="933"/>
    <x v="912"/>
    <s v="Implemented tangible support"/>
    <n v="73000"/>
    <n v="175015"/>
    <n v="239"/>
    <x v="1"/>
    <n v="1902"/>
    <m/>
    <x v="1"/>
    <s v="USD"/>
    <x v="828"/>
    <n v="1366520400"/>
    <b v="0"/>
    <b v="0"/>
    <s v="theater/plays"/>
    <x v="3"/>
    <x v="3"/>
  </r>
  <r>
    <n v="934"/>
    <x v="913"/>
    <s v="Reactive radical framework"/>
    <n v="6200"/>
    <n v="11280"/>
    <n v="181"/>
    <x v="1"/>
    <n v="105"/>
    <m/>
    <x v="1"/>
    <s v="USD"/>
    <x v="829"/>
    <n v="14566392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m/>
    <x v="1"/>
    <s v="USD"/>
    <x v="830"/>
    <n v="1438318800"/>
    <b v="0"/>
    <b v="0"/>
    <s v="theater/plays"/>
    <x v="3"/>
    <x v="3"/>
  </r>
  <r>
    <n v="936"/>
    <x v="591"/>
    <s v="Enhanced composite contingency"/>
    <n v="103200"/>
    <n v="1690"/>
    <n v="1"/>
    <x v="0"/>
    <n v="21"/>
    <m/>
    <x v="1"/>
    <s v="USD"/>
    <x v="831"/>
    <n v="1564030800"/>
    <b v="1"/>
    <b v="0"/>
    <s v="theater/plays"/>
    <x v="3"/>
    <x v="3"/>
  </r>
  <r>
    <n v="937"/>
    <x v="915"/>
    <s v="Cloned fresh-thinking model"/>
    <n v="171000"/>
    <n v="84891"/>
    <n v="49"/>
    <x v="3"/>
    <n v="976"/>
    <m/>
    <x v="1"/>
    <s v="USD"/>
    <x v="832"/>
    <n v="1449295200"/>
    <b v="0"/>
    <b v="0"/>
    <s v="film &amp; video/documentary"/>
    <x v="4"/>
    <x v="4"/>
  </r>
  <r>
    <n v="938"/>
    <x v="916"/>
    <s v="Total dedicated benchmark"/>
    <n v="9200"/>
    <n v="10093"/>
    <n v="109"/>
    <x v="1"/>
    <n v="96"/>
    <m/>
    <x v="1"/>
    <s v="USD"/>
    <x v="833"/>
    <n v="15318900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m/>
    <x v="1"/>
    <s v="USD"/>
    <x v="834"/>
    <n v="1306213200"/>
    <b v="0"/>
    <b v="1"/>
    <s v="games/video games"/>
    <x v="6"/>
    <x v="11"/>
  </r>
  <r>
    <n v="940"/>
    <x v="918"/>
    <s v="Upgradable analyzing core"/>
    <n v="9900"/>
    <n v="6161"/>
    <n v="62"/>
    <x v="2"/>
    <n v="66"/>
    <m/>
    <x v="0"/>
    <s v="CAD"/>
    <x v="835"/>
    <n v="1356242400"/>
    <b v="0"/>
    <b v="0"/>
    <s v="technology/web"/>
    <x v="2"/>
    <x v="2"/>
  </r>
  <r>
    <n v="941"/>
    <x v="919"/>
    <s v="Profound exuding pricing structure"/>
    <n v="43000"/>
    <n v="5615"/>
    <n v="13"/>
    <x v="0"/>
    <n v="78"/>
    <m/>
    <x v="1"/>
    <s v="USD"/>
    <x v="836"/>
    <n v="1297576800"/>
    <b v="1"/>
    <b v="0"/>
    <s v="theater/plays"/>
    <x v="3"/>
    <x v="3"/>
  </r>
  <r>
    <n v="942"/>
    <x v="916"/>
    <s v="Horizontal optimizing model"/>
    <n v="9600"/>
    <n v="6205"/>
    <n v="64"/>
    <x v="0"/>
    <n v="67"/>
    <m/>
    <x v="2"/>
    <s v="AUD"/>
    <x v="837"/>
    <n v="1296194400"/>
    <b v="0"/>
    <b v="0"/>
    <s v="theater/plays"/>
    <x v="3"/>
    <x v="3"/>
  </r>
  <r>
    <n v="943"/>
    <x v="920"/>
    <s v="Synchronized fault-tolerant algorithm"/>
    <n v="7500"/>
    <n v="11969"/>
    <n v="159"/>
    <x v="1"/>
    <n v="114"/>
    <m/>
    <x v="1"/>
    <s v="USD"/>
    <x v="219"/>
    <n v="1414558800"/>
    <b v="0"/>
    <b v="0"/>
    <s v="food/food trucks"/>
    <x v="0"/>
    <x v="0"/>
  </r>
  <r>
    <n v="944"/>
    <x v="921"/>
    <s v="Streamlined 5thgeneration intranet"/>
    <n v="10000"/>
    <n v="8142"/>
    <n v="81"/>
    <x v="0"/>
    <n v="263"/>
    <m/>
    <x v="2"/>
    <s v="AUD"/>
    <x v="365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m/>
    <x v="1"/>
    <s v="USD"/>
    <x v="838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"/>
    <x v="0"/>
    <n v="181"/>
    <m/>
    <x v="1"/>
    <s v="USD"/>
    <x v="839"/>
    <n v="1308373200"/>
    <b v="0"/>
    <b v="0"/>
    <s v="theater/plays"/>
    <x v="3"/>
    <x v="3"/>
  </r>
  <r>
    <n v="947"/>
    <x v="924"/>
    <s v="Upgradable clear-thinking hardware"/>
    <n v="3600"/>
    <n v="961"/>
    <n v="26"/>
    <x v="0"/>
    <n v="13"/>
    <m/>
    <x v="1"/>
    <s v="USD"/>
    <x v="840"/>
    <n v="1412312400"/>
    <b v="0"/>
    <b v="0"/>
    <s v="theater/plays"/>
    <x v="3"/>
    <x v="3"/>
  </r>
  <r>
    <n v="948"/>
    <x v="925"/>
    <s v="Integrated holistic paradigm"/>
    <n v="9400"/>
    <n v="5918"/>
    <n v="62"/>
    <x v="3"/>
    <n v="160"/>
    <m/>
    <x v="1"/>
    <s v="USD"/>
    <x v="841"/>
    <n v="14192280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m/>
    <x v="1"/>
    <s v="USD"/>
    <x v="842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m/>
    <x v="1"/>
    <s v="USD"/>
    <x v="843"/>
    <n v="1555822800"/>
    <b v="0"/>
    <b v="1"/>
    <s v="theater/plays"/>
    <x v="3"/>
    <x v="3"/>
  </r>
  <r>
    <n v="951"/>
    <x v="928"/>
    <s v="Re-engineered 24hour matrix"/>
    <n v="14500"/>
    <n v="159056"/>
    <n v="1096"/>
    <x v="1"/>
    <n v="1559"/>
    <m/>
    <x v="1"/>
    <s v="USD"/>
    <x v="844"/>
    <n v="1482818400"/>
    <b v="0"/>
    <b v="1"/>
    <s v="music/rock"/>
    <x v="1"/>
    <x v="1"/>
  </r>
  <r>
    <n v="952"/>
    <x v="929"/>
    <s v="Virtual multi-tasking core"/>
    <n v="145500"/>
    <n v="101987"/>
    <n v="70"/>
    <x v="3"/>
    <n v="2266"/>
    <m/>
    <x v="1"/>
    <s v="USD"/>
    <x v="845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m/>
    <x v="1"/>
    <s v="USD"/>
    <x v="846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m/>
    <x v="2"/>
    <s v="AUD"/>
    <x v="11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m/>
    <x v="1"/>
    <s v="USD"/>
    <x v="847"/>
    <n v="13539960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m/>
    <x v="1"/>
    <s v="USD"/>
    <x v="848"/>
    <n v="1451109600"/>
    <b v="0"/>
    <b v="0"/>
    <s v="film &amp; video/science fiction"/>
    <x v="4"/>
    <x v="22"/>
  </r>
  <r>
    <n v="957"/>
    <x v="934"/>
    <s v="Profound mission-critical function"/>
    <n v="9800"/>
    <n v="12434"/>
    <n v="126"/>
    <x v="1"/>
    <n v="131"/>
    <m/>
    <x v="1"/>
    <s v="USD"/>
    <x v="849"/>
    <n v="1329631200"/>
    <b v="0"/>
    <b v="0"/>
    <s v="theater/plays"/>
    <x v="3"/>
    <x v="3"/>
  </r>
  <r>
    <n v="958"/>
    <x v="935"/>
    <s v="De-engineered zero-defect open system"/>
    <n v="1100"/>
    <n v="8081"/>
    <n v="734"/>
    <x v="1"/>
    <n v="112"/>
    <m/>
    <x v="1"/>
    <s v="USD"/>
    <x v="780"/>
    <n v="1278997200"/>
    <b v="0"/>
    <b v="0"/>
    <s v="film &amp; video/animation"/>
    <x v="4"/>
    <x v="10"/>
  </r>
  <r>
    <n v="959"/>
    <x v="936"/>
    <s v="Operative hybrid utilization"/>
    <n v="145000"/>
    <n v="6631"/>
    <n v="4"/>
    <x v="0"/>
    <n v="130"/>
    <m/>
    <x v="1"/>
    <s v="USD"/>
    <x v="140"/>
    <n v="1280120400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m/>
    <x v="1"/>
    <s v="USD"/>
    <x v="850"/>
    <n v="14581044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m/>
    <x v="1"/>
    <s v="USD"/>
    <x v="851"/>
    <n v="1298268000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m/>
    <x v="1"/>
    <s v="USD"/>
    <x v="852"/>
    <n v="1386223200"/>
    <b v="0"/>
    <b v="0"/>
    <s v="food/food trucks"/>
    <x v="0"/>
    <x v="0"/>
  </r>
  <r>
    <n v="963"/>
    <x v="940"/>
    <s v="Ergonomic methodical hub"/>
    <n v="5900"/>
    <n v="4997"/>
    <n v="84"/>
    <x v="0"/>
    <n v="114"/>
    <m/>
    <x v="6"/>
    <s v="EUR"/>
    <x v="853"/>
    <n v="1299823200"/>
    <b v="0"/>
    <b v="1"/>
    <s v="photography/photography books"/>
    <x v="7"/>
    <x v="14"/>
  </r>
  <r>
    <n v="964"/>
    <x v="941"/>
    <s v="Devolved disintermediate encryption"/>
    <n v="3700"/>
    <n v="13164"/>
    <n v="355"/>
    <x v="1"/>
    <n v="155"/>
    <m/>
    <x v="1"/>
    <s v="USD"/>
    <x v="854"/>
    <n v="1431752400"/>
    <b v="0"/>
    <b v="0"/>
    <s v="theater/plays"/>
    <x v="3"/>
    <x v="3"/>
  </r>
  <r>
    <n v="965"/>
    <x v="942"/>
    <s v="Phased clear-thinking policy"/>
    <n v="2200"/>
    <n v="8501"/>
    <n v="386"/>
    <x v="1"/>
    <n v="207"/>
    <m/>
    <x v="4"/>
    <s v="GBP"/>
    <x v="67"/>
    <n v="1267855200"/>
    <b v="0"/>
    <b v="0"/>
    <s v="music/rock"/>
    <x v="1"/>
    <x v="1"/>
  </r>
  <r>
    <n v="966"/>
    <x v="411"/>
    <s v="Seamless solution-oriented capacity"/>
    <n v="1700"/>
    <n v="13468"/>
    <n v="792"/>
    <x v="1"/>
    <n v="245"/>
    <m/>
    <x v="1"/>
    <s v="USD"/>
    <x v="855"/>
    <n v="14976756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m/>
    <x v="1"/>
    <s v="USD"/>
    <x v="107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m/>
    <x v="1"/>
    <s v="USD"/>
    <x v="344"/>
    <n v="1295157600"/>
    <b v="0"/>
    <b v="0"/>
    <s v="food/food trucks"/>
    <x v="0"/>
    <x v="0"/>
  </r>
  <r>
    <n v="969"/>
    <x v="945"/>
    <s v="Multi-lateral radical solution"/>
    <n v="7900"/>
    <n v="8550"/>
    <n v="108"/>
    <x v="1"/>
    <n v="93"/>
    <m/>
    <x v="1"/>
    <s v="USD"/>
    <x v="856"/>
    <n v="1577599200"/>
    <b v="0"/>
    <b v="0"/>
    <s v="theater/plays"/>
    <x v="3"/>
    <x v="3"/>
  </r>
  <r>
    <n v="970"/>
    <x v="946"/>
    <s v="Inverse context-sensitive info-mediaries"/>
    <n v="94900"/>
    <n v="57659"/>
    <n v="60"/>
    <x v="0"/>
    <n v="594"/>
    <m/>
    <x v="1"/>
    <s v="USD"/>
    <x v="857"/>
    <n v="1305003600"/>
    <b v="0"/>
    <b v="0"/>
    <s v="theater/plays"/>
    <x v="3"/>
    <x v="3"/>
  </r>
  <r>
    <n v="971"/>
    <x v="947"/>
    <s v="Versatile neutral workforce"/>
    <n v="5100"/>
    <n v="1414"/>
    <n v="27"/>
    <x v="0"/>
    <n v="24"/>
    <m/>
    <x v="1"/>
    <s v="USD"/>
    <x v="858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m/>
    <x v="1"/>
    <s v="USD"/>
    <x v="859"/>
    <n v="1402462800"/>
    <b v="0"/>
    <b v="1"/>
    <s v="technology/web"/>
    <x v="2"/>
    <x v="2"/>
  </r>
  <r>
    <n v="973"/>
    <x v="949"/>
    <s v="Programmable multi-state algorithm"/>
    <n v="121100"/>
    <n v="26176"/>
    <n v="21"/>
    <x v="0"/>
    <n v="252"/>
    <m/>
    <x v="1"/>
    <s v="USD"/>
    <x v="860"/>
    <n v="1292133600"/>
    <b v="0"/>
    <b v="1"/>
    <s v="theater/plays"/>
    <x v="3"/>
    <x v="3"/>
  </r>
  <r>
    <n v="974"/>
    <x v="950"/>
    <s v="Multi-channeled reciprocal interface"/>
    <n v="800"/>
    <n v="2991"/>
    <n v="373"/>
    <x v="1"/>
    <n v="32"/>
    <m/>
    <x v="1"/>
    <s v="USD"/>
    <x v="170"/>
    <n v="1368939600"/>
    <b v="0"/>
    <b v="0"/>
    <s v="music/indie rock"/>
    <x v="1"/>
    <x v="7"/>
  </r>
  <r>
    <n v="975"/>
    <x v="951"/>
    <s v="Right-sized maximized migration"/>
    <n v="5400"/>
    <n v="8366"/>
    <n v="154"/>
    <x v="1"/>
    <n v="135"/>
    <m/>
    <x v="1"/>
    <s v="USD"/>
    <x v="861"/>
    <n v="14521464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m/>
    <x v="1"/>
    <s v="USD"/>
    <x v="862"/>
    <n v="1296712800"/>
    <b v="0"/>
    <b v="1"/>
    <s v="theater/plays"/>
    <x v="3"/>
    <x v="3"/>
  </r>
  <r>
    <n v="977"/>
    <x v="597"/>
    <s v="Vision-oriented interactive solution"/>
    <n v="7000"/>
    <n v="5177"/>
    <n v="73"/>
    <x v="0"/>
    <n v="67"/>
    <m/>
    <x v="1"/>
    <s v="USD"/>
    <x v="863"/>
    <n v="1520748000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m/>
    <x v="1"/>
    <s v="USD"/>
    <x v="864"/>
    <n v="14808312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m/>
    <x v="4"/>
    <s v="GBP"/>
    <x v="527"/>
    <n v="14269140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m/>
    <x v="1"/>
    <s v="USD"/>
    <x v="865"/>
    <n v="14466168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m/>
    <x v="1"/>
    <s v="USD"/>
    <x v="866"/>
    <n v="1517032800"/>
    <b v="0"/>
    <b v="0"/>
    <s v="technology/web"/>
    <x v="2"/>
    <x v="2"/>
  </r>
  <r>
    <n v="982"/>
    <x v="957"/>
    <s v="Multi-layered optimal application"/>
    <n v="7200"/>
    <n v="6115"/>
    <n v="84"/>
    <x v="0"/>
    <n v="75"/>
    <m/>
    <x v="1"/>
    <s v="USD"/>
    <x v="867"/>
    <n v="1311224400"/>
    <b v="0"/>
    <b v="1"/>
    <s v="film &amp; video/documentary"/>
    <x v="4"/>
    <x v="4"/>
  </r>
  <r>
    <n v="983"/>
    <x v="958"/>
    <s v="Business-focused full-range core"/>
    <n v="129100"/>
    <n v="188404"/>
    <n v="145"/>
    <x v="1"/>
    <n v="2326"/>
    <m/>
    <x v="1"/>
    <s v="USD"/>
    <x v="868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m/>
    <x v="1"/>
    <s v="USD"/>
    <x v="105"/>
    <n v="1570165200"/>
    <b v="0"/>
    <b v="0"/>
    <s v="theater/plays"/>
    <x v="3"/>
    <x v="3"/>
  </r>
  <r>
    <n v="985"/>
    <x v="960"/>
    <s v="Enhanced optimal ability"/>
    <n v="170600"/>
    <n v="114523"/>
    <n v="67"/>
    <x v="0"/>
    <n v="4405"/>
    <m/>
    <x v="1"/>
    <s v="USD"/>
    <x v="481"/>
    <n v="1388556000"/>
    <b v="0"/>
    <b v="1"/>
    <s v="music/rock"/>
    <x v="1"/>
    <x v="1"/>
  </r>
  <r>
    <n v="986"/>
    <x v="961"/>
    <s v="Optional zero administration neural-net"/>
    <n v="7800"/>
    <n v="3144"/>
    <n v="40"/>
    <x v="0"/>
    <n v="92"/>
    <m/>
    <x v="1"/>
    <s v="USD"/>
    <x v="253"/>
    <n v="1303189200"/>
    <b v="0"/>
    <b v="0"/>
    <s v="music/rock"/>
    <x v="1"/>
    <x v="1"/>
  </r>
  <r>
    <n v="987"/>
    <x v="962"/>
    <s v="Ameliorated foreground focus group"/>
    <n v="6200"/>
    <n v="13441"/>
    <n v="216"/>
    <x v="1"/>
    <n v="480"/>
    <m/>
    <x v="1"/>
    <s v="USD"/>
    <x v="869"/>
    <n v="14944788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m/>
    <x v="1"/>
    <s v="USD"/>
    <x v="864"/>
    <n v="1480744800"/>
    <b v="0"/>
    <b v="0"/>
    <s v="publishing/radio &amp; podcasts"/>
    <x v="5"/>
    <x v="15"/>
  </r>
  <r>
    <n v="989"/>
    <x v="964"/>
    <s v="Versatile dedicated migration"/>
    <n v="2400"/>
    <n v="11990"/>
    <n v="499"/>
    <x v="1"/>
    <n v="226"/>
    <m/>
    <x v="1"/>
    <s v="USD"/>
    <x v="843"/>
    <n v="1555822800"/>
    <b v="0"/>
    <b v="0"/>
    <s v="publishing/translations"/>
    <x v="5"/>
    <x v="18"/>
  </r>
  <r>
    <n v="990"/>
    <x v="965"/>
    <s v="Devolved foreground customer loyalty"/>
    <n v="7800"/>
    <n v="6839"/>
    <n v="87"/>
    <x v="0"/>
    <n v="64"/>
    <m/>
    <x v="1"/>
    <s v="USD"/>
    <x v="289"/>
    <n v="14588820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m/>
    <x v="1"/>
    <s v="USD"/>
    <x v="870"/>
    <n v="1411966800"/>
    <b v="0"/>
    <b v="1"/>
    <s v="music/rock"/>
    <x v="1"/>
    <x v="1"/>
  </r>
  <r>
    <n v="992"/>
    <x v="966"/>
    <s v="Networked global migration"/>
    <n v="3100"/>
    <n v="13223"/>
    <n v="426"/>
    <x v="1"/>
    <n v="132"/>
    <m/>
    <x v="1"/>
    <s v="USD"/>
    <x v="871"/>
    <n v="1526878800"/>
    <b v="0"/>
    <b v="1"/>
    <s v="film &amp; video/drama"/>
    <x v="4"/>
    <x v="6"/>
  </r>
  <r>
    <n v="993"/>
    <x v="967"/>
    <s v="De-engineered even-keeled definition"/>
    <n v="9800"/>
    <n v="7608"/>
    <n v="77"/>
    <x v="3"/>
    <n v="75"/>
    <m/>
    <x v="6"/>
    <s v="EUR"/>
    <x v="872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m/>
    <x v="1"/>
    <s v="USD"/>
    <x v="873"/>
    <n v="14140404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m/>
    <x v="1"/>
    <s v="USD"/>
    <x v="874"/>
    <n v="1543816800"/>
    <b v="0"/>
    <b v="1"/>
    <s v="food/food trucks"/>
    <x v="0"/>
    <x v="0"/>
  </r>
  <r>
    <n v="996"/>
    <x v="970"/>
    <s v="Future-proofed upward-trending migration"/>
    <n v="6600"/>
    <n v="4814"/>
    <n v="72"/>
    <x v="0"/>
    <n v="112"/>
    <m/>
    <x v="1"/>
    <s v="USD"/>
    <x v="875"/>
    <n v="1359698400"/>
    <b v="0"/>
    <b v="0"/>
    <s v="theater/plays"/>
    <x v="3"/>
    <x v="3"/>
  </r>
  <r>
    <n v="997"/>
    <x v="971"/>
    <s v="Right-sized full-range throughput"/>
    <n v="7600"/>
    <n v="4603"/>
    <n v="60"/>
    <x v="3"/>
    <n v="139"/>
    <m/>
    <x v="6"/>
    <s v="EUR"/>
    <x v="876"/>
    <n v="1390629600"/>
    <b v="0"/>
    <b v="0"/>
    <s v="theater/plays"/>
    <x v="3"/>
    <x v="3"/>
  </r>
  <r>
    <n v="998"/>
    <x v="972"/>
    <s v="Polarized composite customer loyalty"/>
    <n v="66600"/>
    <n v="37823"/>
    <n v="56"/>
    <x v="0"/>
    <n v="374"/>
    <m/>
    <x v="1"/>
    <s v="USD"/>
    <x v="877"/>
    <n v="1267077600"/>
    <b v="0"/>
    <b v="1"/>
    <s v="music/indie rock"/>
    <x v="1"/>
    <x v="7"/>
  </r>
  <r>
    <n v="999"/>
    <x v="973"/>
    <s v="Expanded eco-centric policy"/>
    <n v="111100"/>
    <n v="62819"/>
    <n v="56"/>
    <x v="3"/>
    <n v="1122"/>
    <m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m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m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"/>
    <x v="0"/>
    <n v="24"/>
    <m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m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"/>
    <x v="1"/>
    <n v="174"/>
    <m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"/>
    <x v="0"/>
    <n v="18"/>
    <m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"/>
    <x v="1"/>
    <n v="227"/>
    <m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"/>
    <x v="2"/>
    <n v="708"/>
    <m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"/>
    <x v="0"/>
    <n v="44"/>
    <m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m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m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m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m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"/>
    <x v="0"/>
    <n v="200"/>
    <m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m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m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m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"/>
    <x v="3"/>
    <n v="135"/>
    <m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"/>
    <x v="0"/>
    <n v="674"/>
    <m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m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"/>
    <x v="0"/>
    <n v="558"/>
    <m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m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m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"/>
    <x v="1"/>
    <n v="2673"/>
    <m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m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m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"/>
    <x v="0"/>
    <n v="15"/>
    <m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m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"/>
    <x v="1"/>
    <n v="1606"/>
    <m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"/>
    <x v="1"/>
    <n v="129"/>
    <m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m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"/>
    <x v="0"/>
    <n v="2307"/>
    <m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"/>
    <x v="1"/>
    <n v="5419"/>
    <m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"/>
    <x v="1"/>
    <n v="165"/>
    <m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m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m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"/>
    <x v="1"/>
    <n v="107"/>
    <m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m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"/>
    <x v="0"/>
    <n v="88"/>
    <m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m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"/>
    <x v="1"/>
    <n v="111"/>
    <m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"/>
    <x v="1"/>
    <n v="222"/>
    <m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"/>
    <x v="1"/>
    <n v="6212"/>
    <m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"/>
    <x v="1"/>
    <n v="98"/>
    <m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"/>
    <x v="0"/>
    <n v="48"/>
    <m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"/>
    <x v="1"/>
    <n v="92"/>
    <m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m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"/>
    <x v="1"/>
    <n v="2431"/>
    <m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"/>
    <x v="1"/>
    <n v="303"/>
    <m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m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"/>
    <x v="0"/>
    <n v="1467"/>
    <m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m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m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"/>
    <x v="0"/>
    <n v="120"/>
    <m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"/>
    <x v="1"/>
    <n v="131"/>
    <m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"/>
    <x v="1"/>
    <n v="164"/>
    <m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m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m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m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m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"/>
    <x v="0"/>
    <n v="2253"/>
    <m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"/>
    <x v="1"/>
    <n v="249"/>
    <m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"/>
    <x v="0"/>
    <n v="5"/>
    <m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"/>
    <x v="0"/>
    <n v="38"/>
    <m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m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m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m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"/>
    <x v="1"/>
    <n v="246"/>
    <m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m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"/>
    <x v="1"/>
    <n v="2475"/>
    <m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m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m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"/>
    <x v="1"/>
    <n v="88"/>
    <m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m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"/>
    <x v="1"/>
    <n v="170"/>
    <m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m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"/>
    <x v="0"/>
    <n v="56"/>
    <m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"/>
    <x v="1"/>
    <n v="330"/>
    <m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"/>
    <x v="0"/>
    <n v="838"/>
    <m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m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m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m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"/>
    <x v="0"/>
    <n v="1000"/>
    <m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m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m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"/>
    <x v="1"/>
    <n v="203"/>
    <m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"/>
    <x v="0"/>
    <n v="1482"/>
    <m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"/>
    <x v="1"/>
    <n v="113"/>
    <m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"/>
    <x v="1"/>
    <n v="96"/>
    <m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"/>
    <x v="0"/>
    <n v="106"/>
    <m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m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"/>
    <x v="1"/>
    <n v="498"/>
    <m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"/>
    <x v="3"/>
    <n v="610"/>
    <m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"/>
    <x v="1"/>
    <n v="180"/>
    <m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m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m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"/>
    <x v="1"/>
    <n v="113"/>
    <m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"/>
    <x v="0"/>
    <n v="1220"/>
    <m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"/>
    <x v="1"/>
    <n v="164"/>
    <m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m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m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"/>
    <x v="1"/>
    <n v="336"/>
    <m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"/>
    <x v="0"/>
    <n v="37"/>
    <m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m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"/>
    <x v="1"/>
    <n v="95"/>
    <m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m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m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m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m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"/>
    <x v="0"/>
    <n v="296"/>
    <m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"/>
    <x v="1"/>
    <n v="676"/>
    <m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"/>
    <x v="1"/>
    <n v="361"/>
    <m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"/>
    <x v="1"/>
    <n v="131"/>
    <m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m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m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m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"/>
    <x v="1"/>
    <n v="275"/>
    <m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"/>
    <x v="1"/>
    <n v="67"/>
    <m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"/>
    <x v="1"/>
    <n v="154"/>
    <m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m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m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m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"/>
    <x v="0"/>
    <n v="662"/>
    <m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"/>
    <x v="1"/>
    <n v="94"/>
    <m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"/>
    <x v="1"/>
    <n v="180"/>
    <m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"/>
    <x v="0"/>
    <n v="774"/>
    <m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m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m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m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m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"/>
    <x v="1"/>
    <n v="2443"/>
    <m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m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"/>
    <x v="1"/>
    <n v="159"/>
    <m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"/>
    <x v="0"/>
    <n v="940"/>
    <m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m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m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"/>
    <x v="1"/>
    <n v="50"/>
    <m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m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"/>
    <x v="0"/>
    <n v="326"/>
    <m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m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"/>
    <x v="1"/>
    <n v="1071"/>
    <m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m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"/>
    <x v="1"/>
    <n v="70"/>
    <m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m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"/>
    <x v="1"/>
    <n v="768"/>
    <m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m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m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m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"/>
    <x v="1"/>
    <n v="195"/>
    <m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m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m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m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"/>
    <x v="0"/>
    <n v="5681"/>
    <m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"/>
    <x v="0"/>
    <n v="1059"/>
    <m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m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"/>
    <x v="3"/>
    <n v="379"/>
    <m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"/>
    <x v="0"/>
    <n v="30"/>
    <m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"/>
    <x v="1"/>
    <n v="41"/>
    <m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m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m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m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"/>
    <x v="1"/>
    <n v="157"/>
    <m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m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m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"/>
    <x v="1"/>
    <n v="2506"/>
    <m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m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"/>
    <x v="1"/>
    <n v="146"/>
    <m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m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m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"/>
    <x v="0"/>
    <n v="67"/>
    <m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"/>
    <x v="0"/>
    <n v="5"/>
    <m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"/>
    <x v="0"/>
    <n v="26"/>
    <m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m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"/>
    <x v="1"/>
    <n v="48"/>
    <m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m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"/>
    <x v="0"/>
    <n v="782"/>
    <m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m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m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"/>
    <x v="1"/>
    <n v="3537"/>
    <m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m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"/>
    <x v="0"/>
    <n v="136"/>
    <m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m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m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m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"/>
    <x v="0"/>
    <n v="19"/>
    <m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"/>
    <x v="0"/>
    <n v="886"/>
    <m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"/>
    <x v="1"/>
    <n v="1442"/>
    <m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m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"/>
    <x v="3"/>
    <n v="441"/>
    <m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"/>
    <x v="0"/>
    <n v="24"/>
    <m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"/>
    <x v="0"/>
    <n v="86"/>
    <m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"/>
    <x v="0"/>
    <n v="243"/>
    <m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"/>
    <x v="0"/>
    <n v="65"/>
    <m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"/>
    <x v="1"/>
    <n v="126"/>
    <m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"/>
    <x v="1"/>
    <n v="524"/>
    <m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m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m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"/>
    <x v="0"/>
    <n v="168"/>
    <m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"/>
    <x v="0"/>
    <n v="13"/>
    <m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m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m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"/>
    <x v="3"/>
    <n v="82"/>
    <m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m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m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"/>
    <x v="1"/>
    <n v="80"/>
    <m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"/>
    <x v="3"/>
    <n v="57"/>
    <m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"/>
    <x v="1"/>
    <n v="43"/>
    <m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m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m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m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"/>
    <x v="0"/>
    <n v="1625"/>
    <m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"/>
    <x v="1"/>
    <n v="168"/>
    <m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m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m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"/>
    <x v="0"/>
    <n v="143"/>
    <m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m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"/>
    <x v="0"/>
    <n v="934"/>
    <m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"/>
    <x v="1"/>
    <n v="397"/>
    <m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m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m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"/>
    <x v="0"/>
    <n v="2179"/>
    <m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"/>
    <x v="1"/>
    <n v="138"/>
    <m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"/>
    <x v="0"/>
    <n v="931"/>
    <m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"/>
    <x v="1"/>
    <n v="3594"/>
    <m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m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"/>
    <x v="1"/>
    <n v="112"/>
    <m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"/>
    <x v="1"/>
    <n v="943"/>
    <m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"/>
    <x v="1"/>
    <n v="2468"/>
    <m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"/>
    <x v="1"/>
    <n v="2551"/>
    <m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m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"/>
    <x v="3"/>
    <n v="67"/>
    <m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m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"/>
    <x v="1"/>
    <n v="62"/>
    <m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m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"/>
    <x v="0"/>
    <n v="92"/>
    <m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"/>
    <x v="0"/>
    <n v="57"/>
    <m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m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m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"/>
    <x v="0"/>
    <n v="41"/>
    <m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"/>
    <x v="1"/>
    <n v="1784"/>
    <m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"/>
    <x v="1"/>
    <n v="1684"/>
    <m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"/>
    <x v="1"/>
    <n v="250"/>
    <m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m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"/>
    <x v="1"/>
    <n v="53"/>
    <m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m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"/>
    <x v="1"/>
    <n v="222"/>
    <m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"/>
    <x v="1"/>
    <n v="1884"/>
    <m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m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m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m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m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m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m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"/>
    <x v="1"/>
    <n v="88"/>
    <m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m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m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m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m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"/>
    <x v="1"/>
    <n v="138"/>
    <m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"/>
    <x v="1"/>
    <n v="261"/>
    <m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m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m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"/>
    <x v="1"/>
    <n v="199"/>
    <m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"/>
    <x v="1"/>
    <n v="5512"/>
    <m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m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"/>
    <x v="0"/>
    <n v="3182"/>
    <m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"/>
    <x v="1"/>
    <n v="2768"/>
    <m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"/>
    <x v="1"/>
    <n v="48"/>
    <m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"/>
    <x v="1"/>
    <n v="87"/>
    <m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m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m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m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m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m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"/>
    <x v="1"/>
    <n v="116"/>
    <m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"/>
    <x v="0"/>
    <n v="133"/>
    <m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m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"/>
    <x v="1"/>
    <n v="91"/>
    <m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"/>
    <x v="1"/>
    <n v="546"/>
    <m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m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"/>
    <x v="0"/>
    <n v="2062"/>
    <m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m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"/>
    <x v="0"/>
    <n v="29"/>
    <m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m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m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m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"/>
    <x v="1"/>
    <n v="176"/>
    <m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"/>
    <x v="0"/>
    <n v="137"/>
    <m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m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m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"/>
    <x v="1"/>
    <n v="107"/>
    <m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"/>
    <x v="0"/>
    <n v="10"/>
    <m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m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"/>
    <x v="1"/>
    <n v="183"/>
    <m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"/>
    <x v="0"/>
    <n v="1910"/>
    <m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"/>
    <x v="0"/>
    <n v="38"/>
    <m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m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"/>
    <x v="1"/>
    <n v="72"/>
    <m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m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m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"/>
    <x v="1"/>
    <n v="295"/>
    <m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"/>
    <x v="0"/>
    <n v="245"/>
    <m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"/>
    <x v="0"/>
    <n v="32"/>
    <m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m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m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"/>
    <x v="0"/>
    <n v="7"/>
    <m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m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m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m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m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m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m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m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"/>
    <x v="1"/>
    <n v="133"/>
    <m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"/>
    <x v="0"/>
    <n v="31"/>
    <m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"/>
    <x v="0"/>
    <n v="108"/>
    <m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m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"/>
    <x v="0"/>
    <n v="17"/>
    <m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"/>
    <x v="3"/>
    <n v="64"/>
    <m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"/>
    <x v="0"/>
    <n v="80"/>
    <m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m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"/>
    <x v="1"/>
    <n v="5168"/>
    <m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m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m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"/>
    <x v="0"/>
    <n v="73"/>
    <m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m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"/>
    <x v="0"/>
    <n v="33"/>
    <m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"/>
    <x v="1"/>
    <n v="2441"/>
    <m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"/>
    <x v="2"/>
    <n v="211"/>
    <m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"/>
    <x v="1"/>
    <n v="1385"/>
    <m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"/>
    <x v="1"/>
    <n v="190"/>
    <m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"/>
    <x v="1"/>
    <n v="470"/>
    <m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"/>
    <x v="1"/>
    <n v="253"/>
    <m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"/>
    <x v="1"/>
    <n v="1113"/>
    <m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m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m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"/>
    <x v="1"/>
    <n v="1095"/>
    <m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m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"/>
    <x v="3"/>
    <n v="1297"/>
    <m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m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"/>
    <x v="0"/>
    <n v="1257"/>
    <m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"/>
    <x v="0"/>
    <n v="328"/>
    <m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"/>
    <x v="0"/>
    <n v="147"/>
    <m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"/>
    <x v="0"/>
    <n v="830"/>
    <m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"/>
    <x v="0"/>
    <n v="331"/>
    <m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m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"/>
    <x v="1"/>
    <n v="191"/>
    <m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"/>
    <x v="0"/>
    <n v="3483"/>
    <m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m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m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"/>
    <x v="1"/>
    <n v="2013"/>
    <m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"/>
    <x v="0"/>
    <n v="33"/>
    <m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"/>
    <x v="1"/>
    <n v="1703"/>
    <m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"/>
    <x v="1"/>
    <n v="80"/>
    <m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"/>
    <x v="2"/>
    <n v="86"/>
    <m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"/>
    <x v="0"/>
    <n v="40"/>
    <m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"/>
    <x v="1"/>
    <n v="41"/>
    <m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"/>
    <x v="0"/>
    <n v="23"/>
    <m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"/>
    <x v="1"/>
    <n v="187"/>
    <m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m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"/>
    <x v="1"/>
    <n v="88"/>
    <m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"/>
    <x v="1"/>
    <n v="191"/>
    <m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m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m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m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m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"/>
    <x v="0"/>
    <n v="75"/>
    <m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"/>
    <x v="1"/>
    <n v="206"/>
    <m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m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m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"/>
    <x v="0"/>
    <n v="2176"/>
    <m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"/>
    <x v="1"/>
    <n v="169"/>
    <m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m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m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"/>
    <x v="0"/>
    <n v="25"/>
    <m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m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m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"/>
    <x v="0"/>
    <n v="355"/>
    <m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m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m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"/>
    <x v="1"/>
    <n v="155"/>
    <m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"/>
    <x v="0"/>
    <n v="67"/>
    <m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m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m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m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m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m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m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m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"/>
    <x v="1"/>
    <n v="50"/>
    <m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m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"/>
    <x v="0"/>
    <n v="1608"/>
    <m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"/>
    <x v="1"/>
    <n v="3059"/>
    <m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m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m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m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"/>
    <x v="1"/>
    <n v="454"/>
    <m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"/>
    <x v="1"/>
    <n v="123"/>
    <m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"/>
    <x v="0"/>
    <n v="941"/>
    <m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m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m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m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m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"/>
    <x v="1"/>
    <n v="2237"/>
    <m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"/>
    <x v="0"/>
    <n v="435"/>
    <m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m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"/>
    <x v="1"/>
    <n v="484"/>
    <m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"/>
    <x v="1"/>
    <n v="154"/>
    <m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m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m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"/>
    <x v="1"/>
    <n v="82"/>
    <m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"/>
    <x v="1"/>
    <n v="134"/>
    <m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m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"/>
    <x v="0"/>
    <n v="5497"/>
    <m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m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"/>
    <x v="0"/>
    <n v="1439"/>
    <m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m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m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m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m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"/>
    <x v="0"/>
    <n v="118"/>
    <m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m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"/>
    <x v="0"/>
    <n v="162"/>
    <m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m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"/>
    <x v="1"/>
    <n v="92"/>
    <m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"/>
    <x v="1"/>
    <n v="219"/>
    <m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"/>
    <x v="1"/>
    <n v="2526"/>
    <m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m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"/>
    <x v="3"/>
    <n v="2138"/>
    <m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"/>
    <x v="0"/>
    <n v="84"/>
    <m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m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"/>
    <x v="0"/>
    <n v="91"/>
    <m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m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"/>
    <x v="3"/>
    <n v="10"/>
    <m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"/>
    <x v="1"/>
    <n v="1713"/>
    <m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m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m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"/>
    <x v="1"/>
    <n v="247"/>
    <m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m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"/>
    <x v="1"/>
    <n v="3131"/>
    <m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"/>
    <x v="0"/>
    <n v="32"/>
    <m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"/>
    <x v="1"/>
    <n v="143"/>
    <m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"/>
    <x v="3"/>
    <n v="90"/>
    <m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m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m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m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m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m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m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m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"/>
    <x v="1"/>
    <n v="6286"/>
    <m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m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m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m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m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m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"/>
    <x v="0"/>
    <n v="46"/>
    <m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m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m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"/>
    <x v="1"/>
    <n v="50"/>
    <m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m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"/>
    <x v="0"/>
    <n v="535"/>
    <m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m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m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"/>
    <x v="1"/>
    <n v="80"/>
    <m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m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m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"/>
    <x v="0"/>
    <n v="16"/>
    <m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m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"/>
    <x v="1"/>
    <n v="381"/>
    <m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m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m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m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m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"/>
    <x v="1"/>
    <n v="211"/>
    <m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"/>
    <x v="0"/>
    <n v="1120"/>
    <m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m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m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"/>
    <x v="1"/>
    <n v="173"/>
    <m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"/>
    <x v="1"/>
    <n v="87"/>
    <m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m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m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"/>
    <x v="0"/>
    <n v="554"/>
    <m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m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"/>
    <x v="0"/>
    <n v="648"/>
    <m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"/>
    <x v="0"/>
    <n v="21"/>
    <m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"/>
    <x v="1"/>
    <n v="2346"/>
    <m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m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"/>
    <x v="1"/>
    <n v="85"/>
    <m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"/>
    <x v="1"/>
    <n v="144"/>
    <m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m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"/>
    <x v="3"/>
    <n v="595"/>
    <m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"/>
    <x v="1"/>
    <n v="64"/>
    <m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m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"/>
    <x v="1"/>
    <n v="195"/>
    <m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"/>
    <x v="0"/>
    <n v="54"/>
    <m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m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"/>
    <x v="0"/>
    <n v="579"/>
    <m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m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m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m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"/>
    <x v="1"/>
    <n v="186"/>
    <m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m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m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"/>
    <x v="0"/>
    <n v="347"/>
    <m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m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"/>
    <x v="0"/>
    <n v="19"/>
    <m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m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"/>
    <x v="0"/>
    <n v="1258"/>
    <m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m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m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m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m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m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"/>
    <x v="0"/>
    <n v="133"/>
    <m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"/>
    <x v="0"/>
    <n v="846"/>
    <m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m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m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"/>
    <x v="1"/>
    <n v="1773"/>
    <m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"/>
    <x v="1"/>
    <n v="32"/>
    <m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"/>
    <x v="1"/>
    <n v="369"/>
    <m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m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m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"/>
    <x v="0"/>
    <n v="1979"/>
    <m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m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"/>
    <x v="1"/>
    <n v="147"/>
    <m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"/>
    <x v="0"/>
    <n v="6080"/>
    <m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m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m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"/>
    <x v="0"/>
    <n v="1784"/>
    <m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"/>
    <x v="2"/>
    <n v="3640"/>
    <m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"/>
    <x v="1"/>
    <n v="126"/>
    <m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m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m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m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"/>
    <x v="1"/>
    <n v="140"/>
    <m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m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"/>
    <x v="0"/>
    <n v="1296"/>
    <m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"/>
    <x v="0"/>
    <n v="77"/>
    <m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"/>
    <x v="1"/>
    <n v="247"/>
    <m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m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"/>
    <x v="0"/>
    <n v="49"/>
    <m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m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"/>
    <x v="1"/>
    <n v="84"/>
    <m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"/>
    <x v="0"/>
    <n v="2690"/>
    <m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"/>
    <x v="1"/>
    <n v="88"/>
    <m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m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"/>
    <x v="1"/>
    <n v="2985"/>
    <m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m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m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"/>
    <x v="0"/>
    <n v="2779"/>
    <m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"/>
    <x v="0"/>
    <n v="92"/>
    <m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"/>
    <x v="0"/>
    <n v="1028"/>
    <m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"/>
    <x v="1"/>
    <n v="554"/>
    <m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"/>
    <x v="1"/>
    <n v="135"/>
    <m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"/>
    <x v="1"/>
    <n v="122"/>
    <m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m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m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"/>
    <x v="1"/>
    <n v="1022"/>
    <m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m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"/>
    <x v="1"/>
    <n v="198"/>
    <m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"/>
    <x v="0"/>
    <n v="26"/>
    <m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m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"/>
    <x v="0"/>
    <n v="1790"/>
    <m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"/>
    <x v="1"/>
    <n v="3596"/>
    <m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m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"/>
    <x v="1"/>
    <n v="244"/>
    <m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m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m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"/>
    <x v="1"/>
    <n v="2725"/>
    <m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m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m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"/>
    <x v="1"/>
    <n v="300"/>
    <m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m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"/>
    <x v="0"/>
    <n v="558"/>
    <m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"/>
    <x v="0"/>
    <n v="64"/>
    <m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"/>
    <x v="3"/>
    <n v="37"/>
    <m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"/>
    <x v="0"/>
    <n v="245"/>
    <m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m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"/>
    <x v="1"/>
    <n v="3116"/>
    <m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m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m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m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"/>
    <x v="1"/>
    <n v="1613"/>
    <m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"/>
    <x v="1"/>
    <n v="136"/>
    <m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"/>
    <x v="1"/>
    <n v="130"/>
    <m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"/>
    <x v="0"/>
    <n v="156"/>
    <m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m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"/>
    <x v="0"/>
    <n v="102"/>
    <m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m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"/>
    <x v="1"/>
    <n v="102"/>
    <m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"/>
    <x v="0"/>
    <n v="253"/>
    <m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"/>
    <x v="1"/>
    <n v="4006"/>
    <m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m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"/>
    <x v="1"/>
    <n v="1629"/>
    <m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"/>
    <x v="0"/>
    <n v="183"/>
    <m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"/>
    <x v="1"/>
    <n v="2188"/>
    <m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m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"/>
    <x v="0"/>
    <n v="82"/>
    <m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m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"/>
    <x v="1"/>
    <n v="194"/>
    <m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m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"/>
    <x v="1"/>
    <n v="102"/>
    <m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"/>
    <x v="1"/>
    <n v="2857"/>
    <m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m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m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m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"/>
    <x v="1"/>
    <n v="316"/>
    <m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m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m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"/>
    <x v="3"/>
    <n v="15"/>
    <m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m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m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m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m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"/>
    <x v="1"/>
    <n v="238"/>
    <m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"/>
    <x v="1"/>
    <n v="55"/>
    <m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"/>
    <x v="0"/>
    <n v="1198"/>
    <m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m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m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"/>
    <x v="1"/>
    <n v="2144"/>
    <m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m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"/>
    <x v="1"/>
    <n v="2693"/>
    <m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m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m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m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m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"/>
    <x v="1"/>
    <n v="96"/>
    <m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"/>
    <x v="0"/>
    <n v="750"/>
    <m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"/>
    <x v="3"/>
    <n v="87"/>
    <m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m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"/>
    <x v="2"/>
    <n v="278"/>
    <m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m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"/>
    <x v="3"/>
    <n v="1658"/>
    <m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m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"/>
    <x v="0"/>
    <n v="2604"/>
    <m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m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m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m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"/>
    <x v="0"/>
    <n v="257"/>
    <m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"/>
    <x v="1"/>
    <n v="194"/>
    <m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m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m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m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"/>
    <x v="0"/>
    <n v="4697"/>
    <m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"/>
    <x v="0"/>
    <n v="2915"/>
    <m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m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m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m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m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m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"/>
    <x v="1"/>
    <n v="409"/>
    <m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"/>
    <x v="1"/>
    <n v="234"/>
    <m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m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m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m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m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m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m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"/>
    <x v="0"/>
    <n v="77"/>
    <m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m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"/>
    <x v="0"/>
    <n v="131"/>
    <m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m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m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"/>
    <x v="1"/>
    <n v="272"/>
    <m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m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m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m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"/>
    <x v="1"/>
    <n v="1621"/>
    <m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"/>
    <x v="1"/>
    <n v="1101"/>
    <m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m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"/>
    <x v="0"/>
    <n v="4428"/>
    <m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"/>
    <x v="0"/>
    <n v="58"/>
    <m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"/>
    <x v="3"/>
    <n v="1218"/>
    <m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"/>
    <x v="1"/>
    <n v="331"/>
    <m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"/>
    <x v="1"/>
    <n v="1170"/>
    <m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"/>
    <x v="0"/>
    <n v="111"/>
    <m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"/>
    <x v="3"/>
    <n v="215"/>
    <m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"/>
    <x v="1"/>
    <n v="363"/>
    <m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m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m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m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m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"/>
    <x v="1"/>
    <n v="110"/>
    <m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"/>
    <x v="0"/>
    <n v="926"/>
    <m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"/>
    <x v="1"/>
    <n v="134"/>
    <m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m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m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"/>
    <x v="1"/>
    <n v="69"/>
    <m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"/>
    <x v="1"/>
    <n v="190"/>
    <m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m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"/>
    <x v="0"/>
    <n v="77"/>
    <m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"/>
    <x v="0"/>
    <n v="1748"/>
    <m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m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"/>
    <x v="1"/>
    <n v="196"/>
    <m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m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"/>
    <x v="1"/>
    <n v="7295"/>
    <m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"/>
    <x v="1"/>
    <n v="2893"/>
    <m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m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m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m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m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"/>
    <x v="1"/>
    <n v="2038"/>
    <m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"/>
    <x v="1"/>
    <n v="116"/>
    <m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m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"/>
    <x v="1"/>
    <n v="1345"/>
    <m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"/>
    <x v="1"/>
    <n v="168"/>
    <m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m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m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"/>
    <x v="1"/>
    <n v="125"/>
    <m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m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"/>
    <x v="1"/>
    <n v="202"/>
    <m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"/>
    <x v="1"/>
    <n v="103"/>
    <m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"/>
    <x v="1"/>
    <n v="1785"/>
    <m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m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"/>
    <x v="1"/>
    <n v="157"/>
    <m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"/>
    <x v="1"/>
    <n v="555"/>
    <m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m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m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m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m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"/>
    <x v="1"/>
    <n v="3036"/>
    <m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m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m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m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"/>
    <x v="3"/>
    <n v="524"/>
    <m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m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"/>
    <x v="0"/>
    <n v="10"/>
    <m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"/>
    <x v="1"/>
    <n v="122"/>
    <m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"/>
    <x v="1"/>
    <n v="1071"/>
    <m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m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"/>
    <x v="0"/>
    <n v="1121"/>
    <m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m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m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m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"/>
    <x v="3"/>
    <n v="29"/>
    <m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"/>
    <x v="1"/>
    <n v="180"/>
    <m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m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m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m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m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m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"/>
    <x v="0"/>
    <n v="17"/>
    <m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m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m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"/>
    <x v="1"/>
    <n v="3388"/>
    <m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"/>
    <x v="1"/>
    <n v="280"/>
    <m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"/>
    <x v="3"/>
    <n v="614"/>
    <m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m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m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m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m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"/>
    <x v="1"/>
    <n v="137"/>
    <m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m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"/>
    <x v="1"/>
    <n v="288"/>
    <m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m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"/>
    <x v="1"/>
    <n v="114"/>
    <m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m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m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m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m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m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m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m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m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m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"/>
    <x v="0"/>
    <n v="513"/>
    <m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m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"/>
    <x v="0"/>
    <n v="3410"/>
    <m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"/>
    <x v="1"/>
    <n v="216"/>
    <m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m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m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"/>
    <x v="1"/>
    <n v="2353"/>
    <m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"/>
    <x v="1"/>
    <n v="78"/>
    <m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m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"/>
    <x v="0"/>
    <n v="2201"/>
    <m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m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"/>
    <x v="1"/>
    <n v="174"/>
    <m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m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m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"/>
    <x v="3"/>
    <n v="56"/>
    <m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m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m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m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m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"/>
    <x v="1"/>
    <n v="207"/>
    <m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"/>
    <x v="0"/>
    <n v="859"/>
    <m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m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m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"/>
    <x v="3"/>
    <n v="1113"/>
    <m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"/>
    <x v="0"/>
    <n v="6"/>
    <m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m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"/>
    <x v="1"/>
    <n v="181"/>
    <m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m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m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"/>
    <x v="0"/>
    <n v="78"/>
    <m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"/>
    <x v="1"/>
    <n v="185"/>
    <m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m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m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m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"/>
    <x v="1"/>
    <n v="106"/>
    <m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m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m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"/>
    <x v="1"/>
    <n v="218"/>
    <m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"/>
    <x v="0"/>
    <n v="67"/>
    <m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m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m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m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"/>
    <x v="0"/>
    <n v="2108"/>
    <m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m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m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"/>
    <x v="1"/>
    <n v="2805"/>
    <m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m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m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m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m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"/>
    <x v="1"/>
    <n v="2489"/>
    <m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"/>
    <x v="1"/>
    <n v="69"/>
    <m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"/>
    <x v="0"/>
    <n v="47"/>
    <m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"/>
    <x v="1"/>
    <n v="279"/>
    <m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m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"/>
    <x v="1"/>
    <n v="2100"/>
    <m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m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m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"/>
    <x v="1"/>
    <n v="157"/>
    <m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m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"/>
    <x v="1"/>
    <n v="82"/>
    <m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m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m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m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"/>
    <x v="1"/>
    <n v="4233"/>
    <m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m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"/>
    <x v="1"/>
    <n v="165"/>
    <m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"/>
    <x v="1"/>
    <n v="119"/>
    <m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"/>
    <x v="0"/>
    <n v="1758"/>
    <m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m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"/>
    <x v="1"/>
    <n v="1797"/>
    <m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"/>
    <x v="1"/>
    <n v="261"/>
    <m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m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m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"/>
    <x v="1"/>
    <n v="155"/>
    <m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m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"/>
    <x v="0"/>
    <n v="33"/>
    <m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m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"/>
    <x v="1"/>
    <n v="1354"/>
    <m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"/>
    <x v="1"/>
    <n v="48"/>
    <m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"/>
    <x v="1"/>
    <n v="110"/>
    <m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m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m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m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"/>
    <x v="1"/>
    <n v="160"/>
    <m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m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m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"/>
    <x v="1"/>
    <n v="2662"/>
    <m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m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"/>
    <x v="1"/>
    <n v="158"/>
    <m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"/>
    <x v="1"/>
    <n v="225"/>
    <m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m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"/>
    <x v="0"/>
    <n v="63"/>
    <m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"/>
    <x v="1"/>
    <n v="65"/>
    <m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"/>
    <x v="1"/>
    <n v="163"/>
    <m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m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"/>
    <x v="1"/>
    <n v="217"/>
    <m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m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"/>
    <x v="1"/>
    <n v="3272"/>
    <m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m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m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"/>
    <x v="1"/>
    <n v="126"/>
    <m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"/>
    <x v="0"/>
    <n v="526"/>
    <m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"/>
    <x v="0"/>
    <n v="121"/>
    <m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"/>
    <x v="1"/>
    <n v="2320"/>
    <m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m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m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"/>
    <x v="1"/>
    <n v="4358"/>
    <m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m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m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m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m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"/>
    <x v="1"/>
    <n v="53"/>
    <m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"/>
    <x v="1"/>
    <n v="2414"/>
    <m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"/>
    <x v="0"/>
    <n v="452"/>
    <m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m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"/>
    <x v="1"/>
    <n v="193"/>
    <m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m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m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"/>
    <x v="0"/>
    <n v="1825"/>
    <m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m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"/>
    <x v="1"/>
    <n v="290"/>
    <m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"/>
    <x v="1"/>
    <n v="122"/>
    <m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"/>
    <x v="1"/>
    <n v="1470"/>
    <m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"/>
    <x v="1"/>
    <n v="165"/>
    <m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"/>
    <x v="1"/>
    <n v="182"/>
    <m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m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"/>
    <x v="1"/>
    <n v="56"/>
    <m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"/>
    <x v="0"/>
    <n v="107"/>
    <m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m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"/>
    <x v="0"/>
    <n v="27"/>
    <m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m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m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m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m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m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"/>
    <x v="2"/>
    <n v="14"/>
    <m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m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"/>
    <x v="1"/>
    <n v="236"/>
    <m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"/>
    <x v="1"/>
    <n v="191"/>
    <m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m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m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"/>
    <x v="1"/>
    <n v="80"/>
    <m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"/>
    <x v="3"/>
    <n v="296"/>
    <m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"/>
    <x v="1"/>
    <n v="462"/>
    <m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m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"/>
    <x v="0"/>
    <n v="523"/>
    <m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m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"/>
    <x v="1"/>
    <n v="1866"/>
    <m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m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m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m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"/>
    <x v="0"/>
    <n v="225"/>
    <m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"/>
    <x v="1"/>
    <n v="255"/>
    <m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"/>
    <x v="0"/>
    <n v="38"/>
    <m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"/>
    <x v="1"/>
    <n v="2261"/>
    <m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"/>
    <x v="1"/>
    <n v="40"/>
    <m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m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m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m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"/>
    <x v="0"/>
    <n v="37"/>
    <m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m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m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m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"/>
    <x v="0"/>
    <n v="112"/>
    <m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m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"/>
    <x v="1"/>
    <n v="1902"/>
    <m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"/>
    <x v="1"/>
    <n v="105"/>
    <m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m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"/>
    <x v="0"/>
    <n v="21"/>
    <m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"/>
    <x v="3"/>
    <n v="976"/>
    <m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"/>
    <x v="1"/>
    <n v="96"/>
    <m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m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m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m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"/>
    <x v="0"/>
    <n v="67"/>
    <m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"/>
    <x v="1"/>
    <n v="114"/>
    <m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m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m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"/>
    <x v="0"/>
    <n v="181"/>
    <m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"/>
    <x v="0"/>
    <n v="13"/>
    <m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"/>
    <x v="3"/>
    <n v="160"/>
    <m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m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m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"/>
    <x v="1"/>
    <n v="1559"/>
    <m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m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m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m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m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m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"/>
    <x v="1"/>
    <n v="131"/>
    <m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"/>
    <x v="1"/>
    <n v="112"/>
    <m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"/>
    <x v="0"/>
    <n v="130"/>
    <m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m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m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m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"/>
    <x v="0"/>
    <n v="114"/>
    <m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"/>
    <x v="1"/>
    <n v="155"/>
    <m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m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m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m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m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m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"/>
    <x v="0"/>
    <n v="594"/>
    <m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"/>
    <x v="0"/>
    <n v="24"/>
    <m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m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"/>
    <x v="0"/>
    <n v="252"/>
    <m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"/>
    <x v="1"/>
    <n v="32"/>
    <m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"/>
    <x v="1"/>
    <n v="135"/>
    <m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m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"/>
    <x v="0"/>
    <n v="67"/>
    <m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m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m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m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m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"/>
    <x v="0"/>
    <n v="75"/>
    <m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"/>
    <x v="1"/>
    <n v="2326"/>
    <m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m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m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m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"/>
    <x v="1"/>
    <n v="480"/>
    <m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m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"/>
    <x v="1"/>
    <n v="226"/>
    <m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"/>
    <x v="0"/>
    <n v="64"/>
    <m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m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"/>
    <x v="1"/>
    <n v="132"/>
    <m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"/>
    <x v="3"/>
    <n v="75"/>
    <m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m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m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"/>
    <x v="0"/>
    <n v="112"/>
    <m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"/>
    <x v="3"/>
    <n v="139"/>
    <m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"/>
    <x v="0"/>
    <n v="374"/>
    <m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"/>
    <x v="3"/>
    <n v="1122"/>
    <m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743D8-BE98-49E9-B93B-053F20D30C5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7A256-BDFE-4668-9D71-F0574D23BC9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F2A64-EA4A-47B6-B4C4-A9227430B0B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abSelected="1" topLeftCell="H1" zoomScale="88" zoomScaleNormal="70" workbookViewId="0">
      <selection activeCell="O173" sqref="O17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8" max="8" width="13" bestFit="1" customWidth="1"/>
    <col min="9" max="9" width="13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9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idden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INT(E2/D2*100)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INT(E3/D3*100)</f>
        <v>1040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 s="6">
        <f t="shared" ref="M3:M66" si="1">(((L3/60)/60)/24)+DATE(1970,1,1)</f>
        <v>41870.208333333336</v>
      </c>
      <c r="N3">
        <v>1408597200</v>
      </c>
      <c r="O3" s="6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>_xlfn.TEXTBEFORE(R3,"/")</f>
        <v>music</v>
      </c>
      <c r="T3" t="str">
        <f t="shared" ref="T3:T66" si="3">_xlfn.TEXTAFTER(R3,"/")</f>
        <v>rock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 s="6">
        <f t="shared" si="1"/>
        <v>41595.25</v>
      </c>
      <c r="N4">
        <v>1384840800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>_xlfn.TEXTBEFORE(R4,"/")</f>
        <v>technology</v>
      </c>
      <c r="T4" t="str">
        <f t="shared" si="3"/>
        <v>web</v>
      </c>
    </row>
    <row r="5" spans="1:20" ht="31.2" hidden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 s="6">
        <f t="shared" si="1"/>
        <v>43688.208333333328</v>
      </c>
      <c r="N5">
        <v>1568955600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ref="S5:S68" si="4">_xlfn.TEXTBEFORE(R5,"/")</f>
        <v>music</v>
      </c>
      <c r="T5" t="str">
        <f t="shared" si="3"/>
        <v>rock</v>
      </c>
    </row>
    <row r="6" spans="1:20" hidden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 s="6">
        <f t="shared" si="1"/>
        <v>43485.25</v>
      </c>
      <c r="N6">
        <v>1548309600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3"/>
        <v>plays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 s="6">
        <f t="shared" si="1"/>
        <v>41149.208333333336</v>
      </c>
      <c r="N7">
        <v>1347080400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3"/>
        <v>plays</v>
      </c>
    </row>
    <row r="8" spans="1:20" hidden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 s="6">
        <f t="shared" si="1"/>
        <v>42991.208333333328</v>
      </c>
      <c r="N8">
        <v>1505365200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3"/>
        <v>documentary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 s="6">
        <f t="shared" si="1"/>
        <v>42229.208333333328</v>
      </c>
      <c r="N9">
        <v>1439614800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3"/>
        <v>plays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 s="6">
        <f t="shared" si="1"/>
        <v>40399.208333333336</v>
      </c>
      <c r="N10">
        <v>1281502800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3"/>
        <v>plays</v>
      </c>
    </row>
    <row r="11" spans="1:20" hidden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 s="6">
        <f t="shared" si="1"/>
        <v>41536.208333333336</v>
      </c>
      <c r="N11">
        <v>1383804000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3"/>
        <v>electric music</v>
      </c>
    </row>
    <row r="12" spans="1:20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 s="6">
        <f t="shared" si="1"/>
        <v>40404.208333333336</v>
      </c>
      <c r="N12">
        <v>1285909200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3"/>
        <v>drama</v>
      </c>
    </row>
    <row r="13" spans="1:20" ht="31.2" hidden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 s="6">
        <f t="shared" si="1"/>
        <v>40442.208333333336</v>
      </c>
      <c r="N13">
        <v>1285563600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3"/>
        <v>plays</v>
      </c>
    </row>
    <row r="14" spans="1:20" hidden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 s="6">
        <f t="shared" si="1"/>
        <v>43760.208333333328</v>
      </c>
      <c r="N14">
        <v>1572411600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3"/>
        <v>drama</v>
      </c>
    </row>
    <row r="15" spans="1:20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 s="6">
        <f t="shared" si="1"/>
        <v>42532.208333333328</v>
      </c>
      <c r="N15">
        <v>1466658000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3"/>
        <v>indie rock</v>
      </c>
    </row>
    <row r="16" spans="1:20" hidden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 s="6">
        <f t="shared" si="1"/>
        <v>40974.25</v>
      </c>
      <c r="N16">
        <v>1333342800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3"/>
        <v>indie rock</v>
      </c>
    </row>
    <row r="17" spans="1:20" hidden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 s="6">
        <f t="shared" si="1"/>
        <v>43809.25</v>
      </c>
      <c r="N17">
        <v>1576303200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3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 s="6">
        <f t="shared" si="1"/>
        <v>41661.25</v>
      </c>
      <c r="N18">
        <v>1392271200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3"/>
        <v>nonfiction</v>
      </c>
    </row>
    <row r="19" spans="1:20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 s="6">
        <f t="shared" si="1"/>
        <v>40555.25</v>
      </c>
      <c r="N19">
        <v>1294898400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3"/>
        <v>animation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 s="6">
        <f t="shared" si="1"/>
        <v>43351.208333333328</v>
      </c>
      <c r="N20">
        <v>1537074000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3"/>
        <v>plays</v>
      </c>
    </row>
    <row r="21" spans="1:20" hidden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 s="6">
        <f t="shared" si="1"/>
        <v>43528.25</v>
      </c>
      <c r="N21">
        <v>1553490000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3"/>
        <v>plays</v>
      </c>
    </row>
    <row r="22" spans="1:20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 s="6">
        <f t="shared" si="1"/>
        <v>41848.208333333336</v>
      </c>
      <c r="N22">
        <v>1406523600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3"/>
        <v>drama</v>
      </c>
    </row>
    <row r="23" spans="1:20" hidden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 s="6">
        <f t="shared" si="1"/>
        <v>40770.208333333336</v>
      </c>
      <c r="N23">
        <v>1316322000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3"/>
        <v>plays</v>
      </c>
    </row>
    <row r="24" spans="1:20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 s="6">
        <f t="shared" si="1"/>
        <v>43193.208333333328</v>
      </c>
      <c r="N24">
        <v>1524027600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3"/>
        <v>plays</v>
      </c>
    </row>
    <row r="25" spans="1:20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 s="6">
        <f t="shared" si="1"/>
        <v>43510.25</v>
      </c>
      <c r="N25">
        <v>1554699600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3"/>
        <v>documentary</v>
      </c>
    </row>
    <row r="26" spans="1:20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 s="6">
        <f t="shared" si="1"/>
        <v>41811.208333333336</v>
      </c>
      <c r="N26">
        <v>1403499600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3"/>
        <v>wearables</v>
      </c>
    </row>
    <row r="27" spans="1:20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 s="6">
        <f t="shared" si="1"/>
        <v>40681.208333333336</v>
      </c>
      <c r="N27">
        <v>1307422800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3"/>
        <v>video games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 s="6">
        <f t="shared" si="1"/>
        <v>43312.208333333328</v>
      </c>
      <c r="N28">
        <v>1535346000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3"/>
        <v>plays</v>
      </c>
    </row>
    <row r="29" spans="1:20" hidden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 s="6">
        <f t="shared" si="1"/>
        <v>42280.208333333328</v>
      </c>
      <c r="N29">
        <v>1444539600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3"/>
        <v>rock</v>
      </c>
    </row>
    <row r="30" spans="1:20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 s="6">
        <f t="shared" si="1"/>
        <v>40218.25</v>
      </c>
      <c r="N30">
        <v>1267682400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3"/>
        <v>plays</v>
      </c>
    </row>
    <row r="31" spans="1:20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 s="6">
        <f t="shared" si="1"/>
        <v>43301.208333333328</v>
      </c>
      <c r="N31">
        <v>1535518800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3"/>
        <v>shorts</v>
      </c>
    </row>
    <row r="32" spans="1:20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 s="6">
        <f t="shared" si="1"/>
        <v>43609.208333333328</v>
      </c>
      <c r="N32">
        <v>1559106000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3"/>
        <v>animation</v>
      </c>
    </row>
    <row r="33" spans="1:20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 s="6">
        <f t="shared" si="1"/>
        <v>42374.25</v>
      </c>
      <c r="N33">
        <v>1454392800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3"/>
        <v>video games</v>
      </c>
    </row>
    <row r="34" spans="1:20" hidden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 s="6">
        <f t="shared" si="1"/>
        <v>43110.25</v>
      </c>
      <c r="N34">
        <v>1517896800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3"/>
        <v>documentary</v>
      </c>
    </row>
    <row r="35" spans="1:20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 s="6">
        <f t="shared" si="1"/>
        <v>41917.208333333336</v>
      </c>
      <c r="N35">
        <v>1415685600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3"/>
        <v>plays</v>
      </c>
    </row>
    <row r="36" spans="1:20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 s="6">
        <f t="shared" si="1"/>
        <v>42817.208333333328</v>
      </c>
      <c r="N36">
        <v>1490677200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3"/>
        <v>documentary</v>
      </c>
    </row>
    <row r="37" spans="1:20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 s="6">
        <f t="shared" si="1"/>
        <v>43484.25</v>
      </c>
      <c r="N37">
        <v>1551506400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3"/>
        <v>drama</v>
      </c>
    </row>
    <row r="38" spans="1:20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 s="6">
        <f t="shared" si="1"/>
        <v>40600.25</v>
      </c>
      <c r="N38">
        <v>1300856400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3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 s="6">
        <f t="shared" si="1"/>
        <v>43744.208333333328</v>
      </c>
      <c r="N39">
        <v>1573192800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3"/>
        <v>fiction</v>
      </c>
    </row>
    <row r="40" spans="1:20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 s="6">
        <f t="shared" si="1"/>
        <v>40469.208333333336</v>
      </c>
      <c r="N40">
        <v>1287810000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3"/>
        <v>photography books</v>
      </c>
    </row>
    <row r="41" spans="1:20" hidden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 s="6">
        <f t="shared" si="1"/>
        <v>41330.25</v>
      </c>
      <c r="N41">
        <v>1362978000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3"/>
        <v>plays</v>
      </c>
    </row>
    <row r="42" spans="1:20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 s="6">
        <f t="shared" si="1"/>
        <v>40334.208333333336</v>
      </c>
      <c r="N42">
        <v>1277355600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3"/>
        <v>wearables</v>
      </c>
    </row>
    <row r="43" spans="1:20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 s="6">
        <f t="shared" si="1"/>
        <v>41156.208333333336</v>
      </c>
      <c r="N43">
        <v>1348981200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3"/>
        <v>rock</v>
      </c>
    </row>
    <row r="44" spans="1:20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 s="6">
        <f t="shared" si="1"/>
        <v>40728.208333333336</v>
      </c>
      <c r="N44">
        <v>1310533200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3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 s="6">
        <f t="shared" si="1"/>
        <v>41844.208333333336</v>
      </c>
      <c r="N45">
        <v>1407560400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3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 s="6">
        <f t="shared" si="1"/>
        <v>43541.208333333328</v>
      </c>
      <c r="N46">
        <v>1552885200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3"/>
        <v>fiction</v>
      </c>
    </row>
    <row r="47" spans="1:20" ht="31.2" hidden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 s="6">
        <f t="shared" si="1"/>
        <v>42676.208333333328</v>
      </c>
      <c r="N47">
        <v>1479362400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3"/>
        <v>plays</v>
      </c>
    </row>
    <row r="48" spans="1:20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 s="6">
        <f t="shared" si="1"/>
        <v>40367.208333333336</v>
      </c>
      <c r="N48">
        <v>1280552400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3"/>
        <v>rock</v>
      </c>
    </row>
    <row r="49" spans="1:20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 s="6">
        <f t="shared" si="1"/>
        <v>41727.208333333336</v>
      </c>
      <c r="N49">
        <v>1398661200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3"/>
        <v>plays</v>
      </c>
    </row>
    <row r="50" spans="1:20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 s="6">
        <f t="shared" si="1"/>
        <v>42180.208333333328</v>
      </c>
      <c r="N50">
        <v>1436245200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3"/>
        <v>plays</v>
      </c>
    </row>
    <row r="51" spans="1:20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 s="6">
        <f t="shared" si="1"/>
        <v>43758.208333333328</v>
      </c>
      <c r="N51">
        <v>1575439200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3"/>
        <v>rock</v>
      </c>
    </row>
    <row r="52" spans="1:20" ht="31.2" hidden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 s="6">
        <f t="shared" si="1"/>
        <v>41487.208333333336</v>
      </c>
      <c r="N52">
        <v>1377752400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3"/>
        <v>metal</v>
      </c>
    </row>
    <row r="53" spans="1:20" hidden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 s="6">
        <f t="shared" si="1"/>
        <v>40995.208333333336</v>
      </c>
      <c r="N53">
        <v>1334206800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3"/>
        <v>wearables</v>
      </c>
    </row>
    <row r="54" spans="1:20" hidden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 s="6">
        <f t="shared" si="1"/>
        <v>40436.208333333336</v>
      </c>
      <c r="N54">
        <v>1284872400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3"/>
        <v>plays</v>
      </c>
    </row>
    <row r="55" spans="1:20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 s="6">
        <f t="shared" si="1"/>
        <v>41779.208333333336</v>
      </c>
      <c r="N55">
        <v>1403931600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3"/>
        <v>drama</v>
      </c>
    </row>
    <row r="56" spans="1:20" ht="31.2" hidden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 s="6">
        <f t="shared" si="1"/>
        <v>43170.25</v>
      </c>
      <c r="N56">
        <v>1521262800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3"/>
        <v>wearables</v>
      </c>
    </row>
    <row r="57" spans="1:20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 s="6">
        <f t="shared" si="1"/>
        <v>43311.208333333328</v>
      </c>
      <c r="N57">
        <v>1533358800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3"/>
        <v>jazz</v>
      </c>
    </row>
    <row r="58" spans="1:20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 s="6">
        <f t="shared" si="1"/>
        <v>42014.25</v>
      </c>
      <c r="N58">
        <v>1421474400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3"/>
        <v>wearables</v>
      </c>
    </row>
    <row r="59" spans="1:20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 s="6">
        <f t="shared" si="1"/>
        <v>42979.208333333328</v>
      </c>
      <c r="N59">
        <v>1505278800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3"/>
        <v>video games</v>
      </c>
    </row>
    <row r="60" spans="1:20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 s="6">
        <f t="shared" si="1"/>
        <v>42268.208333333328</v>
      </c>
      <c r="N60">
        <v>1443934800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3"/>
        <v>plays</v>
      </c>
    </row>
    <row r="61" spans="1:20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 s="6">
        <f t="shared" si="1"/>
        <v>42898.208333333328</v>
      </c>
      <c r="N61">
        <v>1498539600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3"/>
        <v>plays</v>
      </c>
    </row>
    <row r="62" spans="1:20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 s="6">
        <f t="shared" si="1"/>
        <v>41107.208333333336</v>
      </c>
      <c r="N62">
        <v>1342760400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3"/>
        <v>plays</v>
      </c>
    </row>
    <row r="63" spans="1:20" ht="31.2" hidden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 s="6">
        <f t="shared" si="1"/>
        <v>40595.25</v>
      </c>
      <c r="N63">
        <v>1301720400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3"/>
        <v>plays</v>
      </c>
    </row>
    <row r="64" spans="1:20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 s="6">
        <f t="shared" si="1"/>
        <v>42160.208333333328</v>
      </c>
      <c r="N64">
        <v>1433566800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3"/>
        <v>web</v>
      </c>
    </row>
    <row r="65" spans="1:20" hidden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 s="6">
        <f t="shared" si="1"/>
        <v>42853.208333333328</v>
      </c>
      <c r="N65">
        <v>1493874000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3"/>
        <v>plays</v>
      </c>
    </row>
    <row r="66" spans="1:20" hidden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 s="6">
        <f t="shared" si="1"/>
        <v>43283.208333333328</v>
      </c>
      <c r="N66">
        <v>1531803600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3"/>
        <v>web</v>
      </c>
    </row>
    <row r="67" spans="1:20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INT(E67/D67*100)</f>
        <v>236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 s="6">
        <f t="shared" ref="M67:M130" si="6">(((L67/60)/60)/24)+DATE(1970,1,1)</f>
        <v>40570.25</v>
      </c>
      <c r="N67">
        <v>1296712800</v>
      </c>
      <c r="O67" s="6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si="4"/>
        <v>theater</v>
      </c>
      <c r="T67" t="str">
        <f t="shared" ref="T67:T130" si="8">_xlfn.TEXTAFTER(R67,"/")</f>
        <v>plays</v>
      </c>
    </row>
    <row r="68" spans="1:20" hidden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 s="6">
        <f t="shared" si="6"/>
        <v>42102.208333333328</v>
      </c>
      <c r="N68">
        <v>1428901200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4"/>
        <v>theater</v>
      </c>
      <c r="T68" t="str">
        <f t="shared" si="8"/>
        <v>plays</v>
      </c>
    </row>
    <row r="69" spans="1:20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 s="6">
        <f t="shared" si="6"/>
        <v>40203.25</v>
      </c>
      <c r="N69">
        <v>1264831200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tr">
        <f t="shared" ref="S69:S132" si="9">_xlfn.TEXTBEFORE(R69,"/")</f>
        <v>technology</v>
      </c>
      <c r="T69" t="str">
        <f t="shared" si="8"/>
        <v>wearables</v>
      </c>
    </row>
    <row r="70" spans="1:20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254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 s="6">
        <f t="shared" si="6"/>
        <v>42943.208333333328</v>
      </c>
      <c r="N70">
        <v>1505192400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8"/>
        <v>plays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 s="6">
        <f t="shared" si="6"/>
        <v>40531.25</v>
      </c>
      <c r="N71">
        <v>1295676000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8"/>
        <v>plays</v>
      </c>
    </row>
    <row r="72" spans="1:20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123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 s="6">
        <f t="shared" si="6"/>
        <v>40484.208333333336</v>
      </c>
      <c r="N72">
        <v>1292911200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8"/>
        <v>plays</v>
      </c>
    </row>
    <row r="73" spans="1:20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 s="6">
        <f t="shared" si="6"/>
        <v>43799.25</v>
      </c>
      <c r="N73">
        <v>1575439200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8"/>
        <v>plays</v>
      </c>
    </row>
    <row r="74" spans="1:20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 s="6">
        <f t="shared" si="6"/>
        <v>42186.208333333328</v>
      </c>
      <c r="N74">
        <v>1438837200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8"/>
        <v>animation</v>
      </c>
    </row>
    <row r="75" spans="1:20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660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 s="6">
        <f t="shared" si="6"/>
        <v>42701.25</v>
      </c>
      <c r="N75">
        <v>1480485600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8"/>
        <v>jazz</v>
      </c>
    </row>
    <row r="76" spans="1:20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 s="6">
        <f t="shared" si="6"/>
        <v>42456.208333333328</v>
      </c>
      <c r="N76">
        <v>1459141200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8"/>
        <v>metal</v>
      </c>
    </row>
    <row r="77" spans="1:20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150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 s="6">
        <f t="shared" si="6"/>
        <v>43296.208333333328</v>
      </c>
      <c r="N77">
        <v>1532322000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8"/>
        <v>photography books</v>
      </c>
    </row>
    <row r="78" spans="1:20" hidden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 s="6">
        <f t="shared" si="6"/>
        <v>42027.25</v>
      </c>
      <c r="N78">
        <v>1426222800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8"/>
        <v>plays</v>
      </c>
    </row>
    <row r="79" spans="1:20" hidden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46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 s="6">
        <f t="shared" si="6"/>
        <v>40448.208333333336</v>
      </c>
      <c r="N79">
        <v>1286773200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8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300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 s="6">
        <f t="shared" si="6"/>
        <v>43206.208333333328</v>
      </c>
      <c r="N80">
        <v>1523941200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8"/>
        <v>translations</v>
      </c>
    </row>
    <row r="81" spans="1:20" hidden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69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 s="6">
        <f t="shared" si="6"/>
        <v>43267.208333333328</v>
      </c>
      <c r="N81">
        <v>1529557200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8"/>
        <v>plays</v>
      </c>
    </row>
    <row r="82" spans="1:20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 s="6">
        <f t="shared" si="6"/>
        <v>42976.208333333328</v>
      </c>
      <c r="N82">
        <v>1506574800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8"/>
        <v>video games</v>
      </c>
    </row>
    <row r="83" spans="1:20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 s="6">
        <f t="shared" si="6"/>
        <v>43062.25</v>
      </c>
      <c r="N83">
        <v>1513576800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8"/>
        <v>rock</v>
      </c>
    </row>
    <row r="84" spans="1:20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 s="6">
        <f t="shared" si="6"/>
        <v>43482.25</v>
      </c>
      <c r="N84">
        <v>1548309600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8"/>
        <v>video games</v>
      </c>
    </row>
    <row r="85" spans="1:20" hidden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37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 s="6">
        <f t="shared" si="6"/>
        <v>42579.208333333328</v>
      </c>
      <c r="N85">
        <v>1471582800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8"/>
        <v>electric music</v>
      </c>
    </row>
    <row r="86" spans="1:20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 s="6">
        <f t="shared" si="6"/>
        <v>41118.208333333336</v>
      </c>
      <c r="N86">
        <v>1344315600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8"/>
        <v>wearables</v>
      </c>
    </row>
    <row r="87" spans="1:20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 s="6">
        <f t="shared" si="6"/>
        <v>40797.208333333336</v>
      </c>
      <c r="N87">
        <v>1316408400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8"/>
        <v>indie rock</v>
      </c>
    </row>
    <row r="88" spans="1:20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167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 s="6">
        <f t="shared" si="6"/>
        <v>42128.208333333328</v>
      </c>
      <c r="N88">
        <v>1431838800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8"/>
        <v>plays</v>
      </c>
    </row>
    <row r="89" spans="1:20" ht="31.2" hidden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61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 s="6">
        <f t="shared" si="6"/>
        <v>40610.25</v>
      </c>
      <c r="N89">
        <v>1300510800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8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260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 s="6">
        <f t="shared" si="6"/>
        <v>42110.208333333328</v>
      </c>
      <c r="N90">
        <v>1431061200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8"/>
        <v>translations</v>
      </c>
    </row>
    <row r="91" spans="1:20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252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 s="6">
        <f t="shared" si="6"/>
        <v>40283.208333333336</v>
      </c>
      <c r="N91">
        <v>1271480400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8"/>
        <v>plays</v>
      </c>
    </row>
    <row r="92" spans="1:20" hidden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78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 s="6">
        <f t="shared" si="6"/>
        <v>42425.25</v>
      </c>
      <c r="N92">
        <v>1456380000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8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 s="6">
        <f t="shared" si="6"/>
        <v>42588.208333333328</v>
      </c>
      <c r="N93">
        <v>1472878800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8"/>
        <v>translations</v>
      </c>
    </row>
    <row r="94" spans="1:20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258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 s="6">
        <f t="shared" si="6"/>
        <v>40352.208333333336</v>
      </c>
      <c r="N94">
        <v>1277355600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8"/>
        <v>video games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60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 s="6">
        <f t="shared" si="6"/>
        <v>41202.208333333336</v>
      </c>
      <c r="N95">
        <v>1351054800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8"/>
        <v>plays</v>
      </c>
    </row>
    <row r="96" spans="1:20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303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 s="6">
        <f t="shared" si="6"/>
        <v>43562.208333333328</v>
      </c>
      <c r="N96">
        <v>1555563600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8"/>
        <v>web</v>
      </c>
    </row>
    <row r="97" spans="1:20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 s="6">
        <f t="shared" si="6"/>
        <v>43752.208333333328</v>
      </c>
      <c r="N97">
        <v>1571634000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8"/>
        <v>documentary</v>
      </c>
    </row>
    <row r="98" spans="1:20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 s="6">
        <f t="shared" si="6"/>
        <v>40612.25</v>
      </c>
      <c r="N98">
        <v>1300856400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8"/>
        <v>plays</v>
      </c>
    </row>
    <row r="99" spans="1:20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926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 s="6">
        <f t="shared" si="6"/>
        <v>42180.208333333328</v>
      </c>
      <c r="N99">
        <v>1439874000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8"/>
        <v>food trucks</v>
      </c>
    </row>
    <row r="100" spans="1:20" hidden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33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 s="6">
        <f t="shared" si="6"/>
        <v>42212.208333333328</v>
      </c>
      <c r="N100">
        <v>1438318800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8"/>
        <v>video games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196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 s="6">
        <f t="shared" si="6"/>
        <v>41968.25</v>
      </c>
      <c r="N101">
        <v>1419400800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8"/>
        <v>plays</v>
      </c>
    </row>
    <row r="102" spans="1:20" hidden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 s="6">
        <f t="shared" si="6"/>
        <v>40835.208333333336</v>
      </c>
      <c r="N102">
        <v>1320555600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8"/>
        <v>plays</v>
      </c>
    </row>
    <row r="103" spans="1:20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 s="6">
        <f t="shared" si="6"/>
        <v>42056.25</v>
      </c>
      <c r="N103">
        <v>1425103200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8"/>
        <v>electric music</v>
      </c>
    </row>
    <row r="104" spans="1:20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281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 s="6">
        <f t="shared" si="6"/>
        <v>43234.208333333328</v>
      </c>
      <c r="N104">
        <v>1526878800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8"/>
        <v>wearables</v>
      </c>
    </row>
    <row r="105" spans="1:20" hidden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24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 s="6">
        <f t="shared" si="6"/>
        <v>40475.208333333336</v>
      </c>
      <c r="N105">
        <v>1288674000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8"/>
        <v>electric music</v>
      </c>
    </row>
    <row r="106" spans="1:20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 s="6">
        <f t="shared" si="6"/>
        <v>42878.208333333328</v>
      </c>
      <c r="N106">
        <v>1495602000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8"/>
        <v>indie rock</v>
      </c>
    </row>
    <row r="107" spans="1:20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144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 s="6">
        <f t="shared" si="6"/>
        <v>41366.208333333336</v>
      </c>
      <c r="N107">
        <v>1366434000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8"/>
        <v>web</v>
      </c>
    </row>
    <row r="108" spans="1:20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 s="6">
        <f t="shared" si="6"/>
        <v>43716.208333333328</v>
      </c>
      <c r="N108">
        <v>1568350800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8"/>
        <v>plays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 s="6">
        <f t="shared" si="6"/>
        <v>43213.208333333328</v>
      </c>
      <c r="N109">
        <v>1525928400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8"/>
        <v>plays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 s="6">
        <f t="shared" si="6"/>
        <v>41005.208333333336</v>
      </c>
      <c r="N110">
        <v>1336885200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8"/>
        <v>documentary</v>
      </c>
    </row>
    <row r="111" spans="1:20" hidden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 s="6">
        <f t="shared" si="6"/>
        <v>41651.25</v>
      </c>
      <c r="N111">
        <v>1389679200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8"/>
        <v>television</v>
      </c>
    </row>
    <row r="112" spans="1:20" ht="31.2" hidden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14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 s="6">
        <f t="shared" si="6"/>
        <v>43354.208333333328</v>
      </c>
      <c r="N112">
        <v>1538283600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8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119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 s="6">
        <f t="shared" si="6"/>
        <v>41174.208333333336</v>
      </c>
      <c r="N113">
        <v>1348808400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8"/>
        <v>radio &amp; podcasts</v>
      </c>
    </row>
    <row r="114" spans="1:20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268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 s="6">
        <f t="shared" si="6"/>
        <v>41875.208333333336</v>
      </c>
      <c r="N114">
        <v>1410152400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8"/>
        <v>web</v>
      </c>
    </row>
    <row r="115" spans="1:20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376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 s="6">
        <f t="shared" si="6"/>
        <v>42990.208333333328</v>
      </c>
      <c r="N115">
        <v>1505797200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8"/>
        <v>food trucks</v>
      </c>
    </row>
    <row r="116" spans="1:20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 s="6">
        <f t="shared" si="6"/>
        <v>43564.208333333328</v>
      </c>
      <c r="N116">
        <v>1554872400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8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 s="6">
        <f t="shared" si="6"/>
        <v>43056.25</v>
      </c>
      <c r="N117">
        <v>1513922400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8"/>
        <v>fiction</v>
      </c>
    </row>
    <row r="118" spans="1:20" ht="31.2" hidden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 s="6">
        <f t="shared" si="6"/>
        <v>42265.208333333328</v>
      </c>
      <c r="N118">
        <v>1442638800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8"/>
        <v>plays</v>
      </c>
    </row>
    <row r="119" spans="1:20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173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 s="6">
        <f t="shared" si="6"/>
        <v>40808.208333333336</v>
      </c>
      <c r="N119">
        <v>1317186000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8"/>
        <v>television</v>
      </c>
    </row>
    <row r="120" spans="1:20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117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 s="6">
        <f t="shared" si="6"/>
        <v>41665.25</v>
      </c>
      <c r="N120">
        <v>1391234400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8"/>
        <v>photography books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214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 s="6">
        <f t="shared" si="6"/>
        <v>41806.208333333336</v>
      </c>
      <c r="N121">
        <v>1404363600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8"/>
        <v>documentary</v>
      </c>
    </row>
    <row r="122" spans="1:20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 s="6">
        <f t="shared" si="6"/>
        <v>42111.208333333328</v>
      </c>
      <c r="N122">
        <v>1429592400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8"/>
        <v>mobile games</v>
      </c>
    </row>
    <row r="123" spans="1:20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 s="6">
        <f t="shared" si="6"/>
        <v>41917.208333333336</v>
      </c>
      <c r="N123">
        <v>1413608400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8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 s="6">
        <f t="shared" si="6"/>
        <v>41970.25</v>
      </c>
      <c r="N124">
        <v>1419400800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8"/>
        <v>fiction</v>
      </c>
    </row>
    <row r="125" spans="1:20" hidden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18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 s="6">
        <f t="shared" si="6"/>
        <v>42332.25</v>
      </c>
      <c r="N125">
        <v>1448604000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8"/>
        <v>plays</v>
      </c>
    </row>
    <row r="126" spans="1:20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367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 s="6">
        <f t="shared" si="6"/>
        <v>43598.208333333328</v>
      </c>
      <c r="N126">
        <v>1562302800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8"/>
        <v>photography books</v>
      </c>
    </row>
    <row r="127" spans="1:20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159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 s="6">
        <f t="shared" si="6"/>
        <v>43362.208333333328</v>
      </c>
      <c r="N127">
        <v>1537678800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8"/>
        <v>plays</v>
      </c>
    </row>
    <row r="128" spans="1:20" hidden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38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 s="6">
        <f t="shared" si="6"/>
        <v>42596.208333333328</v>
      </c>
      <c r="N128">
        <v>1473570000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8"/>
        <v>plays</v>
      </c>
    </row>
    <row r="129" spans="1:20" hidden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 s="6">
        <f t="shared" si="6"/>
        <v>40310.208333333336</v>
      </c>
      <c r="N129">
        <v>1273899600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8"/>
        <v>plays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 s="6">
        <f t="shared" si="6"/>
        <v>40417.208333333336</v>
      </c>
      <c r="N130">
        <v>1284008400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8"/>
        <v>rock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INT(E131/D131*100)</f>
        <v>3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 s="6">
        <f t="shared" ref="M131:M194" si="11">(((L131/60)/60)/24)+DATE(1970,1,1)</f>
        <v>42038.25</v>
      </c>
      <c r="N131">
        <v>1425103200</v>
      </c>
      <c r="O131" s="6">
        <f t="shared" ref="O131:O194" si="12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9"/>
        <v>food</v>
      </c>
      <c r="T131" t="str">
        <f t="shared" ref="T131:T194" si="13">_xlfn.TEXTAFTER(R131,"/")</f>
        <v>food trucks</v>
      </c>
    </row>
    <row r="132" spans="1:20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 s="6">
        <f t="shared" si="11"/>
        <v>40842.208333333336</v>
      </c>
      <c r="N132">
        <v>1320991200</v>
      </c>
      <c r="O132" s="6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9"/>
        <v>film &amp; video</v>
      </c>
      <c r="T132" t="str">
        <f t="shared" si="13"/>
        <v>drama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100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 s="6">
        <f t="shared" si="11"/>
        <v>41607.25</v>
      </c>
      <c r="N133">
        <v>1386828000</v>
      </c>
      <c r="O133" s="6">
        <f t="shared" si="12"/>
        <v>41620.25</v>
      </c>
      <c r="P133" t="b">
        <v>0</v>
      </c>
      <c r="Q133" t="b">
        <v>0</v>
      </c>
      <c r="R133" t="s">
        <v>28</v>
      </c>
      <c r="S133" t="str">
        <f t="shared" ref="S133:S196" si="14">_xlfn.TEXTBEFORE(R133,"/")</f>
        <v>technology</v>
      </c>
      <c r="T133" t="str">
        <f t="shared" si="13"/>
        <v>web</v>
      </c>
    </row>
    <row r="134" spans="1:20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 s="6">
        <f t="shared" si="11"/>
        <v>43112.25</v>
      </c>
      <c r="N134">
        <v>1517119200</v>
      </c>
      <c r="O134" s="6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3"/>
        <v>plays</v>
      </c>
    </row>
    <row r="135" spans="1:20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310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 s="6">
        <f t="shared" si="11"/>
        <v>40767.208333333336</v>
      </c>
      <c r="N135">
        <v>1315026000</v>
      </c>
      <c r="O135" s="6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3"/>
        <v>world music</v>
      </c>
    </row>
    <row r="136" spans="1:20" hidden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89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 s="6">
        <f t="shared" si="11"/>
        <v>40713.208333333336</v>
      </c>
      <c r="N136">
        <v>1312693200</v>
      </c>
      <c r="O136" s="6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3"/>
        <v>documentary</v>
      </c>
    </row>
    <row r="137" spans="1:20" hidden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 s="6">
        <f t="shared" si="11"/>
        <v>41340.25</v>
      </c>
      <c r="N137">
        <v>1363064400</v>
      </c>
      <c r="O137" s="6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3"/>
        <v>plays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 s="6">
        <f t="shared" si="11"/>
        <v>41797.208333333336</v>
      </c>
      <c r="N138">
        <v>1403154000</v>
      </c>
      <c r="O138" s="6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3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261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 s="6">
        <f t="shared" si="11"/>
        <v>40457.208333333336</v>
      </c>
      <c r="N139">
        <v>1286859600</v>
      </c>
      <c r="O139" s="6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3"/>
        <v>nonfiction</v>
      </c>
    </row>
    <row r="140" spans="1:20" ht="31.2" hidden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 s="6">
        <f t="shared" si="11"/>
        <v>41180.208333333336</v>
      </c>
      <c r="N140">
        <v>1349326800</v>
      </c>
      <c r="O140" s="6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3"/>
        <v>mobile games</v>
      </c>
    </row>
    <row r="141" spans="1:20" hidden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20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 s="6">
        <f t="shared" si="11"/>
        <v>42115.208333333328</v>
      </c>
      <c r="N141">
        <v>1430974800</v>
      </c>
      <c r="O141" s="6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3"/>
        <v>wearables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 s="6">
        <f t="shared" si="11"/>
        <v>43156.25</v>
      </c>
      <c r="N142">
        <v>1519970400</v>
      </c>
      <c r="O142" s="6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3"/>
        <v>documentary</v>
      </c>
    </row>
    <row r="143" spans="1:20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101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 s="6">
        <f t="shared" si="11"/>
        <v>42167.208333333328</v>
      </c>
      <c r="N143">
        <v>1434603600</v>
      </c>
      <c r="O143" s="6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3"/>
        <v>web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 s="6">
        <f t="shared" si="11"/>
        <v>41005.208333333336</v>
      </c>
      <c r="N144">
        <v>1337230800</v>
      </c>
      <c r="O144" s="6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3"/>
        <v>web</v>
      </c>
    </row>
    <row r="145" spans="1:20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135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 s="6">
        <f t="shared" si="11"/>
        <v>40357.208333333336</v>
      </c>
      <c r="N145">
        <v>1279429200</v>
      </c>
      <c r="O145" s="6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3"/>
        <v>indie rock</v>
      </c>
    </row>
    <row r="146" spans="1:20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 s="6">
        <f t="shared" si="11"/>
        <v>43633.208333333328</v>
      </c>
      <c r="N146">
        <v>1561438800</v>
      </c>
      <c r="O146" s="6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3"/>
        <v>plays</v>
      </c>
    </row>
    <row r="147" spans="1:20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236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 s="6">
        <f t="shared" si="11"/>
        <v>41889.208333333336</v>
      </c>
      <c r="N147">
        <v>1410498000</v>
      </c>
      <c r="O147" s="6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3"/>
        <v>wearables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 s="6">
        <f t="shared" si="11"/>
        <v>40855.25</v>
      </c>
      <c r="N148">
        <v>1322460000</v>
      </c>
      <c r="O148" s="6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3"/>
        <v>plays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 s="6">
        <f t="shared" si="11"/>
        <v>42534.208333333328</v>
      </c>
      <c r="N149">
        <v>1466312400</v>
      </c>
      <c r="O149" s="6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3"/>
        <v>plays</v>
      </c>
    </row>
    <row r="150" spans="1:20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 s="6">
        <f t="shared" si="11"/>
        <v>42941.208333333328</v>
      </c>
      <c r="N150">
        <v>1501736400</v>
      </c>
      <c r="O150" s="6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3"/>
        <v>wearables</v>
      </c>
    </row>
    <row r="151" spans="1:20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219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 s="6">
        <f t="shared" si="11"/>
        <v>41275.25</v>
      </c>
      <c r="N151">
        <v>1361512800</v>
      </c>
      <c r="O151" s="6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3"/>
        <v>indie rock</v>
      </c>
    </row>
    <row r="152" spans="1:20" hidden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 s="6">
        <f t="shared" si="11"/>
        <v>43450.25</v>
      </c>
      <c r="N152">
        <v>1545026400</v>
      </c>
      <c r="O152" s="6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3"/>
        <v>rock</v>
      </c>
    </row>
    <row r="153" spans="1:20" hidden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 s="6">
        <f t="shared" si="11"/>
        <v>41799.208333333336</v>
      </c>
      <c r="N153">
        <v>1406696400</v>
      </c>
      <c r="O153" s="6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3"/>
        <v>electric music</v>
      </c>
    </row>
    <row r="154" spans="1:20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 s="6">
        <f t="shared" si="11"/>
        <v>42783.25</v>
      </c>
      <c r="N154">
        <v>1487916000</v>
      </c>
      <c r="O154" s="6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3"/>
        <v>indie rock</v>
      </c>
    </row>
    <row r="155" spans="1:20" hidden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92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 s="6">
        <f t="shared" si="11"/>
        <v>41201.208333333336</v>
      </c>
      <c r="N155">
        <v>1351141200</v>
      </c>
      <c r="O155" s="6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3"/>
        <v>plays</v>
      </c>
    </row>
    <row r="156" spans="1:20" hidden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58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 s="6">
        <f t="shared" si="11"/>
        <v>42502.208333333328</v>
      </c>
      <c r="N156">
        <v>1465016400</v>
      </c>
      <c r="O156" s="6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3"/>
        <v>indie rock</v>
      </c>
    </row>
    <row r="157" spans="1:20" hidden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 s="6">
        <f t="shared" si="11"/>
        <v>40262.208333333336</v>
      </c>
      <c r="N157">
        <v>1270789200</v>
      </c>
      <c r="O157" s="6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3"/>
        <v>plays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73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 s="6">
        <f t="shared" si="11"/>
        <v>43743.208333333328</v>
      </c>
      <c r="N158">
        <v>1572325200</v>
      </c>
      <c r="O158" s="6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3"/>
        <v>rock</v>
      </c>
    </row>
    <row r="159" spans="1:20" hidden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52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 s="6">
        <f t="shared" si="11"/>
        <v>41638.25</v>
      </c>
      <c r="N159">
        <v>1389420000</v>
      </c>
      <c r="O159" s="6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3"/>
        <v>photography books</v>
      </c>
    </row>
    <row r="160" spans="1:20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220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 s="6">
        <f t="shared" si="11"/>
        <v>42346.25</v>
      </c>
      <c r="N160">
        <v>1449640800</v>
      </c>
      <c r="O160" s="6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3"/>
        <v>rock</v>
      </c>
    </row>
    <row r="161" spans="1:20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 s="6">
        <f t="shared" si="11"/>
        <v>43551.208333333328</v>
      </c>
      <c r="N161">
        <v>1555218000</v>
      </c>
      <c r="O161" s="6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3"/>
        <v>plays</v>
      </c>
    </row>
    <row r="162" spans="1:20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 s="6">
        <f t="shared" si="11"/>
        <v>43582.208333333328</v>
      </c>
      <c r="N162">
        <v>1557723600</v>
      </c>
      <c r="O162" s="6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3"/>
        <v>wearables</v>
      </c>
    </row>
    <row r="163" spans="1:20" ht="31.2" hidden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 s="6">
        <f t="shared" si="11"/>
        <v>42270.208333333328</v>
      </c>
      <c r="N163">
        <v>1443502800</v>
      </c>
      <c r="O163" s="6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3"/>
        <v>web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149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 s="6">
        <f t="shared" si="11"/>
        <v>43442.25</v>
      </c>
      <c r="N164">
        <v>1546840800</v>
      </c>
      <c r="O164" s="6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3"/>
        <v>rock</v>
      </c>
    </row>
    <row r="165" spans="1:20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 s="6">
        <f t="shared" si="11"/>
        <v>43028.208333333328</v>
      </c>
      <c r="N165">
        <v>1512712800</v>
      </c>
      <c r="O165" s="6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3"/>
        <v>photography books</v>
      </c>
    </row>
    <row r="166" spans="1:20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 s="6">
        <f t="shared" si="11"/>
        <v>43016.208333333328</v>
      </c>
      <c r="N166">
        <v>1507525200</v>
      </c>
      <c r="O166" s="6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3"/>
        <v>plays</v>
      </c>
    </row>
    <row r="167" spans="1:20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121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 s="6">
        <f t="shared" si="11"/>
        <v>42948.208333333328</v>
      </c>
      <c r="N167">
        <v>1504328400</v>
      </c>
      <c r="O167" s="6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3"/>
        <v>web</v>
      </c>
    </row>
    <row r="168" spans="1:20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 s="6">
        <f t="shared" si="11"/>
        <v>40534.25</v>
      </c>
      <c r="N168">
        <v>1293343200</v>
      </c>
      <c r="O168" s="6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3"/>
        <v>photography books</v>
      </c>
    </row>
    <row r="169" spans="1:20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415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 s="6">
        <f t="shared" si="11"/>
        <v>41435.208333333336</v>
      </c>
      <c r="N169">
        <v>1371704400</v>
      </c>
      <c r="O169" s="6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3"/>
        <v>plays</v>
      </c>
    </row>
    <row r="170" spans="1:20" hidden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 s="6">
        <f t="shared" si="11"/>
        <v>43518.25</v>
      </c>
      <c r="N170">
        <v>1552798800</v>
      </c>
      <c r="O170" s="6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3"/>
        <v>indie rock</v>
      </c>
    </row>
    <row r="171" spans="1:20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 s="6">
        <f t="shared" si="11"/>
        <v>41077.208333333336</v>
      </c>
      <c r="N171">
        <v>1342328400</v>
      </c>
      <c r="O171" s="6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3"/>
        <v>shorts</v>
      </c>
    </row>
    <row r="172" spans="1:20" hidden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2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 s="6">
        <f t="shared" si="11"/>
        <v>42950.208333333328</v>
      </c>
      <c r="N172">
        <v>1502341200</v>
      </c>
      <c r="O172" s="6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3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10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 s="6">
        <f t="shared" si="11"/>
        <v>41718.208333333336</v>
      </c>
      <c r="N173">
        <v>1397192400</v>
      </c>
      <c r="O173" s="6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3"/>
        <v>translations</v>
      </c>
    </row>
    <row r="174" spans="1:20" hidden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82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 s="6">
        <f t="shared" si="11"/>
        <v>41839.208333333336</v>
      </c>
      <c r="N174">
        <v>1407042000</v>
      </c>
      <c r="O174" s="6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3"/>
        <v>documentary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 s="6">
        <f t="shared" si="11"/>
        <v>41412.208333333336</v>
      </c>
      <c r="N175">
        <v>1369371600</v>
      </c>
      <c r="O175" s="6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3"/>
        <v>plays</v>
      </c>
    </row>
    <row r="176" spans="1:20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894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 s="6">
        <f t="shared" si="11"/>
        <v>42282.208333333328</v>
      </c>
      <c r="N176">
        <v>1444107600</v>
      </c>
      <c r="O176" s="6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3"/>
        <v>wearables</v>
      </c>
    </row>
    <row r="177" spans="1:20" hidden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 s="6">
        <f t="shared" si="11"/>
        <v>42613.208333333328</v>
      </c>
      <c r="N177">
        <v>1474261200</v>
      </c>
      <c r="O177" s="6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3"/>
        <v>plays</v>
      </c>
    </row>
    <row r="178" spans="1:20" ht="31.2" hidden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74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 s="6">
        <f t="shared" si="11"/>
        <v>42616.208333333328</v>
      </c>
      <c r="N178">
        <v>1473656400</v>
      </c>
      <c r="O178" s="6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3"/>
        <v>plays</v>
      </c>
    </row>
    <row r="179" spans="1:20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 s="6">
        <f t="shared" si="11"/>
        <v>40497.25</v>
      </c>
      <c r="N179">
        <v>1291960800</v>
      </c>
      <c r="O179" s="6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3"/>
        <v>plays</v>
      </c>
    </row>
    <row r="180" spans="1:20" hidden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 s="6">
        <f t="shared" si="11"/>
        <v>42999.208333333328</v>
      </c>
      <c r="N180">
        <v>1506747600</v>
      </c>
      <c r="O180" s="6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3"/>
        <v>food trucks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357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 s="6">
        <f t="shared" si="11"/>
        <v>41350.208333333336</v>
      </c>
      <c r="N181">
        <v>1363582800</v>
      </c>
      <c r="O181" s="6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3"/>
        <v>plays</v>
      </c>
    </row>
    <row r="182" spans="1:20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 s="6">
        <f t="shared" si="11"/>
        <v>40259.208333333336</v>
      </c>
      <c r="N182">
        <v>1269666000</v>
      </c>
      <c r="O182" s="6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3"/>
        <v>wearables</v>
      </c>
    </row>
    <row r="183" spans="1:20" hidden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61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 s="6">
        <f t="shared" si="11"/>
        <v>43012.208333333328</v>
      </c>
      <c r="N183">
        <v>1508648400</v>
      </c>
      <c r="O183" s="6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3"/>
        <v>web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 s="6">
        <f t="shared" si="11"/>
        <v>43631.208333333328</v>
      </c>
      <c r="N184">
        <v>1561957200</v>
      </c>
      <c r="O184" s="6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3"/>
        <v>plays</v>
      </c>
    </row>
    <row r="185" spans="1:20" ht="31.2" hidden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 s="6">
        <f t="shared" si="11"/>
        <v>40430.208333333336</v>
      </c>
      <c r="N185">
        <v>1285131600</v>
      </c>
      <c r="O185" s="6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3"/>
        <v>rock</v>
      </c>
    </row>
    <row r="186" spans="1:20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 s="6">
        <f t="shared" si="11"/>
        <v>43588.208333333328</v>
      </c>
      <c r="N186">
        <v>1556946000</v>
      </c>
      <c r="O186" s="6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3"/>
        <v>plays</v>
      </c>
    </row>
    <row r="187" spans="1:20" hidden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71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 s="6">
        <f t="shared" si="11"/>
        <v>43233.208333333328</v>
      </c>
      <c r="N187">
        <v>1527138000</v>
      </c>
      <c r="O187" s="6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3"/>
        <v>television</v>
      </c>
    </row>
    <row r="188" spans="1:20" hidden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31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 s="6">
        <f t="shared" si="11"/>
        <v>41782.208333333336</v>
      </c>
      <c r="N188">
        <v>1402117200</v>
      </c>
      <c r="O188" s="6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3"/>
        <v>plays</v>
      </c>
    </row>
    <row r="189" spans="1:20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229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 s="6">
        <f t="shared" si="11"/>
        <v>41328.25</v>
      </c>
      <c r="N189">
        <v>1364014800</v>
      </c>
      <c r="O189" s="6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3"/>
        <v>shorts</v>
      </c>
    </row>
    <row r="190" spans="1:20" hidden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 s="6">
        <f t="shared" si="11"/>
        <v>41975.25</v>
      </c>
      <c r="N190">
        <v>1417586400</v>
      </c>
      <c r="O190" s="6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3"/>
        <v>plays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23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 s="6">
        <f t="shared" si="11"/>
        <v>42433.25</v>
      </c>
      <c r="N191">
        <v>1457071200</v>
      </c>
      <c r="O191" s="6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3"/>
        <v>plays</v>
      </c>
    </row>
    <row r="192" spans="1:20" hidden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68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 s="6">
        <f t="shared" si="11"/>
        <v>41429.208333333336</v>
      </c>
      <c r="N192">
        <v>1370408400</v>
      </c>
      <c r="O192" s="6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3"/>
        <v>plays</v>
      </c>
    </row>
    <row r="193" spans="1:20" hidden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37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 s="6">
        <f t="shared" si="11"/>
        <v>43536.208333333328</v>
      </c>
      <c r="N193">
        <v>1552626000</v>
      </c>
      <c r="O193" s="6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3"/>
        <v>plays</v>
      </c>
    </row>
    <row r="194" spans="1:20" ht="31.2" hidden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19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 s="6">
        <f t="shared" si="11"/>
        <v>41817.208333333336</v>
      </c>
      <c r="N194">
        <v>1404190800</v>
      </c>
      <c r="O194" s="6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3"/>
        <v>rock</v>
      </c>
    </row>
    <row r="195" spans="1:20" hidden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5">INT(E195/D195*100)</f>
        <v>45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 s="6">
        <f t="shared" ref="M195:M258" si="16">(((L195/60)/60)/24)+DATE(1970,1,1)</f>
        <v>43198.208333333328</v>
      </c>
      <c r="N195">
        <v>1523509200</v>
      </c>
      <c r="O195" s="6">
        <f t="shared" ref="O195:O258" si="17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4"/>
        <v>music</v>
      </c>
      <c r="T195" t="str">
        <f t="shared" ref="T195:T258" si="18">_xlfn.TEXTAFTER(R195,"/")</f>
        <v>indie rock</v>
      </c>
    </row>
    <row r="196" spans="1:20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5"/>
        <v>122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 s="6">
        <f t="shared" si="16"/>
        <v>42261.208333333328</v>
      </c>
      <c r="N196">
        <v>1443589200</v>
      </c>
      <c r="O196" s="6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4"/>
        <v>music</v>
      </c>
      <c r="T196" t="str">
        <f t="shared" si="18"/>
        <v>metal</v>
      </c>
    </row>
    <row r="197" spans="1:20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361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 s="6">
        <f t="shared" si="16"/>
        <v>43310.208333333328</v>
      </c>
      <c r="N197">
        <v>1533445200</v>
      </c>
      <c r="O197" s="6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ref="S197:S260" si="19">_xlfn.TEXTBEFORE(R197,"/")</f>
        <v>music</v>
      </c>
      <c r="T197" t="str">
        <f t="shared" si="18"/>
        <v>electric music</v>
      </c>
    </row>
    <row r="198" spans="1:20" hidden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 s="6">
        <f t="shared" si="16"/>
        <v>42616.208333333328</v>
      </c>
      <c r="N198">
        <v>1474520400</v>
      </c>
      <c r="O198" s="6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9"/>
        <v>technology</v>
      </c>
      <c r="T198" t="str">
        <f t="shared" si="18"/>
        <v>wearables</v>
      </c>
    </row>
    <row r="199" spans="1:20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 s="6">
        <f t="shared" si="16"/>
        <v>42909.208333333328</v>
      </c>
      <c r="N199">
        <v>1499403600</v>
      </c>
      <c r="O199" s="6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9"/>
        <v>film &amp; video</v>
      </c>
      <c r="T199" t="str">
        <f t="shared" si="18"/>
        <v>drama</v>
      </c>
    </row>
    <row r="200" spans="1:20" hidden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9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 s="6">
        <f t="shared" si="16"/>
        <v>40396.208333333336</v>
      </c>
      <c r="N200">
        <v>1283576400</v>
      </c>
      <c r="O200" s="6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9"/>
        <v>music</v>
      </c>
      <c r="T200" t="str">
        <f t="shared" si="18"/>
        <v>electric music</v>
      </c>
    </row>
    <row r="201" spans="1:20" hidden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53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 s="6">
        <f t="shared" si="16"/>
        <v>42192.208333333328</v>
      </c>
      <c r="N201">
        <v>1436590800</v>
      </c>
      <c r="O201" s="6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9"/>
        <v>music</v>
      </c>
      <c r="T201" t="str">
        <f t="shared" si="18"/>
        <v>rock</v>
      </c>
    </row>
    <row r="202" spans="1:20" hidden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 s="6">
        <f t="shared" si="16"/>
        <v>40262.208333333336</v>
      </c>
      <c r="N202">
        <v>1270443600</v>
      </c>
      <c r="O202" s="6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9"/>
        <v>theater</v>
      </c>
      <c r="T202" t="str">
        <f t="shared" si="18"/>
        <v>plays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 s="6">
        <f t="shared" si="16"/>
        <v>41845.208333333336</v>
      </c>
      <c r="N203">
        <v>1407819600</v>
      </c>
      <c r="O203" s="6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9"/>
        <v>technology</v>
      </c>
      <c r="T203" t="str">
        <f t="shared" si="18"/>
        <v>web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78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 s="6">
        <f t="shared" si="16"/>
        <v>40818.208333333336</v>
      </c>
      <c r="N204">
        <v>1317877200</v>
      </c>
      <c r="O204" s="6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9"/>
        <v>food</v>
      </c>
      <c r="T204" t="str">
        <f t="shared" si="18"/>
        <v>food trucks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 s="6">
        <f t="shared" si="16"/>
        <v>42752.25</v>
      </c>
      <c r="N205">
        <v>1484805600</v>
      </c>
      <c r="O205" s="6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9"/>
        <v>theater</v>
      </c>
      <c r="T205" t="str">
        <f t="shared" si="18"/>
        <v>plays</v>
      </c>
    </row>
    <row r="206" spans="1:20" hidden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 s="6">
        <f t="shared" si="16"/>
        <v>40636.208333333336</v>
      </c>
      <c r="N206">
        <v>1302670800</v>
      </c>
      <c r="O206" s="6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9"/>
        <v>music</v>
      </c>
      <c r="T206" t="str">
        <f t="shared" si="18"/>
        <v>jazz</v>
      </c>
    </row>
    <row r="207" spans="1:20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431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 s="6">
        <f t="shared" si="16"/>
        <v>43390.208333333328</v>
      </c>
      <c r="N207">
        <v>1540789200</v>
      </c>
      <c r="O207" s="6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9"/>
        <v>theater</v>
      </c>
      <c r="T207" t="str">
        <f t="shared" si="18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38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 s="6">
        <f t="shared" si="16"/>
        <v>40236.25</v>
      </c>
      <c r="N208">
        <v>1268028000</v>
      </c>
      <c r="O208" s="6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9"/>
        <v>publishing</v>
      </c>
      <c r="T208" t="str">
        <f t="shared" si="18"/>
        <v>fiction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425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 s="6">
        <f t="shared" si="16"/>
        <v>43340.208333333328</v>
      </c>
      <c r="N209">
        <v>1537160400</v>
      </c>
      <c r="O209" s="6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9"/>
        <v>music</v>
      </c>
      <c r="T209" t="str">
        <f t="shared" si="18"/>
        <v>rock</v>
      </c>
    </row>
    <row r="210" spans="1:20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 s="6">
        <f t="shared" si="16"/>
        <v>43048.25</v>
      </c>
      <c r="N210">
        <v>1512280800</v>
      </c>
      <c r="O210" s="6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9"/>
        <v>film &amp; video</v>
      </c>
      <c r="T210" t="str">
        <f t="shared" si="18"/>
        <v>documentary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 s="6">
        <f t="shared" si="16"/>
        <v>42496.208333333328</v>
      </c>
      <c r="N211">
        <v>1463115600</v>
      </c>
      <c r="O211" s="6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9"/>
        <v>film &amp; video</v>
      </c>
      <c r="T211" t="str">
        <f t="shared" si="18"/>
        <v>documentary</v>
      </c>
    </row>
    <row r="212" spans="1:20" hidden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 s="6">
        <f t="shared" si="16"/>
        <v>42797.25</v>
      </c>
      <c r="N212">
        <v>1490850000</v>
      </c>
      <c r="O212" s="6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9"/>
        <v>film &amp; video</v>
      </c>
      <c r="T212" t="str">
        <f t="shared" si="18"/>
        <v>science fiction</v>
      </c>
    </row>
    <row r="213" spans="1:20" ht="31.2" hidden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94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 s="6">
        <f t="shared" si="16"/>
        <v>41513.208333333336</v>
      </c>
      <c r="N213">
        <v>1379653200</v>
      </c>
      <c r="O213" s="6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9"/>
        <v>theater</v>
      </c>
      <c r="T213" t="str">
        <f t="shared" si="18"/>
        <v>plays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151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 s="6">
        <f t="shared" si="16"/>
        <v>43814.25</v>
      </c>
      <c r="N214">
        <v>1580364000</v>
      </c>
      <c r="O214" s="6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9"/>
        <v>theater</v>
      </c>
      <c r="T214" t="str">
        <f t="shared" si="18"/>
        <v>plays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 s="6">
        <f t="shared" si="16"/>
        <v>40488.208333333336</v>
      </c>
      <c r="N215">
        <v>1289714400</v>
      </c>
      <c r="O215" s="6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9"/>
        <v>music</v>
      </c>
      <c r="T215" t="str">
        <f t="shared" si="18"/>
        <v>indie rock</v>
      </c>
    </row>
    <row r="216" spans="1:20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 s="6">
        <f t="shared" si="16"/>
        <v>40409.208333333336</v>
      </c>
      <c r="N216">
        <v>1282712400</v>
      </c>
      <c r="O216" s="6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9"/>
        <v>music</v>
      </c>
      <c r="T216" t="str">
        <f t="shared" si="18"/>
        <v>rock</v>
      </c>
    </row>
    <row r="217" spans="1:20" hidden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3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 s="6">
        <f t="shared" si="16"/>
        <v>43509.25</v>
      </c>
      <c r="N217">
        <v>1550210400</v>
      </c>
      <c r="O217" s="6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9"/>
        <v>theater</v>
      </c>
      <c r="T217" t="str">
        <f t="shared" si="18"/>
        <v>plays</v>
      </c>
    </row>
    <row r="218" spans="1:20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 s="6">
        <f t="shared" si="16"/>
        <v>40869.25</v>
      </c>
      <c r="N218">
        <v>1322114400</v>
      </c>
      <c r="O218" s="6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9"/>
        <v>theater</v>
      </c>
      <c r="T218" t="str">
        <f t="shared" si="18"/>
        <v>plays</v>
      </c>
    </row>
    <row r="219" spans="1:20" hidden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44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 s="6">
        <f t="shared" si="16"/>
        <v>43583.208333333328</v>
      </c>
      <c r="N219">
        <v>1557205200</v>
      </c>
      <c r="O219" s="6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9"/>
        <v>film &amp; video</v>
      </c>
      <c r="T219" t="str">
        <f t="shared" si="18"/>
        <v>science fiction</v>
      </c>
    </row>
    <row r="220" spans="1:20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215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 s="6">
        <f t="shared" si="16"/>
        <v>40858.25</v>
      </c>
      <c r="N220">
        <v>1323928800</v>
      </c>
      <c r="O220" s="6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9"/>
        <v>film &amp; video</v>
      </c>
      <c r="T220" t="str">
        <f t="shared" si="18"/>
        <v>shorts</v>
      </c>
    </row>
    <row r="221" spans="1:20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 s="6">
        <f t="shared" si="16"/>
        <v>41137.208333333336</v>
      </c>
      <c r="N221">
        <v>1346130000</v>
      </c>
      <c r="O221" s="6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9"/>
        <v>film &amp; video</v>
      </c>
      <c r="T221" t="str">
        <f t="shared" si="18"/>
        <v>animation</v>
      </c>
    </row>
    <row r="222" spans="1:20" hidden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 s="6">
        <f t="shared" si="16"/>
        <v>40725.208333333336</v>
      </c>
      <c r="N222">
        <v>1311051600</v>
      </c>
      <c r="O222" s="6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9"/>
        <v>theater</v>
      </c>
      <c r="T222" t="str">
        <f t="shared" si="18"/>
        <v>plays</v>
      </c>
    </row>
    <row r="223" spans="1:20" ht="31.2" hidden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98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 s="6">
        <f t="shared" si="16"/>
        <v>41081.208333333336</v>
      </c>
      <c r="N223">
        <v>1340427600</v>
      </c>
      <c r="O223" s="6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9"/>
        <v>food</v>
      </c>
      <c r="T223" t="str">
        <f t="shared" si="18"/>
        <v>food trucks</v>
      </c>
    </row>
    <row r="224" spans="1:20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137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 s="6">
        <f t="shared" si="16"/>
        <v>41914.208333333336</v>
      </c>
      <c r="N224">
        <v>1412312400</v>
      </c>
      <c r="O224" s="6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9"/>
        <v>photography</v>
      </c>
      <c r="T224" t="str">
        <f t="shared" si="18"/>
        <v>photography books</v>
      </c>
    </row>
    <row r="225" spans="1:20" hidden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93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 s="6">
        <f t="shared" si="16"/>
        <v>42445.208333333328</v>
      </c>
      <c r="N225">
        <v>1459314000</v>
      </c>
      <c r="O225" s="6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9"/>
        <v>theater</v>
      </c>
      <c r="T225" t="str">
        <f t="shared" si="18"/>
        <v>plays</v>
      </c>
    </row>
    <row r="226" spans="1:20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403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 s="6">
        <f t="shared" si="16"/>
        <v>41906.208333333336</v>
      </c>
      <c r="N226">
        <v>1415426400</v>
      </c>
      <c r="O226" s="6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9"/>
        <v>film &amp; video</v>
      </c>
      <c r="T226" t="str">
        <f t="shared" si="18"/>
        <v>science fiction</v>
      </c>
    </row>
    <row r="227" spans="1:20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 s="6">
        <f t="shared" si="16"/>
        <v>41762.208333333336</v>
      </c>
      <c r="N227">
        <v>1399093200</v>
      </c>
      <c r="O227" s="6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9"/>
        <v>music</v>
      </c>
      <c r="T227" t="str">
        <f t="shared" si="18"/>
        <v>rock</v>
      </c>
    </row>
    <row r="228" spans="1:20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366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 s="6">
        <f t="shared" si="16"/>
        <v>40276.208333333336</v>
      </c>
      <c r="N228">
        <v>1273899600</v>
      </c>
      <c r="O228" s="6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9"/>
        <v>photography</v>
      </c>
      <c r="T228" t="str">
        <f t="shared" si="18"/>
        <v>photography books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168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 s="6">
        <f t="shared" si="16"/>
        <v>42139.208333333328</v>
      </c>
      <c r="N229">
        <v>1432184400</v>
      </c>
      <c r="O229" s="6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9"/>
        <v>games</v>
      </c>
      <c r="T229" t="str">
        <f t="shared" si="18"/>
        <v>mobile games</v>
      </c>
    </row>
    <row r="230" spans="1:20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119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 s="6">
        <f t="shared" si="16"/>
        <v>42613.208333333328</v>
      </c>
      <c r="N230">
        <v>1474779600</v>
      </c>
      <c r="O230" s="6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9"/>
        <v>film &amp; video</v>
      </c>
      <c r="T230" t="str">
        <f t="shared" si="18"/>
        <v>animation</v>
      </c>
    </row>
    <row r="231" spans="1:20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193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 s="6">
        <f t="shared" si="16"/>
        <v>42887.208333333328</v>
      </c>
      <c r="N231">
        <v>1500440400</v>
      </c>
      <c r="O231" s="6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9"/>
        <v>games</v>
      </c>
      <c r="T231" t="str">
        <f t="shared" si="18"/>
        <v>mobile games</v>
      </c>
    </row>
    <row r="232" spans="1:20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 s="6">
        <f t="shared" si="16"/>
        <v>43805.25</v>
      </c>
      <c r="N232">
        <v>1575612000</v>
      </c>
      <c r="O232" s="6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9"/>
        <v>games</v>
      </c>
      <c r="T232" t="str">
        <f t="shared" si="18"/>
        <v>video games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76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 s="6">
        <f t="shared" si="16"/>
        <v>41415.208333333336</v>
      </c>
      <c r="N233">
        <v>1374123600</v>
      </c>
      <c r="O233" s="6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9"/>
        <v>theater</v>
      </c>
      <c r="T233" t="str">
        <f t="shared" si="18"/>
        <v>plays</v>
      </c>
    </row>
    <row r="234" spans="1:20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 s="6">
        <f t="shared" si="16"/>
        <v>42576.208333333328</v>
      </c>
      <c r="N234">
        <v>1469509200</v>
      </c>
      <c r="O234" s="6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9"/>
        <v>theater</v>
      </c>
      <c r="T234" t="str">
        <f t="shared" si="18"/>
        <v>plays</v>
      </c>
    </row>
    <row r="235" spans="1:20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157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 s="6">
        <f t="shared" si="16"/>
        <v>40706.208333333336</v>
      </c>
      <c r="N235">
        <v>1309237200</v>
      </c>
      <c r="O235" s="6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9"/>
        <v>film &amp; video</v>
      </c>
      <c r="T235" t="str">
        <f t="shared" si="18"/>
        <v>animation</v>
      </c>
    </row>
    <row r="236" spans="1:20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 s="6">
        <f t="shared" si="16"/>
        <v>42969.208333333328</v>
      </c>
      <c r="N236">
        <v>1503982800</v>
      </c>
      <c r="O236" s="6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9"/>
        <v>games</v>
      </c>
      <c r="T236" t="str">
        <f t="shared" si="18"/>
        <v>video games</v>
      </c>
    </row>
    <row r="237" spans="1:20" ht="31.2" hidden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41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 s="6">
        <f t="shared" si="16"/>
        <v>42779.25</v>
      </c>
      <c r="N237">
        <v>1487397600</v>
      </c>
      <c r="O237" s="6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9"/>
        <v>film &amp; video</v>
      </c>
      <c r="T237" t="str">
        <f t="shared" si="18"/>
        <v>animation</v>
      </c>
    </row>
    <row r="238" spans="1:20" hidden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10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 s="6">
        <f t="shared" si="16"/>
        <v>43641.208333333328</v>
      </c>
      <c r="N238">
        <v>1562043600</v>
      </c>
      <c r="O238" s="6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9"/>
        <v>music</v>
      </c>
      <c r="T238" t="str">
        <f t="shared" si="18"/>
        <v>rock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 s="6">
        <f t="shared" si="16"/>
        <v>41754.208333333336</v>
      </c>
      <c r="N239">
        <v>1398574800</v>
      </c>
      <c r="O239" s="6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9"/>
        <v>film &amp; video</v>
      </c>
      <c r="T239" t="str">
        <f t="shared" si="18"/>
        <v>animation</v>
      </c>
    </row>
    <row r="240" spans="1:20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 s="6">
        <f t="shared" si="16"/>
        <v>43083.25</v>
      </c>
      <c r="N240">
        <v>1515391200</v>
      </c>
      <c r="O240" s="6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9"/>
        <v>theater</v>
      </c>
      <c r="T240" t="str">
        <f t="shared" si="18"/>
        <v>plays</v>
      </c>
    </row>
    <row r="241" spans="1:20" ht="31.2" hidden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97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 s="6">
        <f t="shared" si="16"/>
        <v>42245.208333333328</v>
      </c>
      <c r="N241">
        <v>1441170000</v>
      </c>
      <c r="O241" s="6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9"/>
        <v>technology</v>
      </c>
      <c r="T241" t="str">
        <f t="shared" si="18"/>
        <v>wearables</v>
      </c>
    </row>
    <row r="242" spans="1:20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418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 s="6">
        <f t="shared" si="16"/>
        <v>40396.208333333336</v>
      </c>
      <c r="N242">
        <v>1281157200</v>
      </c>
      <c r="O242" s="6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9"/>
        <v>theater</v>
      </c>
      <c r="T242" t="str">
        <f t="shared" si="18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101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 s="6">
        <f t="shared" si="16"/>
        <v>41742.208333333336</v>
      </c>
      <c r="N243">
        <v>1398229200</v>
      </c>
      <c r="O243" s="6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9"/>
        <v>publishing</v>
      </c>
      <c r="T243" t="str">
        <f t="shared" si="18"/>
        <v>nonfiction</v>
      </c>
    </row>
    <row r="244" spans="1:20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127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 s="6">
        <f t="shared" si="16"/>
        <v>42865.208333333328</v>
      </c>
      <c r="N244">
        <v>1495256400</v>
      </c>
      <c r="O244" s="6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9"/>
        <v>music</v>
      </c>
      <c r="T244" t="str">
        <f t="shared" si="18"/>
        <v>rock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 s="6">
        <f t="shared" si="16"/>
        <v>43163.25</v>
      </c>
      <c r="N245">
        <v>1520402400</v>
      </c>
      <c r="O245" s="6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9"/>
        <v>theater</v>
      </c>
      <c r="T245" t="str">
        <f t="shared" si="18"/>
        <v>plays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569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 s="6">
        <f t="shared" si="16"/>
        <v>41834.208333333336</v>
      </c>
      <c r="N246">
        <v>1409806800</v>
      </c>
      <c r="O246" s="6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9"/>
        <v>theater</v>
      </c>
      <c r="T246" t="str">
        <f t="shared" si="18"/>
        <v>plays</v>
      </c>
    </row>
    <row r="247" spans="1:20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 s="6">
        <f t="shared" si="16"/>
        <v>41736.208333333336</v>
      </c>
      <c r="N247">
        <v>1396933200</v>
      </c>
      <c r="O247" s="6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9"/>
        <v>theater</v>
      </c>
      <c r="T247" t="str">
        <f t="shared" si="18"/>
        <v>plays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325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 s="6">
        <f t="shared" si="16"/>
        <v>41491.208333333336</v>
      </c>
      <c r="N248">
        <v>1376024400</v>
      </c>
      <c r="O248" s="6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9"/>
        <v>technology</v>
      </c>
      <c r="T248" t="str">
        <f t="shared" si="18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932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 s="6">
        <f t="shared" si="16"/>
        <v>42726.25</v>
      </c>
      <c r="N249">
        <v>1483682400</v>
      </c>
      <c r="O249" s="6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9"/>
        <v>publishing</v>
      </c>
      <c r="T249" t="str">
        <f t="shared" si="18"/>
        <v>fiction</v>
      </c>
    </row>
    <row r="250" spans="1:20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 s="6">
        <f t="shared" si="16"/>
        <v>42004.25</v>
      </c>
      <c r="N250">
        <v>1420437600</v>
      </c>
      <c r="O250" s="6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9"/>
        <v>games</v>
      </c>
      <c r="T250" t="str">
        <f t="shared" si="18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 s="6">
        <f t="shared" si="16"/>
        <v>42006.25</v>
      </c>
      <c r="N251">
        <v>1420783200</v>
      </c>
      <c r="O251" s="6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9"/>
        <v>publishing</v>
      </c>
      <c r="T251" t="str">
        <f t="shared" si="18"/>
        <v>translations</v>
      </c>
    </row>
    <row r="252" spans="1:20" hidden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 s="6">
        <f t="shared" si="16"/>
        <v>40203.25</v>
      </c>
      <c r="N252">
        <v>1267423200</v>
      </c>
      <c r="O252" s="6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9"/>
        <v>music</v>
      </c>
      <c r="T252" t="str">
        <f t="shared" si="18"/>
        <v>rock</v>
      </c>
    </row>
    <row r="253" spans="1:20" hidden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 s="6">
        <f t="shared" si="16"/>
        <v>41252.25</v>
      </c>
      <c r="N253">
        <v>1355205600</v>
      </c>
      <c r="O253" s="6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9"/>
        <v>theater</v>
      </c>
      <c r="T253" t="str">
        <f t="shared" si="18"/>
        <v>plays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 s="6">
        <f t="shared" si="16"/>
        <v>41572.208333333336</v>
      </c>
      <c r="N254">
        <v>1383109200</v>
      </c>
      <c r="O254" s="6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9"/>
        <v>theater</v>
      </c>
      <c r="T254" t="str">
        <f t="shared" si="18"/>
        <v>plays</v>
      </c>
    </row>
    <row r="255" spans="1:20" hidden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 s="6">
        <f t="shared" si="16"/>
        <v>40641.208333333336</v>
      </c>
      <c r="N255">
        <v>1303275600</v>
      </c>
      <c r="O255" s="6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9"/>
        <v>film &amp; video</v>
      </c>
      <c r="T255" t="str">
        <f t="shared" si="18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184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 s="6">
        <f t="shared" si="16"/>
        <v>42787.25</v>
      </c>
      <c r="N256">
        <v>1487829600</v>
      </c>
      <c r="O256" s="6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9"/>
        <v>publishing</v>
      </c>
      <c r="T256" t="str">
        <f t="shared" si="18"/>
        <v>nonfiction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 s="6">
        <f t="shared" si="16"/>
        <v>40590.25</v>
      </c>
      <c r="N257">
        <v>1298268000</v>
      </c>
      <c r="O257" s="6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9"/>
        <v>music</v>
      </c>
      <c r="T257" t="str">
        <f t="shared" si="18"/>
        <v>rock</v>
      </c>
    </row>
    <row r="258" spans="1:20" hidden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 s="6">
        <f t="shared" si="16"/>
        <v>42393.25</v>
      </c>
      <c r="N258">
        <v>1456812000</v>
      </c>
      <c r="O258" s="6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9"/>
        <v>music</v>
      </c>
      <c r="T258" t="str">
        <f t="shared" si="18"/>
        <v>rock</v>
      </c>
    </row>
    <row r="259" spans="1:20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0">INT(E259/D259*100)</f>
        <v>146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 s="6">
        <f t="shared" ref="M259:M322" si="21">(((L259/60)/60)/24)+DATE(1970,1,1)</f>
        <v>41338.25</v>
      </c>
      <c r="N259">
        <v>1363669200</v>
      </c>
      <c r="O259" s="6">
        <f t="shared" ref="O259:O322" si="22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19"/>
        <v>theater</v>
      </c>
      <c r="T259" t="str">
        <f t="shared" ref="T259:T322" si="23">_xlfn.TEXTAFTER(R259,"/")</f>
        <v>plays</v>
      </c>
    </row>
    <row r="260" spans="1:20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0"/>
        <v>268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 s="6">
        <f t="shared" si="21"/>
        <v>42712.25</v>
      </c>
      <c r="N260">
        <v>1482904800</v>
      </c>
      <c r="O260" s="6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19"/>
        <v>theater</v>
      </c>
      <c r="T260" t="str">
        <f t="shared" si="23"/>
        <v>plays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0"/>
        <v>597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 s="6">
        <f t="shared" si="21"/>
        <v>41251.25</v>
      </c>
      <c r="N261">
        <v>1356588000</v>
      </c>
      <c r="O261" s="6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ref="S261:S324" si="24">_xlfn.TEXTBEFORE(R261,"/")</f>
        <v>photography</v>
      </c>
      <c r="T261" t="str">
        <f t="shared" si="23"/>
        <v>photography books</v>
      </c>
    </row>
    <row r="262" spans="1:20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0"/>
        <v>157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 s="6">
        <f t="shared" si="21"/>
        <v>41180.208333333336</v>
      </c>
      <c r="N262">
        <v>1349845200</v>
      </c>
      <c r="O262" s="6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4"/>
        <v>music</v>
      </c>
      <c r="T262" t="str">
        <f t="shared" si="23"/>
        <v>rock</v>
      </c>
    </row>
    <row r="263" spans="1:20" ht="31.2" hidden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 s="6">
        <f t="shared" si="21"/>
        <v>40415.208333333336</v>
      </c>
      <c r="N263">
        <v>1283058000</v>
      </c>
      <c r="O263" s="6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4"/>
        <v>music</v>
      </c>
      <c r="T263" t="str">
        <f t="shared" si="23"/>
        <v>rock</v>
      </c>
    </row>
    <row r="264" spans="1:20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0"/>
        <v>313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 s="6">
        <f t="shared" si="21"/>
        <v>40638.208333333336</v>
      </c>
      <c r="N264">
        <v>1304226000</v>
      </c>
      <c r="O264" s="6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4"/>
        <v>music</v>
      </c>
      <c r="T264" t="str">
        <f t="shared" si="23"/>
        <v>indie rock</v>
      </c>
    </row>
    <row r="265" spans="1:20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0"/>
        <v>370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 s="6">
        <f t="shared" si="21"/>
        <v>40187.25</v>
      </c>
      <c r="N265">
        <v>1263016800</v>
      </c>
      <c r="O265" s="6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4"/>
        <v>photography</v>
      </c>
      <c r="T265" t="str">
        <f t="shared" si="23"/>
        <v>photography books</v>
      </c>
    </row>
    <row r="266" spans="1:20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0"/>
        <v>362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 s="6">
        <f t="shared" si="21"/>
        <v>41317.25</v>
      </c>
      <c r="N266">
        <v>1362031200</v>
      </c>
      <c r="O266" s="6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4"/>
        <v>theater</v>
      </c>
      <c r="T266" t="str">
        <f t="shared" si="23"/>
        <v>plays</v>
      </c>
    </row>
    <row r="267" spans="1:20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0"/>
        <v>123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 s="6">
        <f t="shared" si="21"/>
        <v>42372.25</v>
      </c>
      <c r="N267">
        <v>1455602400</v>
      </c>
      <c r="O267" s="6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4"/>
        <v>theater</v>
      </c>
      <c r="T267" t="str">
        <f t="shared" si="23"/>
        <v>plays</v>
      </c>
    </row>
    <row r="268" spans="1:20" hidden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0"/>
        <v>76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 s="6">
        <f t="shared" si="21"/>
        <v>41950.25</v>
      </c>
      <c r="N268">
        <v>1418191200</v>
      </c>
      <c r="O268" s="6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4"/>
        <v>music</v>
      </c>
      <c r="T268" t="str">
        <f t="shared" si="23"/>
        <v>jazz</v>
      </c>
    </row>
    <row r="269" spans="1:20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0"/>
        <v>233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 s="6">
        <f t="shared" si="21"/>
        <v>41206.208333333336</v>
      </c>
      <c r="N269">
        <v>1352440800</v>
      </c>
      <c r="O269" s="6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4"/>
        <v>theater</v>
      </c>
      <c r="T269" t="str">
        <f t="shared" si="23"/>
        <v>plays</v>
      </c>
    </row>
    <row r="270" spans="1:20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0"/>
        <v>180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 s="6">
        <f t="shared" si="21"/>
        <v>41186.208333333336</v>
      </c>
      <c r="N270">
        <v>1353304800</v>
      </c>
      <c r="O270" s="6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4"/>
        <v>film &amp; video</v>
      </c>
      <c r="T270" t="str">
        <f t="shared" si="23"/>
        <v>documentary</v>
      </c>
    </row>
    <row r="271" spans="1:20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0"/>
        <v>252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 s="6">
        <f t="shared" si="21"/>
        <v>43496.25</v>
      </c>
      <c r="N271">
        <v>1550728800</v>
      </c>
      <c r="O271" s="6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4"/>
        <v>film &amp; video</v>
      </c>
      <c r="T271" t="str">
        <f t="shared" si="23"/>
        <v>television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0"/>
        <v>27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 s="6">
        <f t="shared" si="21"/>
        <v>40514.25</v>
      </c>
      <c r="N272">
        <v>1291442400</v>
      </c>
      <c r="O272" s="6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4"/>
        <v>games</v>
      </c>
      <c r="T272" t="str">
        <f t="shared" si="23"/>
        <v>video games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0"/>
        <v>1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 s="6">
        <f t="shared" si="21"/>
        <v>42345.25</v>
      </c>
      <c r="N273">
        <v>1452146400</v>
      </c>
      <c r="O273" s="6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4"/>
        <v>photography</v>
      </c>
      <c r="T273" t="str">
        <f t="shared" si="23"/>
        <v>photography books</v>
      </c>
    </row>
    <row r="274" spans="1:20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0"/>
        <v>304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 s="6">
        <f t="shared" si="21"/>
        <v>43656.208333333328</v>
      </c>
      <c r="N274">
        <v>1564894800</v>
      </c>
      <c r="O274" s="6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4"/>
        <v>theater</v>
      </c>
      <c r="T274" t="str">
        <f t="shared" si="23"/>
        <v>plays</v>
      </c>
    </row>
    <row r="275" spans="1:20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0"/>
        <v>137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 s="6">
        <f t="shared" si="21"/>
        <v>42995.208333333328</v>
      </c>
      <c r="N275">
        <v>1505883600</v>
      </c>
      <c r="O275" s="6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4"/>
        <v>theater</v>
      </c>
      <c r="T275" t="str">
        <f t="shared" si="23"/>
        <v>plays</v>
      </c>
    </row>
    <row r="276" spans="1:20" ht="31.2" hidden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 s="6">
        <f t="shared" si="21"/>
        <v>43045.25</v>
      </c>
      <c r="N276">
        <v>1510380000</v>
      </c>
      <c r="O276" s="6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4"/>
        <v>theater</v>
      </c>
      <c r="T276" t="str">
        <f t="shared" si="23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0"/>
        <v>241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 s="6">
        <f t="shared" si="21"/>
        <v>43561.208333333328</v>
      </c>
      <c r="N277">
        <v>1555218000</v>
      </c>
      <c r="O277" s="6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4"/>
        <v>publishing</v>
      </c>
      <c r="T277" t="str">
        <f t="shared" si="23"/>
        <v>translations</v>
      </c>
    </row>
    <row r="278" spans="1:20" hidden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0"/>
        <v>96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 s="6">
        <f t="shared" si="21"/>
        <v>41018.208333333336</v>
      </c>
      <c r="N278">
        <v>1335243600</v>
      </c>
      <c r="O278" s="6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4"/>
        <v>games</v>
      </c>
      <c r="T278" t="str">
        <f t="shared" si="23"/>
        <v>video games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0"/>
        <v>1066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 s="6">
        <f t="shared" si="21"/>
        <v>40378.208333333336</v>
      </c>
      <c r="N279">
        <v>1279688400</v>
      </c>
      <c r="O279" s="6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4"/>
        <v>theater</v>
      </c>
      <c r="T279" t="str">
        <f t="shared" si="23"/>
        <v>plays</v>
      </c>
    </row>
    <row r="280" spans="1:20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0"/>
        <v>325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 s="6">
        <f t="shared" si="21"/>
        <v>41239.25</v>
      </c>
      <c r="N280">
        <v>1356069600</v>
      </c>
      <c r="O280" s="6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4"/>
        <v>technology</v>
      </c>
      <c r="T280" t="str">
        <f t="shared" si="23"/>
        <v>web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0"/>
        <v>170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 s="6">
        <f t="shared" si="21"/>
        <v>43346.208333333328</v>
      </c>
      <c r="N281">
        <v>1536210000</v>
      </c>
      <c r="O281" s="6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4"/>
        <v>theater</v>
      </c>
      <c r="T281" t="str">
        <f t="shared" si="23"/>
        <v>plays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0"/>
        <v>581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 s="6">
        <f t="shared" si="21"/>
        <v>43060.25</v>
      </c>
      <c r="N282">
        <v>1511762400</v>
      </c>
      <c r="O282" s="6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4"/>
        <v>film &amp; video</v>
      </c>
      <c r="T282" t="str">
        <f t="shared" si="23"/>
        <v>animation</v>
      </c>
    </row>
    <row r="283" spans="1:20" hidden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0"/>
        <v>91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 s="6">
        <f t="shared" si="21"/>
        <v>40979.25</v>
      </c>
      <c r="N283">
        <v>1333256400</v>
      </c>
      <c r="O283" s="6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4"/>
        <v>theater</v>
      </c>
      <c r="T283" t="str">
        <f t="shared" si="23"/>
        <v>plays</v>
      </c>
    </row>
    <row r="284" spans="1:20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0"/>
        <v>108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 s="6">
        <f t="shared" si="21"/>
        <v>42701.25</v>
      </c>
      <c r="N284">
        <v>1480744800</v>
      </c>
      <c r="O284" s="6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4"/>
        <v>film &amp; video</v>
      </c>
      <c r="T284" t="str">
        <f t="shared" si="23"/>
        <v>television</v>
      </c>
    </row>
    <row r="285" spans="1:20" ht="31.2" hidden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0"/>
        <v>18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 s="6">
        <f t="shared" si="21"/>
        <v>42520.208333333328</v>
      </c>
      <c r="N285">
        <v>1465016400</v>
      </c>
      <c r="O285" s="6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4"/>
        <v>music</v>
      </c>
      <c r="T285" t="str">
        <f t="shared" si="23"/>
        <v>rock</v>
      </c>
    </row>
    <row r="286" spans="1:20" hidden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 s="6">
        <f t="shared" si="21"/>
        <v>41030.208333333336</v>
      </c>
      <c r="N286">
        <v>1336280400</v>
      </c>
      <c r="O286" s="6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4"/>
        <v>technology</v>
      </c>
      <c r="T286" t="str">
        <f t="shared" si="23"/>
        <v>web</v>
      </c>
    </row>
    <row r="287" spans="1:20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0"/>
        <v>706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 s="6">
        <f t="shared" si="21"/>
        <v>42623.208333333328</v>
      </c>
      <c r="N287">
        <v>1476766800</v>
      </c>
      <c r="O287" s="6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4"/>
        <v>theater</v>
      </c>
      <c r="T287" t="str">
        <f t="shared" si="23"/>
        <v>plays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0"/>
        <v>17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 s="6">
        <f t="shared" si="21"/>
        <v>42697.25</v>
      </c>
      <c r="N288">
        <v>1480485600</v>
      </c>
      <c r="O288" s="6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4"/>
        <v>theater</v>
      </c>
      <c r="T288" t="str">
        <f t="shared" si="23"/>
        <v>plays</v>
      </c>
    </row>
    <row r="289" spans="1:20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0"/>
        <v>209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 s="6">
        <f t="shared" si="21"/>
        <v>42122.208333333328</v>
      </c>
      <c r="N289">
        <v>1430197200</v>
      </c>
      <c r="O289" s="6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4"/>
        <v>music</v>
      </c>
      <c r="T289" t="str">
        <f t="shared" si="23"/>
        <v>electric music</v>
      </c>
    </row>
    <row r="290" spans="1:20" hidden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0"/>
        <v>97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 s="6">
        <f t="shared" si="21"/>
        <v>40982.208333333336</v>
      </c>
      <c r="N290">
        <v>1331787600</v>
      </c>
      <c r="O290" s="6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4"/>
        <v>music</v>
      </c>
      <c r="T290" t="str">
        <f t="shared" si="23"/>
        <v>metal</v>
      </c>
    </row>
    <row r="291" spans="1:20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0"/>
        <v>1684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 s="6">
        <f t="shared" si="21"/>
        <v>42219.208333333328</v>
      </c>
      <c r="N291">
        <v>1438837200</v>
      </c>
      <c r="O291" s="6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4"/>
        <v>theater</v>
      </c>
      <c r="T291" t="str">
        <f t="shared" si="23"/>
        <v>plays</v>
      </c>
    </row>
    <row r="292" spans="1:20" hidden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 s="6">
        <f t="shared" si="21"/>
        <v>41404.208333333336</v>
      </c>
      <c r="N292">
        <v>1370926800</v>
      </c>
      <c r="O292" s="6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4"/>
        <v>film &amp; video</v>
      </c>
      <c r="T292" t="str">
        <f t="shared" si="23"/>
        <v>documentary</v>
      </c>
    </row>
    <row r="293" spans="1:20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0"/>
        <v>456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 s="6">
        <f t="shared" si="21"/>
        <v>40831.208333333336</v>
      </c>
      <c r="N293">
        <v>1319000400</v>
      </c>
      <c r="O293" s="6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4"/>
        <v>technology</v>
      </c>
      <c r="T293" t="str">
        <f t="shared" si="23"/>
        <v>web</v>
      </c>
    </row>
    <row r="294" spans="1:20" hidden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0"/>
        <v>9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 s="6">
        <f t="shared" si="21"/>
        <v>40984.208333333336</v>
      </c>
      <c r="N294">
        <v>1333429200</v>
      </c>
      <c r="O294" s="6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4"/>
        <v>food</v>
      </c>
      <c r="T294" t="str">
        <f t="shared" si="23"/>
        <v>food trucks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0"/>
        <v>16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 s="6">
        <f t="shared" si="21"/>
        <v>40456.208333333336</v>
      </c>
      <c r="N295">
        <v>1287032400</v>
      </c>
      <c r="O295" s="6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4"/>
        <v>theater</v>
      </c>
      <c r="T295" t="str">
        <f t="shared" si="23"/>
        <v>plays</v>
      </c>
    </row>
    <row r="296" spans="1:20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0"/>
        <v>1339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 s="6">
        <f t="shared" si="21"/>
        <v>43399.208333333328</v>
      </c>
      <c r="N296">
        <v>1541570400</v>
      </c>
      <c r="O296" s="6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4"/>
        <v>theater</v>
      </c>
      <c r="T296" t="str">
        <f t="shared" si="23"/>
        <v>plays</v>
      </c>
    </row>
    <row r="297" spans="1:20" ht="31.2" hidden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0"/>
        <v>35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 s="6">
        <f t="shared" si="21"/>
        <v>41562.208333333336</v>
      </c>
      <c r="N297">
        <v>1383976800</v>
      </c>
      <c r="O297" s="6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4"/>
        <v>theater</v>
      </c>
      <c r="T297" t="str">
        <f t="shared" si="23"/>
        <v>plays</v>
      </c>
    </row>
    <row r="298" spans="1:20" ht="31.2" hidden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0"/>
        <v>54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 s="6">
        <f t="shared" si="21"/>
        <v>43493.25</v>
      </c>
      <c r="N298">
        <v>1550556000</v>
      </c>
      <c r="O298" s="6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4"/>
        <v>theater</v>
      </c>
      <c r="T298" t="str">
        <f t="shared" si="23"/>
        <v>plays</v>
      </c>
    </row>
    <row r="299" spans="1:20" hidden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 s="6">
        <f t="shared" si="21"/>
        <v>41653.25</v>
      </c>
      <c r="N299">
        <v>1390456800</v>
      </c>
      <c r="O299" s="6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4"/>
        <v>theater</v>
      </c>
      <c r="T299" t="str">
        <f t="shared" si="23"/>
        <v>plays</v>
      </c>
    </row>
    <row r="300" spans="1:20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0"/>
        <v>143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 s="6">
        <f t="shared" si="21"/>
        <v>42426.25</v>
      </c>
      <c r="N300">
        <v>1458018000</v>
      </c>
      <c r="O300" s="6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4"/>
        <v>music</v>
      </c>
      <c r="T300" t="str">
        <f t="shared" si="23"/>
        <v>rock</v>
      </c>
    </row>
    <row r="301" spans="1:20" ht="31.2" hidden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 s="6">
        <f t="shared" si="21"/>
        <v>42432.25</v>
      </c>
      <c r="N301">
        <v>1461819600</v>
      </c>
      <c r="O301" s="6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4"/>
        <v>food</v>
      </c>
      <c r="T301" t="str">
        <f t="shared" si="23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 s="6">
        <f t="shared" si="21"/>
        <v>42977.208333333328</v>
      </c>
      <c r="N302">
        <v>1504155600</v>
      </c>
      <c r="O302" s="6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4"/>
        <v>publishing</v>
      </c>
      <c r="T302" t="str">
        <f t="shared" si="23"/>
        <v>nonfiction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0"/>
        <v>1344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 s="6">
        <f t="shared" si="21"/>
        <v>42061.25</v>
      </c>
      <c r="N303">
        <v>1426395600</v>
      </c>
      <c r="O303" s="6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4"/>
        <v>film &amp; video</v>
      </c>
      <c r="T303" t="str">
        <f t="shared" si="23"/>
        <v>documentary</v>
      </c>
    </row>
    <row r="304" spans="1:20" hidden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0"/>
        <v>31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 s="6">
        <f t="shared" si="21"/>
        <v>43345.208333333328</v>
      </c>
      <c r="N304">
        <v>1537074000</v>
      </c>
      <c r="O304" s="6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4"/>
        <v>theater</v>
      </c>
      <c r="T304" t="str">
        <f t="shared" si="23"/>
        <v>plays</v>
      </c>
    </row>
    <row r="305" spans="1:20" hidden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0"/>
        <v>82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 s="6">
        <f t="shared" si="21"/>
        <v>42376.25</v>
      </c>
      <c r="N305">
        <v>1452578400</v>
      </c>
      <c r="O305" s="6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4"/>
        <v>music</v>
      </c>
      <c r="T305" t="str">
        <f t="shared" si="23"/>
        <v>indie rock</v>
      </c>
    </row>
    <row r="306" spans="1:20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0"/>
        <v>546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 s="6">
        <f t="shared" si="21"/>
        <v>42589.208333333328</v>
      </c>
      <c r="N306">
        <v>1474088400</v>
      </c>
      <c r="O306" s="6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4"/>
        <v>film &amp; video</v>
      </c>
      <c r="T306" t="str">
        <f t="shared" si="23"/>
        <v>documentary</v>
      </c>
    </row>
    <row r="307" spans="1:20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0"/>
        <v>286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 s="6">
        <f t="shared" si="21"/>
        <v>42448.208333333328</v>
      </c>
      <c r="N307">
        <v>1461906000</v>
      </c>
      <c r="O307" s="6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4"/>
        <v>theater</v>
      </c>
      <c r="T307" t="str">
        <f t="shared" si="23"/>
        <v>plays</v>
      </c>
    </row>
    <row r="308" spans="1:20" ht="31.2" hidden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0"/>
        <v>7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 s="6">
        <f t="shared" si="21"/>
        <v>42930.208333333328</v>
      </c>
      <c r="N308">
        <v>1500267600</v>
      </c>
      <c r="O308" s="6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4"/>
        <v>theater</v>
      </c>
      <c r="T308" t="str">
        <f t="shared" si="23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0"/>
        <v>132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 s="6">
        <f t="shared" si="21"/>
        <v>41066.208333333336</v>
      </c>
      <c r="N309">
        <v>1340686800</v>
      </c>
      <c r="O309" s="6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4"/>
        <v>publishing</v>
      </c>
      <c r="T309" t="str">
        <f t="shared" si="23"/>
        <v>fiction</v>
      </c>
    </row>
    <row r="310" spans="1:20" hidden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 s="6">
        <f t="shared" si="21"/>
        <v>40651.208333333336</v>
      </c>
      <c r="N310">
        <v>1303189200</v>
      </c>
      <c r="O310" s="6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4"/>
        <v>theater</v>
      </c>
      <c r="T310" t="str">
        <f t="shared" si="23"/>
        <v>plays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0"/>
        <v>75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 s="6">
        <f t="shared" si="21"/>
        <v>40807.208333333336</v>
      </c>
      <c r="N311">
        <v>1318309200</v>
      </c>
      <c r="O311" s="6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4"/>
        <v>music</v>
      </c>
      <c r="T311" t="str">
        <f t="shared" si="23"/>
        <v>indie rock</v>
      </c>
    </row>
    <row r="312" spans="1:20" hidden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 s="6">
        <f t="shared" si="21"/>
        <v>40277.208333333336</v>
      </c>
      <c r="N312">
        <v>1272171600</v>
      </c>
      <c r="O312" s="6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4"/>
        <v>games</v>
      </c>
      <c r="T312" t="str">
        <f t="shared" si="23"/>
        <v>video games</v>
      </c>
    </row>
    <row r="313" spans="1:20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0"/>
        <v>203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 s="6">
        <f t="shared" si="21"/>
        <v>40590.25</v>
      </c>
      <c r="N313">
        <v>1298872800</v>
      </c>
      <c r="O313" s="6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4"/>
        <v>theater</v>
      </c>
      <c r="T313" t="str">
        <f t="shared" si="23"/>
        <v>plays</v>
      </c>
    </row>
    <row r="314" spans="1:20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0"/>
        <v>310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 s="6">
        <f t="shared" si="21"/>
        <v>41572.208333333336</v>
      </c>
      <c r="N314">
        <v>1383282000</v>
      </c>
      <c r="O314" s="6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4"/>
        <v>theater</v>
      </c>
      <c r="T314" t="str">
        <f t="shared" si="23"/>
        <v>plays</v>
      </c>
    </row>
    <row r="315" spans="1:20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0"/>
        <v>395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 s="6">
        <f t="shared" si="21"/>
        <v>40966.25</v>
      </c>
      <c r="N315">
        <v>1330495200</v>
      </c>
      <c r="O315" s="6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4"/>
        <v>music</v>
      </c>
      <c r="T315" t="str">
        <f t="shared" si="23"/>
        <v>rock</v>
      </c>
    </row>
    <row r="316" spans="1:20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0"/>
        <v>294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 s="6">
        <f t="shared" si="21"/>
        <v>43536.208333333328</v>
      </c>
      <c r="N316">
        <v>1552798800</v>
      </c>
      <c r="O316" s="6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4"/>
        <v>film &amp; video</v>
      </c>
      <c r="T316" t="str">
        <f t="shared" si="23"/>
        <v>documentary</v>
      </c>
    </row>
    <row r="317" spans="1:20" ht="31.2" hidden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0"/>
        <v>33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 s="6">
        <f t="shared" si="21"/>
        <v>41783.208333333336</v>
      </c>
      <c r="N317">
        <v>1403413200</v>
      </c>
      <c r="O317" s="6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4"/>
        <v>theater</v>
      </c>
      <c r="T317" t="str">
        <f t="shared" si="23"/>
        <v>plays</v>
      </c>
    </row>
    <row r="318" spans="1:20" hidden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0"/>
        <v>66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 s="6">
        <f t="shared" si="21"/>
        <v>43788.25</v>
      </c>
      <c r="N318">
        <v>1574229600</v>
      </c>
      <c r="O318" s="6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4"/>
        <v>food</v>
      </c>
      <c r="T318" t="str">
        <f t="shared" si="23"/>
        <v>food trucks</v>
      </c>
    </row>
    <row r="319" spans="1:20" hidden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 s="6">
        <f t="shared" si="21"/>
        <v>42869.208333333328</v>
      </c>
      <c r="N319">
        <v>1495861200</v>
      </c>
      <c r="O319" s="6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4"/>
        <v>theater</v>
      </c>
      <c r="T319" t="str">
        <f t="shared" si="23"/>
        <v>plays</v>
      </c>
    </row>
    <row r="320" spans="1:20" ht="31.2" hidden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0"/>
        <v>15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 s="6">
        <f t="shared" si="21"/>
        <v>41684.25</v>
      </c>
      <c r="N320">
        <v>1392530400</v>
      </c>
      <c r="O320" s="6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4"/>
        <v>music</v>
      </c>
      <c r="T320" t="str">
        <f t="shared" si="23"/>
        <v>rock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0"/>
        <v>38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 s="6">
        <f t="shared" si="21"/>
        <v>40402.208333333336</v>
      </c>
      <c r="N321">
        <v>1283662800</v>
      </c>
      <c r="O321" s="6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4"/>
        <v>technology</v>
      </c>
      <c r="T321" t="str">
        <f t="shared" si="23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0"/>
        <v>9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 s="6">
        <f t="shared" si="21"/>
        <v>40673.208333333336</v>
      </c>
      <c r="N322">
        <v>1305781200</v>
      </c>
      <c r="O322" s="6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4"/>
        <v>publishing</v>
      </c>
      <c r="T322" t="str">
        <f t="shared" si="23"/>
        <v>fiction</v>
      </c>
    </row>
    <row r="323" spans="1:20" ht="31.2" hidden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5">INT(E323/D323*100)</f>
        <v>94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 s="6">
        <f t="shared" ref="M323:M386" si="26">(((L323/60)/60)/24)+DATE(1970,1,1)</f>
        <v>40634.208333333336</v>
      </c>
      <c r="N323">
        <v>1302325200</v>
      </c>
      <c r="O323" s="6">
        <f t="shared" ref="O323:O386" si="27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4"/>
        <v>film &amp; video</v>
      </c>
      <c r="T323" t="str">
        <f t="shared" ref="T323:T386" si="28">_xlfn.TEXTAFTER(R323,"/")</f>
        <v>shorts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5"/>
        <v>166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 s="6">
        <f t="shared" si="26"/>
        <v>40507.25</v>
      </c>
      <c r="N324">
        <v>1291788000</v>
      </c>
      <c r="O324" s="6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4"/>
        <v>theater</v>
      </c>
      <c r="T324" t="str">
        <f t="shared" si="28"/>
        <v>plays</v>
      </c>
    </row>
    <row r="325" spans="1:20" hidden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5"/>
        <v>24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 s="6">
        <f t="shared" si="26"/>
        <v>41725.208333333336</v>
      </c>
      <c r="N325">
        <v>1396069200</v>
      </c>
      <c r="O325" s="6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ref="S325:S388" si="29">_xlfn.TEXTBEFORE(R325,"/")</f>
        <v>film &amp; video</v>
      </c>
      <c r="T325" t="str">
        <f t="shared" si="28"/>
        <v>documentary</v>
      </c>
    </row>
    <row r="326" spans="1:20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5"/>
        <v>164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 s="6">
        <f t="shared" si="26"/>
        <v>42176.208333333328</v>
      </c>
      <c r="N326">
        <v>1435899600</v>
      </c>
      <c r="O326" s="6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9"/>
        <v>theater</v>
      </c>
      <c r="T326" t="str">
        <f t="shared" si="28"/>
        <v>plays</v>
      </c>
    </row>
    <row r="327" spans="1:20" ht="31.2" hidden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5"/>
        <v>90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 s="6">
        <f t="shared" si="26"/>
        <v>43267.208333333328</v>
      </c>
      <c r="N327">
        <v>1531112400</v>
      </c>
      <c r="O327" s="6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9"/>
        <v>theater</v>
      </c>
      <c r="T327" t="str">
        <f t="shared" si="28"/>
        <v>plays</v>
      </c>
    </row>
    <row r="328" spans="1:20" ht="31.2" hidden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5"/>
        <v>46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 s="6">
        <f t="shared" si="26"/>
        <v>42364.25</v>
      </c>
      <c r="N328">
        <v>1451628000</v>
      </c>
      <c r="O328" s="6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9"/>
        <v>film &amp; video</v>
      </c>
      <c r="T328" t="str">
        <f t="shared" si="28"/>
        <v>animation</v>
      </c>
    </row>
    <row r="329" spans="1:20" hidden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5"/>
        <v>38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 s="6">
        <f t="shared" si="26"/>
        <v>43705.208333333328</v>
      </c>
      <c r="N329">
        <v>1567314000</v>
      </c>
      <c r="O329" s="6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9"/>
        <v>theater</v>
      </c>
      <c r="T329" t="str">
        <f t="shared" si="28"/>
        <v>plays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5"/>
        <v>133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 s="6">
        <f t="shared" si="26"/>
        <v>43434.25</v>
      </c>
      <c r="N330">
        <v>1544508000</v>
      </c>
      <c r="O330" s="6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9"/>
        <v>music</v>
      </c>
      <c r="T330" t="str">
        <f t="shared" si="28"/>
        <v>rock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5"/>
        <v>22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 s="6">
        <f t="shared" si="26"/>
        <v>42716.25</v>
      </c>
      <c r="N331">
        <v>1482472800</v>
      </c>
      <c r="O331" s="6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9"/>
        <v>games</v>
      </c>
      <c r="T331" t="str">
        <f t="shared" si="28"/>
        <v>video games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5"/>
        <v>184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 s="6">
        <f t="shared" si="26"/>
        <v>43077.25</v>
      </c>
      <c r="N332">
        <v>1512799200</v>
      </c>
      <c r="O332" s="6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9"/>
        <v>film &amp; video</v>
      </c>
      <c r="T332" t="str">
        <f t="shared" si="28"/>
        <v>documentary</v>
      </c>
    </row>
    <row r="333" spans="1:20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5"/>
        <v>443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 s="6">
        <f t="shared" si="26"/>
        <v>40896.25</v>
      </c>
      <c r="N333">
        <v>1324360800</v>
      </c>
      <c r="O333" s="6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9"/>
        <v>food</v>
      </c>
      <c r="T333" t="str">
        <f t="shared" si="28"/>
        <v>food trucks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5"/>
        <v>199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 s="6">
        <f t="shared" si="26"/>
        <v>41361.208333333336</v>
      </c>
      <c r="N334">
        <v>1364533200</v>
      </c>
      <c r="O334" s="6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9"/>
        <v>technology</v>
      </c>
      <c r="T334" t="str">
        <f t="shared" si="28"/>
        <v>wearables</v>
      </c>
    </row>
    <row r="335" spans="1:20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5"/>
        <v>123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 s="6">
        <f t="shared" si="26"/>
        <v>43424.25</v>
      </c>
      <c r="N335">
        <v>1545112800</v>
      </c>
      <c r="O335" s="6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9"/>
        <v>theater</v>
      </c>
      <c r="T335" t="str">
        <f t="shared" si="28"/>
        <v>plays</v>
      </c>
    </row>
    <row r="336" spans="1:20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5"/>
        <v>186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 s="6">
        <f t="shared" si="26"/>
        <v>43110.25</v>
      </c>
      <c r="N336">
        <v>1516168800</v>
      </c>
      <c r="O336" s="6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9"/>
        <v>music</v>
      </c>
      <c r="T336" t="str">
        <f t="shared" si="28"/>
        <v>rock</v>
      </c>
    </row>
    <row r="337" spans="1:20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5"/>
        <v>114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 s="6">
        <f t="shared" si="26"/>
        <v>43784.25</v>
      </c>
      <c r="N337">
        <v>1574920800</v>
      </c>
      <c r="O337" s="6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9"/>
        <v>music</v>
      </c>
      <c r="T337" t="str">
        <f t="shared" si="28"/>
        <v>rock</v>
      </c>
    </row>
    <row r="338" spans="1:20" hidden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5"/>
        <v>97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 s="6">
        <f t="shared" si="26"/>
        <v>40527.25</v>
      </c>
      <c r="N338">
        <v>1292479200</v>
      </c>
      <c r="O338" s="6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9"/>
        <v>music</v>
      </c>
      <c r="T338" t="str">
        <f t="shared" si="28"/>
        <v>rock</v>
      </c>
    </row>
    <row r="339" spans="1:20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5"/>
        <v>122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 s="6">
        <f t="shared" si="26"/>
        <v>43780.25</v>
      </c>
      <c r="N339">
        <v>1573538400</v>
      </c>
      <c r="O339" s="6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9"/>
        <v>theater</v>
      </c>
      <c r="T339" t="str">
        <f t="shared" si="28"/>
        <v>plays</v>
      </c>
    </row>
    <row r="340" spans="1:20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5"/>
        <v>179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 s="6">
        <f t="shared" si="26"/>
        <v>40821.208333333336</v>
      </c>
      <c r="N340">
        <v>1320382800</v>
      </c>
      <c r="O340" s="6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9"/>
        <v>theater</v>
      </c>
      <c r="T340" t="str">
        <f t="shared" si="28"/>
        <v>plays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5"/>
        <v>79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 s="6">
        <f t="shared" si="26"/>
        <v>42949.208333333328</v>
      </c>
      <c r="N341">
        <v>1502859600</v>
      </c>
      <c r="O341" s="6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9"/>
        <v>theater</v>
      </c>
      <c r="T341" t="str">
        <f t="shared" si="28"/>
        <v>plays</v>
      </c>
    </row>
    <row r="342" spans="1:20" hidden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5"/>
        <v>94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 s="6">
        <f t="shared" si="26"/>
        <v>40889.25</v>
      </c>
      <c r="N342">
        <v>1323756000</v>
      </c>
      <c r="O342" s="6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9"/>
        <v>photography</v>
      </c>
      <c r="T342" t="str">
        <f t="shared" si="28"/>
        <v>photography books</v>
      </c>
    </row>
    <row r="343" spans="1:20" ht="31.2" hidden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5"/>
        <v>84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 s="6">
        <f t="shared" si="26"/>
        <v>42244.208333333328</v>
      </c>
      <c r="N343">
        <v>1441342800</v>
      </c>
      <c r="O343" s="6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9"/>
        <v>music</v>
      </c>
      <c r="T343" t="str">
        <f t="shared" si="28"/>
        <v>indie rock</v>
      </c>
    </row>
    <row r="344" spans="1:20" hidden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5"/>
        <v>66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 s="6">
        <f t="shared" si="26"/>
        <v>41475.208333333336</v>
      </c>
      <c r="N344">
        <v>1375333200</v>
      </c>
      <c r="O344" s="6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9"/>
        <v>theater</v>
      </c>
      <c r="T344" t="str">
        <f t="shared" si="28"/>
        <v>plays</v>
      </c>
    </row>
    <row r="345" spans="1:20" hidden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5"/>
        <v>53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 s="6">
        <f t="shared" si="26"/>
        <v>41597.25</v>
      </c>
      <c r="N345">
        <v>1389420000</v>
      </c>
      <c r="O345" s="6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9"/>
        <v>theater</v>
      </c>
      <c r="T345" t="str">
        <f t="shared" si="28"/>
        <v>plays</v>
      </c>
    </row>
    <row r="346" spans="1:20" hidden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5"/>
        <v>41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 s="6">
        <f t="shared" si="26"/>
        <v>43122.25</v>
      </c>
      <c r="N346">
        <v>1520056800</v>
      </c>
      <c r="O346" s="6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9"/>
        <v>games</v>
      </c>
      <c r="T346" t="str">
        <f t="shared" si="28"/>
        <v>video games</v>
      </c>
    </row>
    <row r="347" spans="1:20" hidden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5"/>
        <v>14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 s="6">
        <f t="shared" si="26"/>
        <v>42194.208333333328</v>
      </c>
      <c r="N347">
        <v>1436504400</v>
      </c>
      <c r="O347" s="6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9"/>
        <v>film &amp; video</v>
      </c>
      <c r="T347" t="str">
        <f t="shared" si="28"/>
        <v>drama</v>
      </c>
    </row>
    <row r="348" spans="1:20" hidden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5"/>
        <v>34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 s="6">
        <f t="shared" si="26"/>
        <v>42971.208333333328</v>
      </c>
      <c r="N348">
        <v>1508302800</v>
      </c>
      <c r="O348" s="6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9"/>
        <v>music</v>
      </c>
      <c r="T348" t="str">
        <f t="shared" si="28"/>
        <v>indie rock</v>
      </c>
    </row>
    <row r="349" spans="1:20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5"/>
        <v>1400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 s="6">
        <f t="shared" si="26"/>
        <v>42046.25</v>
      </c>
      <c r="N349">
        <v>1425708000</v>
      </c>
      <c r="O349" s="6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9"/>
        <v>technology</v>
      </c>
      <c r="T349" t="str">
        <f t="shared" si="28"/>
        <v>web</v>
      </c>
    </row>
    <row r="350" spans="1:20" hidden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5"/>
        <v>71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 s="6">
        <f t="shared" si="26"/>
        <v>42782.25</v>
      </c>
      <c r="N350">
        <v>1488348000</v>
      </c>
      <c r="O350" s="6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9"/>
        <v>food</v>
      </c>
      <c r="T350" t="str">
        <f t="shared" si="28"/>
        <v>food trucks</v>
      </c>
    </row>
    <row r="351" spans="1:20" hidden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5"/>
        <v>53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 s="6">
        <f t="shared" si="26"/>
        <v>42930.208333333328</v>
      </c>
      <c r="N351">
        <v>1502600400</v>
      </c>
      <c r="O351" s="6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9"/>
        <v>theater</v>
      </c>
      <c r="T351" t="str">
        <f t="shared" si="28"/>
        <v>plays</v>
      </c>
    </row>
    <row r="352" spans="1:20" hidden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5"/>
        <v>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 s="6">
        <f t="shared" si="26"/>
        <v>42144.208333333328</v>
      </c>
      <c r="N352">
        <v>1433653200</v>
      </c>
      <c r="O352" s="6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9"/>
        <v>music</v>
      </c>
      <c r="T352" t="str">
        <f t="shared" si="28"/>
        <v>jazz</v>
      </c>
    </row>
    <row r="353" spans="1:20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5"/>
        <v>127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 s="6">
        <f t="shared" si="26"/>
        <v>42240.208333333328</v>
      </c>
      <c r="N353">
        <v>1441602000</v>
      </c>
      <c r="O353" s="6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9"/>
        <v>music</v>
      </c>
      <c r="T353" t="str">
        <f t="shared" si="28"/>
        <v>rock</v>
      </c>
    </row>
    <row r="354" spans="1:20" hidden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5"/>
        <v>34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 s="6">
        <f t="shared" si="26"/>
        <v>42315.25</v>
      </c>
      <c r="N354">
        <v>1447567200</v>
      </c>
      <c r="O354" s="6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9"/>
        <v>theater</v>
      </c>
      <c r="T354" t="str">
        <f t="shared" si="28"/>
        <v>plays</v>
      </c>
    </row>
    <row r="355" spans="1:20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5"/>
        <v>410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 s="6">
        <f t="shared" si="26"/>
        <v>43651.208333333328</v>
      </c>
      <c r="N355">
        <v>1562389200</v>
      </c>
      <c r="O355" s="6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9"/>
        <v>theater</v>
      </c>
      <c r="T355" t="str">
        <f t="shared" si="28"/>
        <v>plays</v>
      </c>
    </row>
    <row r="356" spans="1:20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5"/>
        <v>123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 s="6">
        <f t="shared" si="26"/>
        <v>41520.208333333336</v>
      </c>
      <c r="N356">
        <v>1378789200</v>
      </c>
      <c r="O356" s="6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9"/>
        <v>film &amp; video</v>
      </c>
      <c r="T356" t="str">
        <f t="shared" si="28"/>
        <v>documentary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5"/>
        <v>58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 s="6">
        <f t="shared" si="26"/>
        <v>42757.25</v>
      </c>
      <c r="N357">
        <v>1488520800</v>
      </c>
      <c r="O357" s="6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9"/>
        <v>technology</v>
      </c>
      <c r="T357" t="str">
        <f t="shared" si="28"/>
        <v>wearables</v>
      </c>
    </row>
    <row r="358" spans="1:20" hidden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5"/>
        <v>36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 s="6">
        <f t="shared" si="26"/>
        <v>40922.25</v>
      </c>
      <c r="N358">
        <v>1327298400</v>
      </c>
      <c r="O358" s="6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9"/>
        <v>theater</v>
      </c>
      <c r="T358" t="str">
        <f t="shared" si="28"/>
        <v>plays</v>
      </c>
    </row>
    <row r="359" spans="1:20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5"/>
        <v>184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 s="6">
        <f t="shared" si="26"/>
        <v>42250.208333333328</v>
      </c>
      <c r="N359">
        <v>1443416400</v>
      </c>
      <c r="O359" s="6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9"/>
        <v>games</v>
      </c>
      <c r="T359" t="str">
        <f t="shared" si="28"/>
        <v>video games</v>
      </c>
    </row>
    <row r="360" spans="1:20" hidden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5"/>
        <v>11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 s="6">
        <f t="shared" si="26"/>
        <v>43322.208333333328</v>
      </c>
      <c r="N360">
        <v>1534136400</v>
      </c>
      <c r="O360" s="6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9"/>
        <v>photography</v>
      </c>
      <c r="T360" t="str">
        <f t="shared" si="28"/>
        <v>photography books</v>
      </c>
    </row>
    <row r="361" spans="1:20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5"/>
        <v>298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 s="6">
        <f t="shared" si="26"/>
        <v>40782.208333333336</v>
      </c>
      <c r="N361">
        <v>1315026000</v>
      </c>
      <c r="O361" s="6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9"/>
        <v>film &amp; video</v>
      </c>
      <c r="T361" t="str">
        <f t="shared" si="28"/>
        <v>animation</v>
      </c>
    </row>
    <row r="362" spans="1:20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5"/>
        <v>226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 s="6">
        <f t="shared" si="26"/>
        <v>40544.25</v>
      </c>
      <c r="N362">
        <v>1295071200</v>
      </c>
      <c r="O362" s="6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9"/>
        <v>theater</v>
      </c>
      <c r="T362" t="str">
        <f t="shared" si="28"/>
        <v>plays</v>
      </c>
    </row>
    <row r="363" spans="1:20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5"/>
        <v>173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 s="6">
        <f t="shared" si="26"/>
        <v>43015.208333333328</v>
      </c>
      <c r="N363">
        <v>1509426000</v>
      </c>
      <c r="O363" s="6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9"/>
        <v>theater</v>
      </c>
      <c r="T363" t="str">
        <f t="shared" si="28"/>
        <v>plays</v>
      </c>
    </row>
    <row r="364" spans="1:20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5"/>
        <v>371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 s="6">
        <f t="shared" si="26"/>
        <v>40570.25</v>
      </c>
      <c r="N364">
        <v>1299391200</v>
      </c>
      <c r="O364" s="6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9"/>
        <v>music</v>
      </c>
      <c r="T364" t="str">
        <f t="shared" si="28"/>
        <v>rock</v>
      </c>
    </row>
    <row r="365" spans="1:20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5"/>
        <v>160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 s="6">
        <f t="shared" si="26"/>
        <v>40904.25</v>
      </c>
      <c r="N365">
        <v>1325052000</v>
      </c>
      <c r="O365" s="6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9"/>
        <v>music</v>
      </c>
      <c r="T365" t="str">
        <f t="shared" si="28"/>
        <v>rock</v>
      </c>
    </row>
    <row r="366" spans="1:20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5"/>
        <v>1616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 s="6">
        <f t="shared" si="26"/>
        <v>43164.25</v>
      </c>
      <c r="N366">
        <v>1522818000</v>
      </c>
      <c r="O366" s="6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9"/>
        <v>music</v>
      </c>
      <c r="T366" t="str">
        <f t="shared" si="28"/>
        <v>indie rock</v>
      </c>
    </row>
    <row r="367" spans="1:20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5"/>
        <v>733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 s="6">
        <f t="shared" si="26"/>
        <v>42733.25</v>
      </c>
      <c r="N367">
        <v>1485324000</v>
      </c>
      <c r="O367" s="6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9"/>
        <v>theater</v>
      </c>
      <c r="T367" t="str">
        <f t="shared" si="28"/>
        <v>plays</v>
      </c>
    </row>
    <row r="368" spans="1:20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5"/>
        <v>592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 s="6">
        <f t="shared" si="26"/>
        <v>40546.25</v>
      </c>
      <c r="N368">
        <v>1294120800</v>
      </c>
      <c r="O368" s="6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9"/>
        <v>theater</v>
      </c>
      <c r="T368" t="str">
        <f t="shared" si="28"/>
        <v>plays</v>
      </c>
    </row>
    <row r="369" spans="1:20" hidden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5"/>
        <v>18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 s="6">
        <f t="shared" si="26"/>
        <v>41930.208333333336</v>
      </c>
      <c r="N369">
        <v>1415685600</v>
      </c>
      <c r="O369" s="6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9"/>
        <v>theater</v>
      </c>
      <c r="T369" t="str">
        <f t="shared" si="28"/>
        <v>plays</v>
      </c>
    </row>
    <row r="370" spans="1:20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5"/>
        <v>276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 s="6">
        <f t="shared" si="26"/>
        <v>40464.208333333336</v>
      </c>
      <c r="N370">
        <v>1288933200</v>
      </c>
      <c r="O370" s="6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9"/>
        <v>film &amp; video</v>
      </c>
      <c r="T370" t="str">
        <f t="shared" si="28"/>
        <v>documentary</v>
      </c>
    </row>
    <row r="371" spans="1:20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5"/>
        <v>273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 s="6">
        <f t="shared" si="26"/>
        <v>41308.25</v>
      </c>
      <c r="N371">
        <v>1363237200</v>
      </c>
      <c r="O371" s="6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9"/>
        <v>film &amp; video</v>
      </c>
      <c r="T371" t="str">
        <f t="shared" si="28"/>
        <v>television</v>
      </c>
    </row>
    <row r="372" spans="1:20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5"/>
        <v>159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 s="6">
        <f t="shared" si="26"/>
        <v>43570.208333333328</v>
      </c>
      <c r="N372">
        <v>1555822800</v>
      </c>
      <c r="O372" s="6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9"/>
        <v>theater</v>
      </c>
      <c r="T372" t="str">
        <f t="shared" si="28"/>
        <v>plays</v>
      </c>
    </row>
    <row r="373" spans="1:20" hidden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5"/>
        <v>67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 s="6">
        <f t="shared" si="26"/>
        <v>42043.25</v>
      </c>
      <c r="N373">
        <v>1427778000</v>
      </c>
      <c r="O373" s="6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9"/>
        <v>theater</v>
      </c>
      <c r="T373" t="str">
        <f t="shared" si="28"/>
        <v>plays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5"/>
        <v>1591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 s="6">
        <f t="shared" si="26"/>
        <v>42012.25</v>
      </c>
      <c r="N374">
        <v>1422424800</v>
      </c>
      <c r="O374" s="6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9"/>
        <v>film &amp; video</v>
      </c>
      <c r="T374" t="str">
        <f t="shared" si="28"/>
        <v>documentary</v>
      </c>
    </row>
    <row r="375" spans="1:20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5"/>
        <v>730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 s="6">
        <f t="shared" si="26"/>
        <v>42964.208333333328</v>
      </c>
      <c r="N375">
        <v>1503637200</v>
      </c>
      <c r="O375" s="6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9"/>
        <v>theater</v>
      </c>
      <c r="T375" t="str">
        <f t="shared" si="28"/>
        <v>plays</v>
      </c>
    </row>
    <row r="376" spans="1:20" ht="31.2" hidden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5"/>
        <v>13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 s="6">
        <f t="shared" si="26"/>
        <v>43476.25</v>
      </c>
      <c r="N376">
        <v>1547618400</v>
      </c>
      <c r="O376" s="6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9"/>
        <v>film &amp; video</v>
      </c>
      <c r="T376" t="str">
        <f t="shared" si="28"/>
        <v>documentary</v>
      </c>
    </row>
    <row r="377" spans="1:20" ht="31.2" hidden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5"/>
        <v>54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 s="6">
        <f t="shared" si="26"/>
        <v>42293.208333333328</v>
      </c>
      <c r="N377">
        <v>1449900000</v>
      </c>
      <c r="O377" s="6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9"/>
        <v>music</v>
      </c>
      <c r="T377" t="str">
        <f t="shared" si="28"/>
        <v>indie rock</v>
      </c>
    </row>
    <row r="378" spans="1:20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5"/>
        <v>361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 s="6">
        <f t="shared" si="26"/>
        <v>41826.208333333336</v>
      </c>
      <c r="N378">
        <v>1405141200</v>
      </c>
      <c r="O378" s="6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9"/>
        <v>music</v>
      </c>
      <c r="T378" t="str">
        <f t="shared" si="28"/>
        <v>rock</v>
      </c>
    </row>
    <row r="379" spans="1:20" hidden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5"/>
        <v>10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 s="6">
        <f t="shared" si="26"/>
        <v>43760.208333333328</v>
      </c>
      <c r="N379">
        <v>1572933600</v>
      </c>
      <c r="O379" s="6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9"/>
        <v>theater</v>
      </c>
      <c r="T379" t="str">
        <f t="shared" si="28"/>
        <v>plays</v>
      </c>
    </row>
    <row r="380" spans="1:20" hidden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5"/>
        <v>13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 s="6">
        <f t="shared" si="26"/>
        <v>43241.208333333328</v>
      </c>
      <c r="N380">
        <v>1530162000</v>
      </c>
      <c r="O380" s="6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9"/>
        <v>film &amp; video</v>
      </c>
      <c r="T380" t="str">
        <f t="shared" si="28"/>
        <v>documentary</v>
      </c>
    </row>
    <row r="381" spans="1:20" hidden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5"/>
        <v>40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 s="6">
        <f t="shared" si="26"/>
        <v>40843.208333333336</v>
      </c>
      <c r="N381">
        <v>1320904800</v>
      </c>
      <c r="O381" s="6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9"/>
        <v>theater</v>
      </c>
      <c r="T381" t="str">
        <f t="shared" si="28"/>
        <v>plays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5"/>
        <v>160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 s="6">
        <f t="shared" si="26"/>
        <v>41448.208333333336</v>
      </c>
      <c r="N382">
        <v>1372395600</v>
      </c>
      <c r="O382" s="6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9"/>
        <v>theater</v>
      </c>
      <c r="T382" t="str">
        <f t="shared" si="28"/>
        <v>plays</v>
      </c>
    </row>
    <row r="383" spans="1:20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5"/>
        <v>183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 s="6">
        <f t="shared" si="26"/>
        <v>42163.208333333328</v>
      </c>
      <c r="N383">
        <v>1437714000</v>
      </c>
      <c r="O383" s="6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9"/>
        <v>theater</v>
      </c>
      <c r="T383" t="str">
        <f t="shared" si="28"/>
        <v>plays</v>
      </c>
    </row>
    <row r="384" spans="1:20" ht="31.2" hidden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5"/>
        <v>63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 s="6">
        <f t="shared" si="26"/>
        <v>43024.208333333328</v>
      </c>
      <c r="N384">
        <v>1509771600</v>
      </c>
      <c r="O384" s="6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9"/>
        <v>photography</v>
      </c>
      <c r="T384" t="str">
        <f t="shared" si="28"/>
        <v>photography books</v>
      </c>
    </row>
    <row r="385" spans="1:20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5"/>
        <v>225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 s="6">
        <f t="shared" si="26"/>
        <v>43509.25</v>
      </c>
      <c r="N385">
        <v>1550556000</v>
      </c>
      <c r="O385" s="6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9"/>
        <v>food</v>
      </c>
      <c r="T385" t="str">
        <f t="shared" si="28"/>
        <v>food trucks</v>
      </c>
    </row>
    <row r="386" spans="1:20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5"/>
        <v>172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 s="6">
        <f t="shared" si="26"/>
        <v>42776.25</v>
      </c>
      <c r="N386">
        <v>1489039200</v>
      </c>
      <c r="O386" s="6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9"/>
        <v>film &amp; video</v>
      </c>
      <c r="T386" t="str">
        <f t="shared" si="28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0">INT(E387/D387*100)</f>
        <v>146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 s="6">
        <f t="shared" ref="M387:M450" si="31">(((L387/60)/60)/24)+DATE(1970,1,1)</f>
        <v>43553.208333333328</v>
      </c>
      <c r="N387">
        <v>1556600400</v>
      </c>
      <c r="O387" s="6">
        <f t="shared" ref="O387:O450" si="32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29"/>
        <v>publishing</v>
      </c>
      <c r="T387" t="str">
        <f t="shared" ref="T387:T450" si="33">_xlfn.TEXTAFTER(R387,"/")</f>
        <v>nonfiction</v>
      </c>
    </row>
    <row r="388" spans="1:20" ht="31.2" hidden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0"/>
        <v>76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 s="6">
        <f t="shared" si="31"/>
        <v>40355.208333333336</v>
      </c>
      <c r="N388">
        <v>1278565200</v>
      </c>
      <c r="O388" s="6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29"/>
        <v>theater</v>
      </c>
      <c r="T388" t="str">
        <f t="shared" si="33"/>
        <v>plays</v>
      </c>
    </row>
    <row r="389" spans="1:20" hidden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0"/>
        <v>39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 s="6">
        <f t="shared" si="31"/>
        <v>41072.208333333336</v>
      </c>
      <c r="N389">
        <v>1339909200</v>
      </c>
      <c r="O389" s="6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ref="S389:S452" si="34">_xlfn.TEXTBEFORE(R389,"/")</f>
        <v>technology</v>
      </c>
      <c r="T389" t="str">
        <f t="shared" si="33"/>
        <v>wearables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0"/>
        <v>11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 s="6">
        <f t="shared" si="31"/>
        <v>40912.25</v>
      </c>
      <c r="N390">
        <v>1325829600</v>
      </c>
      <c r="O390" s="6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4"/>
        <v>music</v>
      </c>
      <c r="T390" t="str">
        <f t="shared" si="33"/>
        <v>indie rock</v>
      </c>
    </row>
    <row r="391" spans="1:20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0"/>
        <v>122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 s="6">
        <f t="shared" si="31"/>
        <v>40479.208333333336</v>
      </c>
      <c r="N391">
        <v>1290578400</v>
      </c>
      <c r="O391" s="6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4"/>
        <v>theater</v>
      </c>
      <c r="T391" t="str">
        <f t="shared" si="33"/>
        <v>plays</v>
      </c>
    </row>
    <row r="392" spans="1:20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0"/>
        <v>186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 s="6">
        <f t="shared" si="31"/>
        <v>41530.208333333336</v>
      </c>
      <c r="N392">
        <v>1380344400</v>
      </c>
      <c r="O392" s="6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4"/>
        <v>photography</v>
      </c>
      <c r="T392" t="str">
        <f t="shared" si="33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0"/>
        <v>7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 s="6">
        <f t="shared" si="31"/>
        <v>41653.25</v>
      </c>
      <c r="N393">
        <v>1389852000</v>
      </c>
      <c r="O393" s="6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4"/>
        <v>publishing</v>
      </c>
      <c r="T393" t="str">
        <f t="shared" si="33"/>
        <v>nonfiction</v>
      </c>
    </row>
    <row r="394" spans="1:20" ht="31.2" hidden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0"/>
        <v>65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 s="6">
        <f t="shared" si="31"/>
        <v>40549.25</v>
      </c>
      <c r="N394">
        <v>1294466400</v>
      </c>
      <c r="O394" s="6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4"/>
        <v>technology</v>
      </c>
      <c r="T394" t="str">
        <f t="shared" si="33"/>
        <v>wearables</v>
      </c>
    </row>
    <row r="395" spans="1:20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0"/>
        <v>228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 s="6">
        <f t="shared" si="31"/>
        <v>42933.208333333328</v>
      </c>
      <c r="N395">
        <v>1500354000</v>
      </c>
      <c r="O395" s="6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4"/>
        <v>music</v>
      </c>
      <c r="T395" t="str">
        <f t="shared" si="33"/>
        <v>jazz</v>
      </c>
    </row>
    <row r="396" spans="1:20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0"/>
        <v>469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 s="6">
        <f t="shared" si="31"/>
        <v>41484.208333333336</v>
      </c>
      <c r="N396">
        <v>1375938000</v>
      </c>
      <c r="O396" s="6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4"/>
        <v>film &amp; video</v>
      </c>
      <c r="T396" t="str">
        <f t="shared" si="33"/>
        <v>documentary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0"/>
        <v>130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 s="6">
        <f t="shared" si="31"/>
        <v>40885.25</v>
      </c>
      <c r="N397">
        <v>1323410400</v>
      </c>
      <c r="O397" s="6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4"/>
        <v>theater</v>
      </c>
      <c r="T397" t="str">
        <f t="shared" si="33"/>
        <v>plays</v>
      </c>
    </row>
    <row r="398" spans="1:20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0"/>
        <v>167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 s="6">
        <f t="shared" si="31"/>
        <v>43378.208333333328</v>
      </c>
      <c r="N398">
        <v>1539406800</v>
      </c>
      <c r="O398" s="6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4"/>
        <v>film &amp; video</v>
      </c>
      <c r="T398" t="str">
        <f t="shared" si="33"/>
        <v>drama</v>
      </c>
    </row>
    <row r="399" spans="1:20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0"/>
        <v>173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 s="6">
        <f t="shared" si="31"/>
        <v>41417.208333333336</v>
      </c>
      <c r="N399">
        <v>1369803600</v>
      </c>
      <c r="O399" s="6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4"/>
        <v>music</v>
      </c>
      <c r="T399" t="str">
        <f t="shared" si="33"/>
        <v>rock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0"/>
        <v>717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 s="6">
        <f t="shared" si="31"/>
        <v>43228.208333333328</v>
      </c>
      <c r="N400">
        <v>1525928400</v>
      </c>
      <c r="O400" s="6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4"/>
        <v>film &amp; video</v>
      </c>
      <c r="T400" t="str">
        <f t="shared" si="33"/>
        <v>animation</v>
      </c>
    </row>
    <row r="401" spans="1:20" hidden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0"/>
        <v>63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 s="6">
        <f t="shared" si="31"/>
        <v>40576.25</v>
      </c>
      <c r="N401">
        <v>1297231200</v>
      </c>
      <c r="O401" s="6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4"/>
        <v>music</v>
      </c>
      <c r="T401" t="str">
        <f t="shared" si="33"/>
        <v>indie rock</v>
      </c>
    </row>
    <row r="402" spans="1:20" ht="31.2" hidden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0"/>
        <v>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 s="6">
        <f t="shared" si="31"/>
        <v>41502.208333333336</v>
      </c>
      <c r="N402">
        <v>1378530000</v>
      </c>
      <c r="O402" s="6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4"/>
        <v>photography</v>
      </c>
      <c r="T402" t="str">
        <f t="shared" si="33"/>
        <v>photography books</v>
      </c>
    </row>
    <row r="403" spans="1:20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0"/>
        <v>1530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 s="6">
        <f t="shared" si="31"/>
        <v>43765.208333333328</v>
      </c>
      <c r="N403">
        <v>1572152400</v>
      </c>
      <c r="O403" s="6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4"/>
        <v>theater</v>
      </c>
      <c r="T403" t="str">
        <f t="shared" si="33"/>
        <v>plays</v>
      </c>
    </row>
    <row r="404" spans="1:20" hidden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0"/>
        <v>40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 s="6">
        <f t="shared" si="31"/>
        <v>40914.25</v>
      </c>
      <c r="N404">
        <v>1329890400</v>
      </c>
      <c r="O404" s="6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4"/>
        <v>film &amp; video</v>
      </c>
      <c r="T404" t="str">
        <f t="shared" si="33"/>
        <v>shorts</v>
      </c>
    </row>
    <row r="405" spans="1:20" hidden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0"/>
        <v>86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 s="6">
        <f t="shared" si="31"/>
        <v>40310.208333333336</v>
      </c>
      <c r="N405">
        <v>1276750800</v>
      </c>
      <c r="O405" s="6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4"/>
        <v>theater</v>
      </c>
      <c r="T405" t="str">
        <f t="shared" si="33"/>
        <v>plays</v>
      </c>
    </row>
    <row r="406" spans="1:20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0"/>
        <v>315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 s="6">
        <f t="shared" si="31"/>
        <v>43053.25</v>
      </c>
      <c r="N406">
        <v>1510898400</v>
      </c>
      <c r="O406" s="6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4"/>
        <v>theater</v>
      </c>
      <c r="T406" t="str">
        <f t="shared" si="33"/>
        <v>plays</v>
      </c>
    </row>
    <row r="407" spans="1:20" hidden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0"/>
        <v>89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 s="6">
        <f t="shared" si="31"/>
        <v>43255.208333333328</v>
      </c>
      <c r="N407">
        <v>1532408400</v>
      </c>
      <c r="O407" s="6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4"/>
        <v>theater</v>
      </c>
      <c r="T407" t="str">
        <f t="shared" si="33"/>
        <v>plays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0"/>
        <v>182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 s="6">
        <f t="shared" si="31"/>
        <v>41304.25</v>
      </c>
      <c r="N408">
        <v>1360562400</v>
      </c>
      <c r="O408" s="6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4"/>
        <v>film &amp; video</v>
      </c>
      <c r="T408" t="str">
        <f t="shared" si="33"/>
        <v>documentary</v>
      </c>
    </row>
    <row r="409" spans="1:20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0"/>
        <v>355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 s="6">
        <f t="shared" si="31"/>
        <v>43751.208333333328</v>
      </c>
      <c r="N409">
        <v>1571547600</v>
      </c>
      <c r="O409" s="6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4"/>
        <v>theater</v>
      </c>
      <c r="T409" t="str">
        <f t="shared" si="33"/>
        <v>plays</v>
      </c>
    </row>
    <row r="410" spans="1:20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0"/>
        <v>131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 s="6">
        <f t="shared" si="31"/>
        <v>42541.208333333328</v>
      </c>
      <c r="N410">
        <v>1468126800</v>
      </c>
      <c r="O410" s="6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4"/>
        <v>film &amp; video</v>
      </c>
      <c r="T410" t="str">
        <f t="shared" si="33"/>
        <v>documentary</v>
      </c>
    </row>
    <row r="411" spans="1:20" hidden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0"/>
        <v>46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 s="6">
        <f t="shared" si="31"/>
        <v>42843.208333333328</v>
      </c>
      <c r="N411">
        <v>1492837200</v>
      </c>
      <c r="O411" s="6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4"/>
        <v>music</v>
      </c>
      <c r="T411" t="str">
        <f t="shared" si="33"/>
        <v>rock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0"/>
        <v>36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 s="6">
        <f t="shared" si="31"/>
        <v>42122.208333333328</v>
      </c>
      <c r="N412">
        <v>1430197200</v>
      </c>
      <c r="O412" s="6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4"/>
        <v>games</v>
      </c>
      <c r="T412" t="str">
        <f t="shared" si="33"/>
        <v>mobile games</v>
      </c>
    </row>
    <row r="413" spans="1:20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0"/>
        <v>104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 s="6">
        <f t="shared" si="31"/>
        <v>42884.208333333328</v>
      </c>
      <c r="N413">
        <v>1496206800</v>
      </c>
      <c r="O413" s="6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4"/>
        <v>theater</v>
      </c>
      <c r="T413" t="str">
        <f t="shared" si="33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0"/>
        <v>668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 s="6">
        <f t="shared" si="31"/>
        <v>41642.25</v>
      </c>
      <c r="N414">
        <v>1389592800</v>
      </c>
      <c r="O414" s="6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4"/>
        <v>publishing</v>
      </c>
      <c r="T414" t="str">
        <f t="shared" si="33"/>
        <v>fiction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0"/>
        <v>62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 s="6">
        <f t="shared" si="31"/>
        <v>43431.25</v>
      </c>
      <c r="N415">
        <v>1545631200</v>
      </c>
      <c r="O415" s="6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4"/>
        <v>film &amp; video</v>
      </c>
      <c r="T415" t="str">
        <f t="shared" si="33"/>
        <v>animation</v>
      </c>
    </row>
    <row r="416" spans="1:20" hidden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0"/>
        <v>84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 s="6">
        <f t="shared" si="31"/>
        <v>40288.208333333336</v>
      </c>
      <c r="N416">
        <v>1272430800</v>
      </c>
      <c r="O416" s="6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4"/>
        <v>food</v>
      </c>
      <c r="T416" t="str">
        <f t="shared" si="33"/>
        <v>food trucks</v>
      </c>
    </row>
    <row r="417" spans="1:20" hidden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0"/>
        <v>11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 s="6">
        <f t="shared" si="31"/>
        <v>40921.25</v>
      </c>
      <c r="N417">
        <v>1327903200</v>
      </c>
      <c r="O417" s="6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4"/>
        <v>theater</v>
      </c>
      <c r="T417" t="str">
        <f t="shared" si="33"/>
        <v>plays</v>
      </c>
    </row>
    <row r="418" spans="1:20" ht="31.2" hidden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0"/>
        <v>43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 s="6">
        <f t="shared" si="31"/>
        <v>40560.25</v>
      </c>
      <c r="N418">
        <v>1296021600</v>
      </c>
      <c r="O418" s="6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4"/>
        <v>film &amp; video</v>
      </c>
      <c r="T418" t="str">
        <f t="shared" si="33"/>
        <v>documentary</v>
      </c>
    </row>
    <row r="419" spans="1:20" hidden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 s="6">
        <f t="shared" si="31"/>
        <v>43407.208333333328</v>
      </c>
      <c r="N419">
        <v>1543298400</v>
      </c>
      <c r="O419" s="6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4"/>
        <v>theater</v>
      </c>
      <c r="T419" t="str">
        <f t="shared" si="33"/>
        <v>plays</v>
      </c>
    </row>
    <row r="420" spans="1:20" hidden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 s="6">
        <f t="shared" si="31"/>
        <v>41035.208333333336</v>
      </c>
      <c r="N420">
        <v>1336366800</v>
      </c>
      <c r="O420" s="6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4"/>
        <v>film &amp; video</v>
      </c>
      <c r="T420" t="str">
        <f t="shared" si="33"/>
        <v>documentary</v>
      </c>
    </row>
    <row r="421" spans="1:20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0"/>
        <v>123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 s="6">
        <f t="shared" si="31"/>
        <v>40899.25</v>
      </c>
      <c r="N421">
        <v>1325052000</v>
      </c>
      <c r="O421" s="6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4"/>
        <v>technology</v>
      </c>
      <c r="T421" t="str">
        <f t="shared" si="33"/>
        <v>web</v>
      </c>
    </row>
    <row r="422" spans="1:20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0"/>
        <v>128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 s="6">
        <f t="shared" si="31"/>
        <v>42911.208333333328</v>
      </c>
      <c r="N422">
        <v>1499576400</v>
      </c>
      <c r="O422" s="6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4"/>
        <v>theater</v>
      </c>
      <c r="T422" t="str">
        <f t="shared" si="33"/>
        <v>plays</v>
      </c>
    </row>
    <row r="423" spans="1:20" hidden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0"/>
        <v>63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 s="6">
        <f t="shared" si="31"/>
        <v>42915.208333333328</v>
      </c>
      <c r="N423">
        <v>1501304400</v>
      </c>
      <c r="O423" s="6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4"/>
        <v>technology</v>
      </c>
      <c r="T423" t="str">
        <f t="shared" si="33"/>
        <v>wearables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0"/>
        <v>127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 s="6">
        <f t="shared" si="31"/>
        <v>40285.208333333336</v>
      </c>
      <c r="N424">
        <v>1273208400</v>
      </c>
      <c r="O424" s="6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4"/>
        <v>theater</v>
      </c>
      <c r="T424" t="str">
        <f t="shared" si="33"/>
        <v>plays</v>
      </c>
    </row>
    <row r="425" spans="1:20" hidden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0"/>
        <v>10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 s="6">
        <f t="shared" si="31"/>
        <v>40808.208333333336</v>
      </c>
      <c r="N425">
        <v>1316840400</v>
      </c>
      <c r="O425" s="6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4"/>
        <v>food</v>
      </c>
      <c r="T425" t="str">
        <f t="shared" si="33"/>
        <v>food trucks</v>
      </c>
    </row>
    <row r="426" spans="1:20" hidden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 s="6">
        <f t="shared" si="31"/>
        <v>43208.208333333328</v>
      </c>
      <c r="N426">
        <v>1524546000</v>
      </c>
      <c r="O426" s="6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4"/>
        <v>music</v>
      </c>
      <c r="T426" t="str">
        <f t="shared" si="33"/>
        <v>indie rock</v>
      </c>
    </row>
    <row r="427" spans="1:20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0"/>
        <v>287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 s="6">
        <f t="shared" si="31"/>
        <v>42213.208333333328</v>
      </c>
      <c r="N427">
        <v>1438578000</v>
      </c>
      <c r="O427" s="6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4"/>
        <v>photography</v>
      </c>
      <c r="T427" t="str">
        <f t="shared" si="33"/>
        <v>photography books</v>
      </c>
    </row>
    <row r="428" spans="1:20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0"/>
        <v>572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 s="6">
        <f t="shared" si="31"/>
        <v>41332.25</v>
      </c>
      <c r="N428">
        <v>1362549600</v>
      </c>
      <c r="O428" s="6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4"/>
        <v>theater</v>
      </c>
      <c r="T428" t="str">
        <f t="shared" si="33"/>
        <v>plays</v>
      </c>
    </row>
    <row r="429" spans="1:20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0"/>
        <v>112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 s="6">
        <f t="shared" si="31"/>
        <v>41895.208333333336</v>
      </c>
      <c r="N429">
        <v>1413349200</v>
      </c>
      <c r="O429" s="6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4"/>
        <v>theater</v>
      </c>
      <c r="T429" t="str">
        <f t="shared" si="33"/>
        <v>plays</v>
      </c>
    </row>
    <row r="430" spans="1:20" hidden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 s="6">
        <f t="shared" si="31"/>
        <v>40585.25</v>
      </c>
      <c r="N430">
        <v>1298008800</v>
      </c>
      <c r="O430" s="6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4"/>
        <v>film &amp; video</v>
      </c>
      <c r="T430" t="str">
        <f t="shared" si="33"/>
        <v>animation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0"/>
        <v>90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 s="6">
        <f t="shared" si="31"/>
        <v>41680.25</v>
      </c>
      <c r="N431">
        <v>1394427600</v>
      </c>
      <c r="O431" s="6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4"/>
        <v>photography</v>
      </c>
      <c r="T431" t="str">
        <f t="shared" si="33"/>
        <v>photography books</v>
      </c>
    </row>
    <row r="432" spans="1:20" ht="31.2" hidden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0"/>
        <v>67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 s="6">
        <f t="shared" si="31"/>
        <v>43737.208333333328</v>
      </c>
      <c r="N432">
        <v>1572670800</v>
      </c>
      <c r="O432" s="6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4"/>
        <v>theater</v>
      </c>
      <c r="T432" t="str">
        <f t="shared" si="33"/>
        <v>plays</v>
      </c>
    </row>
    <row r="433" spans="1:20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0"/>
        <v>192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 s="6">
        <f t="shared" si="31"/>
        <v>43273.208333333328</v>
      </c>
      <c r="N433">
        <v>1531112400</v>
      </c>
      <c r="O433" s="6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4"/>
        <v>theater</v>
      </c>
      <c r="T433" t="str">
        <f t="shared" si="33"/>
        <v>plays</v>
      </c>
    </row>
    <row r="434" spans="1:20" ht="31.2" hidden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0"/>
        <v>82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 s="6">
        <f t="shared" si="31"/>
        <v>41761.208333333336</v>
      </c>
      <c r="N434">
        <v>1400734800</v>
      </c>
      <c r="O434" s="6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4"/>
        <v>theater</v>
      </c>
      <c r="T434" t="str">
        <f t="shared" si="33"/>
        <v>plays</v>
      </c>
    </row>
    <row r="435" spans="1:20" hidden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 s="6">
        <f t="shared" si="31"/>
        <v>41603.25</v>
      </c>
      <c r="N435">
        <v>1386741600</v>
      </c>
      <c r="O435" s="6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4"/>
        <v>film &amp; video</v>
      </c>
      <c r="T435" t="str">
        <f t="shared" si="33"/>
        <v>documentary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0"/>
        <v>16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 s="6">
        <f t="shared" si="31"/>
        <v>42705.25</v>
      </c>
      <c r="N436">
        <v>1481781600</v>
      </c>
      <c r="O436" s="6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4"/>
        <v>theater</v>
      </c>
      <c r="T436" t="str">
        <f t="shared" si="33"/>
        <v>plays</v>
      </c>
    </row>
    <row r="437" spans="1:20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0"/>
        <v>116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 s="6">
        <f t="shared" si="31"/>
        <v>41988.25</v>
      </c>
      <c r="N437">
        <v>1419660000</v>
      </c>
      <c r="O437" s="6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4"/>
        <v>theater</v>
      </c>
      <c r="T437" t="str">
        <f t="shared" si="33"/>
        <v>plays</v>
      </c>
    </row>
    <row r="438" spans="1:20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0"/>
        <v>1052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 s="6">
        <f t="shared" si="31"/>
        <v>43575.208333333328</v>
      </c>
      <c r="N438">
        <v>1555822800</v>
      </c>
      <c r="O438" s="6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4"/>
        <v>music</v>
      </c>
      <c r="T438" t="str">
        <f t="shared" si="33"/>
        <v>jazz</v>
      </c>
    </row>
    <row r="439" spans="1:20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0"/>
        <v>123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 s="6">
        <f t="shared" si="31"/>
        <v>42260.208333333328</v>
      </c>
      <c r="N439">
        <v>1442379600</v>
      </c>
      <c r="O439" s="6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4"/>
        <v>film &amp; video</v>
      </c>
      <c r="T439" t="str">
        <f t="shared" si="33"/>
        <v>animation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0"/>
        <v>178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 s="6">
        <f t="shared" si="31"/>
        <v>41337.25</v>
      </c>
      <c r="N440">
        <v>1364965200</v>
      </c>
      <c r="O440" s="6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4"/>
        <v>theater</v>
      </c>
      <c r="T440" t="str">
        <f t="shared" si="33"/>
        <v>plays</v>
      </c>
    </row>
    <row r="441" spans="1:20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0"/>
        <v>355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 s="6">
        <f t="shared" si="31"/>
        <v>42680.208333333328</v>
      </c>
      <c r="N441">
        <v>1479016800</v>
      </c>
      <c r="O441" s="6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4"/>
        <v>film &amp; video</v>
      </c>
      <c r="T441" t="str">
        <f t="shared" si="33"/>
        <v>science fiction</v>
      </c>
    </row>
    <row r="442" spans="1:20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0"/>
        <v>161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 s="6">
        <f t="shared" si="31"/>
        <v>42916.208333333328</v>
      </c>
      <c r="N442">
        <v>1499662800</v>
      </c>
      <c r="O442" s="6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4"/>
        <v>film &amp; video</v>
      </c>
      <c r="T442" t="str">
        <f t="shared" si="33"/>
        <v>television</v>
      </c>
    </row>
    <row r="443" spans="1:20" hidden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0"/>
        <v>24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 s="6">
        <f t="shared" si="31"/>
        <v>41025.208333333336</v>
      </c>
      <c r="N443">
        <v>1337835600</v>
      </c>
      <c r="O443" s="6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4"/>
        <v>technology</v>
      </c>
      <c r="T443" t="str">
        <f t="shared" si="33"/>
        <v>wearables</v>
      </c>
    </row>
    <row r="444" spans="1:20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0"/>
        <v>198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 s="6">
        <f t="shared" si="31"/>
        <v>42980.208333333328</v>
      </c>
      <c r="N444">
        <v>1505710800</v>
      </c>
      <c r="O444" s="6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4"/>
        <v>theater</v>
      </c>
      <c r="T444" t="str">
        <f t="shared" si="33"/>
        <v>plays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0"/>
        <v>34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 s="6">
        <f t="shared" si="31"/>
        <v>40451.208333333336</v>
      </c>
      <c r="N445">
        <v>1287464400</v>
      </c>
      <c r="O445" s="6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4"/>
        <v>theater</v>
      </c>
      <c r="T445" t="str">
        <f t="shared" si="33"/>
        <v>plays</v>
      </c>
    </row>
    <row r="446" spans="1:20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0"/>
        <v>176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 s="6">
        <f t="shared" si="31"/>
        <v>40748.208333333336</v>
      </c>
      <c r="N446">
        <v>1311656400</v>
      </c>
      <c r="O446" s="6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4"/>
        <v>music</v>
      </c>
      <c r="T446" t="str">
        <f t="shared" si="33"/>
        <v>indie rock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0"/>
        <v>511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 s="6">
        <f t="shared" si="31"/>
        <v>40515.25</v>
      </c>
      <c r="N447">
        <v>1293170400</v>
      </c>
      <c r="O447" s="6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4"/>
        <v>theater</v>
      </c>
      <c r="T447" t="str">
        <f t="shared" si="33"/>
        <v>plays</v>
      </c>
    </row>
    <row r="448" spans="1:20" hidden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 s="6">
        <f t="shared" si="31"/>
        <v>41261.25</v>
      </c>
      <c r="N448">
        <v>1355983200</v>
      </c>
      <c r="O448" s="6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4"/>
        <v>technology</v>
      </c>
      <c r="T448" t="str">
        <f t="shared" si="33"/>
        <v>wearables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0"/>
        <v>24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 s="6">
        <f t="shared" si="31"/>
        <v>43088.25</v>
      </c>
      <c r="N449">
        <v>1515045600</v>
      </c>
      <c r="O449" s="6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4"/>
        <v>film &amp; video</v>
      </c>
      <c r="T449" t="str">
        <f t="shared" si="33"/>
        <v>television</v>
      </c>
    </row>
    <row r="450" spans="1:20" hidden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0"/>
        <v>50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 s="6">
        <f t="shared" si="31"/>
        <v>41378.208333333336</v>
      </c>
      <c r="N450">
        <v>1366088400</v>
      </c>
      <c r="O450" s="6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4"/>
        <v>games</v>
      </c>
      <c r="T450" t="str">
        <f t="shared" si="33"/>
        <v>video games</v>
      </c>
    </row>
    <row r="451" spans="1:20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5">INT(E451/D451*100)</f>
        <v>967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 s="6">
        <f t="shared" ref="M451:M514" si="36">(((L451/60)/60)/24)+DATE(1970,1,1)</f>
        <v>43530.25</v>
      </c>
      <c r="N451">
        <v>1553317200</v>
      </c>
      <c r="O451" s="6">
        <f t="shared" ref="O451:O514" si="37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34"/>
        <v>games</v>
      </c>
      <c r="T451" t="str">
        <f t="shared" ref="T451:T514" si="38">_xlfn.TEXTAFTER(R451,"/")</f>
        <v>video games</v>
      </c>
    </row>
    <row r="452" spans="1:20" hidden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5"/>
        <v>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 s="6">
        <f t="shared" si="36"/>
        <v>43394.208333333328</v>
      </c>
      <c r="N452">
        <v>1542088800</v>
      </c>
      <c r="O452" s="6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4"/>
        <v>film &amp; video</v>
      </c>
      <c r="T452" t="str">
        <f t="shared" si="38"/>
        <v>animation</v>
      </c>
    </row>
    <row r="453" spans="1:20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5"/>
        <v>122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 s="6">
        <f t="shared" si="36"/>
        <v>42935.208333333328</v>
      </c>
      <c r="N453">
        <v>1503118800</v>
      </c>
      <c r="O453" s="6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ref="S453:S516" si="39">_xlfn.TEXTBEFORE(R453,"/")</f>
        <v>music</v>
      </c>
      <c r="T453" t="str">
        <f t="shared" si="38"/>
        <v>rock</v>
      </c>
    </row>
    <row r="454" spans="1:20" ht="31.2" hidden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5"/>
        <v>63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 s="6">
        <f t="shared" si="36"/>
        <v>40365.208333333336</v>
      </c>
      <c r="N454">
        <v>1278478800</v>
      </c>
      <c r="O454" s="6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9"/>
        <v>film &amp; video</v>
      </c>
      <c r="T454" t="str">
        <f t="shared" si="38"/>
        <v>drama</v>
      </c>
    </row>
    <row r="455" spans="1:20" ht="31.2" hidden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5"/>
        <v>56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 s="6">
        <f t="shared" si="36"/>
        <v>42705.25</v>
      </c>
      <c r="N455">
        <v>1484114400</v>
      </c>
      <c r="O455" s="6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9"/>
        <v>film &amp; video</v>
      </c>
      <c r="T455" t="str">
        <f t="shared" si="38"/>
        <v>science fiction</v>
      </c>
    </row>
    <row r="456" spans="1:20" hidden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5"/>
        <v>44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 s="6">
        <f t="shared" si="36"/>
        <v>41568.208333333336</v>
      </c>
      <c r="N456">
        <v>1385445600</v>
      </c>
      <c r="O456" s="6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9"/>
        <v>film &amp; video</v>
      </c>
      <c r="T456" t="str">
        <f t="shared" si="38"/>
        <v>drama</v>
      </c>
    </row>
    <row r="457" spans="1:20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5"/>
        <v>118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 s="6">
        <f t="shared" si="36"/>
        <v>40809.208333333336</v>
      </c>
      <c r="N457">
        <v>1318741200</v>
      </c>
      <c r="O457" s="6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9"/>
        <v>theater</v>
      </c>
      <c r="T457" t="str">
        <f t="shared" si="38"/>
        <v>plays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5"/>
        <v>104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 s="6">
        <f t="shared" si="36"/>
        <v>43141.25</v>
      </c>
      <c r="N458">
        <v>1518242400</v>
      </c>
      <c r="O458" s="6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9"/>
        <v>music</v>
      </c>
      <c r="T458" t="str">
        <f t="shared" si="38"/>
        <v>indie rock</v>
      </c>
    </row>
    <row r="459" spans="1:20" hidden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5"/>
        <v>26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 s="6">
        <f t="shared" si="36"/>
        <v>42657.208333333328</v>
      </c>
      <c r="N459">
        <v>1476594000</v>
      </c>
      <c r="O459" s="6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9"/>
        <v>theater</v>
      </c>
      <c r="T459" t="str">
        <f t="shared" si="38"/>
        <v>plays</v>
      </c>
    </row>
    <row r="460" spans="1:20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5"/>
        <v>351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 s="6">
        <f t="shared" si="36"/>
        <v>40265.208333333336</v>
      </c>
      <c r="N460">
        <v>1273554000</v>
      </c>
      <c r="O460" s="6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9"/>
        <v>theater</v>
      </c>
      <c r="T460" t="str">
        <f t="shared" si="38"/>
        <v>plays</v>
      </c>
    </row>
    <row r="461" spans="1:20" hidden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5"/>
        <v>90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 s="6">
        <f t="shared" si="36"/>
        <v>42001.25</v>
      </c>
      <c r="N461">
        <v>1421906400</v>
      </c>
      <c r="O461" s="6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9"/>
        <v>film &amp; video</v>
      </c>
      <c r="T461" t="str">
        <f t="shared" si="38"/>
        <v>documentary</v>
      </c>
    </row>
    <row r="462" spans="1:20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5"/>
        <v>171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 s="6">
        <f t="shared" si="36"/>
        <v>40399.208333333336</v>
      </c>
      <c r="N462">
        <v>1281589200</v>
      </c>
      <c r="O462" s="6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9"/>
        <v>theater</v>
      </c>
      <c r="T462" t="str">
        <f t="shared" si="38"/>
        <v>plays</v>
      </c>
    </row>
    <row r="463" spans="1:20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5"/>
        <v>141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 s="6">
        <f t="shared" si="36"/>
        <v>41757.208333333336</v>
      </c>
      <c r="N463">
        <v>1400389200</v>
      </c>
      <c r="O463" s="6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9"/>
        <v>film &amp; video</v>
      </c>
      <c r="T463" t="str">
        <f t="shared" si="38"/>
        <v>drama</v>
      </c>
    </row>
    <row r="464" spans="1:20" hidden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5"/>
        <v>30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 s="6">
        <f t="shared" si="36"/>
        <v>41304.25</v>
      </c>
      <c r="N464">
        <v>1362808800</v>
      </c>
      <c r="O464" s="6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9"/>
        <v>games</v>
      </c>
      <c r="T464" t="str">
        <f t="shared" si="38"/>
        <v>mobile games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5"/>
        <v>108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 s="6">
        <f t="shared" si="36"/>
        <v>41639.25</v>
      </c>
      <c r="N465">
        <v>1388815200</v>
      </c>
      <c r="O465" s="6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9"/>
        <v>film &amp; video</v>
      </c>
      <c r="T465" t="str">
        <f t="shared" si="38"/>
        <v>animation</v>
      </c>
    </row>
    <row r="466" spans="1:20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5"/>
        <v>133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 s="6">
        <f t="shared" si="36"/>
        <v>43142.25</v>
      </c>
      <c r="N466">
        <v>1519538400</v>
      </c>
      <c r="O466" s="6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9"/>
        <v>theater</v>
      </c>
      <c r="T466" t="str">
        <f t="shared" si="38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5"/>
        <v>187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 s="6">
        <f t="shared" si="36"/>
        <v>43127.25</v>
      </c>
      <c r="N467">
        <v>1517810400</v>
      </c>
      <c r="O467" s="6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9"/>
        <v>publishing</v>
      </c>
      <c r="T467" t="str">
        <f t="shared" si="38"/>
        <v>translations</v>
      </c>
    </row>
    <row r="468" spans="1:20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5"/>
        <v>332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 s="6">
        <f t="shared" si="36"/>
        <v>41409.208333333336</v>
      </c>
      <c r="N468">
        <v>1370581200</v>
      </c>
      <c r="O468" s="6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9"/>
        <v>technology</v>
      </c>
      <c r="T468" t="str">
        <f t="shared" si="38"/>
        <v>wearables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5"/>
        <v>575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 s="6">
        <f t="shared" si="36"/>
        <v>42331.25</v>
      </c>
      <c r="N469">
        <v>1448863200</v>
      </c>
      <c r="O469" s="6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9"/>
        <v>technology</v>
      </c>
      <c r="T469" t="str">
        <f t="shared" si="38"/>
        <v>web</v>
      </c>
    </row>
    <row r="470" spans="1:20" hidden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5"/>
        <v>40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 s="6">
        <f t="shared" si="36"/>
        <v>43569.208333333328</v>
      </c>
      <c r="N470">
        <v>1556600400</v>
      </c>
      <c r="O470" s="6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9"/>
        <v>theater</v>
      </c>
      <c r="T470" t="str">
        <f t="shared" si="38"/>
        <v>plays</v>
      </c>
    </row>
    <row r="471" spans="1:20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5"/>
        <v>184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 s="6">
        <f t="shared" si="36"/>
        <v>42142.208333333328</v>
      </c>
      <c r="N471">
        <v>1432098000</v>
      </c>
      <c r="O471" s="6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9"/>
        <v>film &amp; video</v>
      </c>
      <c r="T471" t="str">
        <f t="shared" si="38"/>
        <v>drama</v>
      </c>
    </row>
    <row r="472" spans="1:20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5"/>
        <v>285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 s="6">
        <f t="shared" si="36"/>
        <v>42716.25</v>
      </c>
      <c r="N472">
        <v>1482127200</v>
      </c>
      <c r="O472" s="6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9"/>
        <v>technology</v>
      </c>
      <c r="T472" t="str">
        <f t="shared" si="38"/>
        <v>wearables</v>
      </c>
    </row>
    <row r="473" spans="1:20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5"/>
        <v>319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 s="6">
        <f t="shared" si="36"/>
        <v>41031.208333333336</v>
      </c>
      <c r="N473">
        <v>1335934800</v>
      </c>
      <c r="O473" s="6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9"/>
        <v>food</v>
      </c>
      <c r="T473" t="str">
        <f t="shared" si="38"/>
        <v>food trucks</v>
      </c>
    </row>
    <row r="474" spans="1:20" ht="31.2" hidden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5"/>
        <v>39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 s="6">
        <f t="shared" si="36"/>
        <v>43535.208333333328</v>
      </c>
      <c r="N474">
        <v>1556946000</v>
      </c>
      <c r="O474" s="6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9"/>
        <v>music</v>
      </c>
      <c r="T474" t="str">
        <f t="shared" si="38"/>
        <v>rock</v>
      </c>
    </row>
    <row r="475" spans="1:20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5"/>
        <v>178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 s="6">
        <f t="shared" si="36"/>
        <v>43277.208333333328</v>
      </c>
      <c r="N475">
        <v>1530075600</v>
      </c>
      <c r="O475" s="6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9"/>
        <v>music</v>
      </c>
      <c r="T475" t="str">
        <f t="shared" si="38"/>
        <v>electric music</v>
      </c>
    </row>
    <row r="476" spans="1:20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5"/>
        <v>365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 s="6">
        <f t="shared" si="36"/>
        <v>41989.25</v>
      </c>
      <c r="N476">
        <v>1418796000</v>
      </c>
      <c r="O476" s="6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9"/>
        <v>film &amp; video</v>
      </c>
      <c r="T476" t="str">
        <f t="shared" si="38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5"/>
        <v>113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 s="6">
        <f t="shared" si="36"/>
        <v>41450.208333333336</v>
      </c>
      <c r="N477">
        <v>1372482000</v>
      </c>
      <c r="O477" s="6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9"/>
        <v>publishing</v>
      </c>
      <c r="T477" t="str">
        <f t="shared" si="38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5"/>
        <v>29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 s="6">
        <f t="shared" si="36"/>
        <v>43322.208333333328</v>
      </c>
      <c r="N478">
        <v>1534395600</v>
      </c>
      <c r="O478" s="6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9"/>
        <v>publishing</v>
      </c>
      <c r="T478" t="str">
        <f t="shared" si="38"/>
        <v>fiction</v>
      </c>
    </row>
    <row r="479" spans="1:20" hidden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5"/>
        <v>54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 s="6">
        <f t="shared" si="36"/>
        <v>40720.208333333336</v>
      </c>
      <c r="N479">
        <v>1311397200</v>
      </c>
      <c r="O479" s="6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9"/>
        <v>film &amp; video</v>
      </c>
      <c r="T479" t="str">
        <f t="shared" si="38"/>
        <v>science fiction</v>
      </c>
    </row>
    <row r="480" spans="1:20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5"/>
        <v>236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 s="6">
        <f t="shared" si="36"/>
        <v>42072.208333333328</v>
      </c>
      <c r="N480">
        <v>1426914000</v>
      </c>
      <c r="O480" s="6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9"/>
        <v>technology</v>
      </c>
      <c r="T480" t="str">
        <f t="shared" si="38"/>
        <v>wearables</v>
      </c>
    </row>
    <row r="481" spans="1:20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5"/>
        <v>512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 s="6">
        <f t="shared" si="36"/>
        <v>42945.208333333328</v>
      </c>
      <c r="N481">
        <v>1501477200</v>
      </c>
      <c r="O481" s="6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9"/>
        <v>food</v>
      </c>
      <c r="T481" t="str">
        <f t="shared" si="38"/>
        <v>food trucks</v>
      </c>
    </row>
    <row r="482" spans="1:20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5"/>
        <v>100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 s="6">
        <f t="shared" si="36"/>
        <v>40248.25</v>
      </c>
      <c r="N482">
        <v>1269061200</v>
      </c>
      <c r="O482" s="6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9"/>
        <v>photography</v>
      </c>
      <c r="T482" t="str">
        <f t="shared" si="38"/>
        <v>photography books</v>
      </c>
    </row>
    <row r="483" spans="1:20" ht="31.2" hidden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5"/>
        <v>81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 s="6">
        <f t="shared" si="36"/>
        <v>41913.208333333336</v>
      </c>
      <c r="N483">
        <v>1415772000</v>
      </c>
      <c r="O483" s="6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9"/>
        <v>theater</v>
      </c>
      <c r="T483" t="str">
        <f t="shared" si="38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5"/>
        <v>16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 s="6">
        <f t="shared" si="36"/>
        <v>40963.25</v>
      </c>
      <c r="N484">
        <v>1331013600</v>
      </c>
      <c r="O484" s="6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9"/>
        <v>publishing</v>
      </c>
      <c r="T484" t="str">
        <f t="shared" si="38"/>
        <v>fiction</v>
      </c>
    </row>
    <row r="485" spans="1:20" hidden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5"/>
        <v>52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 s="6">
        <f t="shared" si="36"/>
        <v>43811.25</v>
      </c>
      <c r="N485">
        <v>1576735200</v>
      </c>
      <c r="O485" s="6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9"/>
        <v>theater</v>
      </c>
      <c r="T485" t="str">
        <f t="shared" si="38"/>
        <v>plays</v>
      </c>
    </row>
    <row r="486" spans="1:20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5"/>
        <v>260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 s="6">
        <f t="shared" si="36"/>
        <v>41855.208333333336</v>
      </c>
      <c r="N486">
        <v>1411362000</v>
      </c>
      <c r="O486" s="6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9"/>
        <v>food</v>
      </c>
      <c r="T486" t="str">
        <f t="shared" si="38"/>
        <v>food trucks</v>
      </c>
    </row>
    <row r="487" spans="1:20" ht="31.2" hidden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5"/>
        <v>30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 s="6">
        <f t="shared" si="36"/>
        <v>43626.208333333328</v>
      </c>
      <c r="N487">
        <v>1563685200</v>
      </c>
      <c r="O487" s="6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9"/>
        <v>theater</v>
      </c>
      <c r="T487" t="str">
        <f t="shared" si="38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5"/>
        <v>13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 s="6">
        <f t="shared" si="36"/>
        <v>43168.25</v>
      </c>
      <c r="N488">
        <v>1521867600</v>
      </c>
      <c r="O488" s="6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9"/>
        <v>publishing</v>
      </c>
      <c r="T488" t="str">
        <f t="shared" si="38"/>
        <v>translations</v>
      </c>
    </row>
    <row r="489" spans="1:20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5"/>
        <v>178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 s="6">
        <f t="shared" si="36"/>
        <v>42845.208333333328</v>
      </c>
      <c r="N489">
        <v>1495515600</v>
      </c>
      <c r="O489" s="6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9"/>
        <v>theater</v>
      </c>
      <c r="T489" t="str">
        <f t="shared" si="38"/>
        <v>plays</v>
      </c>
    </row>
    <row r="490" spans="1:20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5"/>
        <v>220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 s="6">
        <f t="shared" si="36"/>
        <v>42403.25</v>
      </c>
      <c r="N490">
        <v>1455948000</v>
      </c>
      <c r="O490" s="6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9"/>
        <v>theater</v>
      </c>
      <c r="T490" t="str">
        <f t="shared" si="38"/>
        <v>plays</v>
      </c>
    </row>
    <row r="491" spans="1:20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5"/>
        <v>101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 s="6">
        <f t="shared" si="36"/>
        <v>40406.208333333336</v>
      </c>
      <c r="N491">
        <v>1282366800</v>
      </c>
      <c r="O491" s="6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9"/>
        <v>technology</v>
      </c>
      <c r="T491" t="str">
        <f t="shared" si="38"/>
        <v>wearables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5"/>
        <v>191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 s="6">
        <f t="shared" si="36"/>
        <v>43786.25</v>
      </c>
      <c r="N492">
        <v>1574575200</v>
      </c>
      <c r="O492" s="6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9"/>
        <v>journalism</v>
      </c>
      <c r="T492" t="str">
        <f t="shared" si="38"/>
        <v>audio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5"/>
        <v>305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 s="6">
        <f t="shared" si="36"/>
        <v>41456.208333333336</v>
      </c>
      <c r="N493">
        <v>1374901200</v>
      </c>
      <c r="O493" s="6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9"/>
        <v>food</v>
      </c>
      <c r="T493" t="str">
        <f t="shared" si="38"/>
        <v>food trucks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5"/>
        <v>23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 s="6">
        <f t="shared" si="36"/>
        <v>40336.208333333336</v>
      </c>
      <c r="N494">
        <v>1278910800</v>
      </c>
      <c r="O494" s="6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9"/>
        <v>film &amp; video</v>
      </c>
      <c r="T494" t="str">
        <f t="shared" si="38"/>
        <v>shorts</v>
      </c>
    </row>
    <row r="495" spans="1:20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5"/>
        <v>723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 s="6">
        <f t="shared" si="36"/>
        <v>43645.208333333328</v>
      </c>
      <c r="N495">
        <v>1562907600</v>
      </c>
      <c r="O495" s="6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9"/>
        <v>photography</v>
      </c>
      <c r="T495" t="str">
        <f t="shared" si="38"/>
        <v>photography books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5"/>
        <v>547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 s="6">
        <f t="shared" si="36"/>
        <v>40990.208333333336</v>
      </c>
      <c r="N496">
        <v>1332478800</v>
      </c>
      <c r="O496" s="6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9"/>
        <v>technology</v>
      </c>
      <c r="T496" t="str">
        <f t="shared" si="38"/>
        <v>wearables</v>
      </c>
    </row>
    <row r="497" spans="1:20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5"/>
        <v>414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 s="6">
        <f t="shared" si="36"/>
        <v>41800.208333333336</v>
      </c>
      <c r="N497">
        <v>1402722000</v>
      </c>
      <c r="O497" s="6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9"/>
        <v>theater</v>
      </c>
      <c r="T497" t="str">
        <f t="shared" si="38"/>
        <v>plays</v>
      </c>
    </row>
    <row r="498" spans="1:20" hidden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5"/>
        <v>0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 s="6">
        <f t="shared" si="36"/>
        <v>42876.208333333328</v>
      </c>
      <c r="N498">
        <v>1496811600</v>
      </c>
      <c r="O498" s="6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9"/>
        <v>film &amp; video</v>
      </c>
      <c r="T498" t="str">
        <f t="shared" si="38"/>
        <v>animation</v>
      </c>
    </row>
    <row r="499" spans="1:20" hidden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5"/>
        <v>34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 s="6">
        <f t="shared" si="36"/>
        <v>42724.25</v>
      </c>
      <c r="N499">
        <v>1482213600</v>
      </c>
      <c r="O499" s="6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9"/>
        <v>technology</v>
      </c>
      <c r="T499" t="str">
        <f t="shared" si="38"/>
        <v>wearables</v>
      </c>
    </row>
    <row r="500" spans="1:20" hidden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5"/>
        <v>23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 s="6">
        <f t="shared" si="36"/>
        <v>42005.25</v>
      </c>
      <c r="N500">
        <v>1420264800</v>
      </c>
      <c r="O500" s="6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9"/>
        <v>technology</v>
      </c>
      <c r="T500" t="str">
        <f t="shared" si="38"/>
        <v>web</v>
      </c>
    </row>
    <row r="501" spans="1:20" ht="31.2" hidden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5"/>
        <v>48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 s="6">
        <f t="shared" si="36"/>
        <v>42444.208333333328</v>
      </c>
      <c r="N501">
        <v>1458450000</v>
      </c>
      <c r="O501" s="6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9"/>
        <v>film &amp; video</v>
      </c>
      <c r="T501" t="str">
        <f t="shared" si="38"/>
        <v>documentary</v>
      </c>
    </row>
    <row r="502" spans="1:20" hidden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5"/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 s="6">
        <f t="shared" si="36"/>
        <v>41395.208333333336</v>
      </c>
      <c r="N502">
        <v>1369803600</v>
      </c>
      <c r="O502" s="6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9"/>
        <v>theater</v>
      </c>
      <c r="T502" t="str">
        <f t="shared" si="38"/>
        <v>plays</v>
      </c>
    </row>
    <row r="503" spans="1:20" hidden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5"/>
        <v>70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 s="6">
        <f t="shared" si="36"/>
        <v>41345.208333333336</v>
      </c>
      <c r="N503">
        <v>1363237200</v>
      </c>
      <c r="O503" s="6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9"/>
        <v>film &amp; video</v>
      </c>
      <c r="T503" t="str">
        <f t="shared" si="38"/>
        <v>documentary</v>
      </c>
    </row>
    <row r="504" spans="1:20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5"/>
        <v>529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 s="6">
        <f t="shared" si="36"/>
        <v>41117.208333333336</v>
      </c>
      <c r="N504">
        <v>1345870800</v>
      </c>
      <c r="O504" s="6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9"/>
        <v>games</v>
      </c>
      <c r="T504" t="str">
        <f t="shared" si="38"/>
        <v>video games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5"/>
        <v>180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 s="6">
        <f t="shared" si="36"/>
        <v>42186.208333333328</v>
      </c>
      <c r="N505">
        <v>1437454800</v>
      </c>
      <c r="O505" s="6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9"/>
        <v>film &amp; video</v>
      </c>
      <c r="T505" t="str">
        <f t="shared" si="38"/>
        <v>drama</v>
      </c>
    </row>
    <row r="506" spans="1:20" hidden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5"/>
        <v>92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 s="6">
        <f t="shared" si="36"/>
        <v>42142.208333333328</v>
      </c>
      <c r="N506">
        <v>1432011600</v>
      </c>
      <c r="O506" s="6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9"/>
        <v>music</v>
      </c>
      <c r="T506" t="str">
        <f t="shared" si="38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5"/>
        <v>13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 s="6">
        <f t="shared" si="36"/>
        <v>41341.25</v>
      </c>
      <c r="N507">
        <v>1366347600</v>
      </c>
      <c r="O507" s="6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9"/>
        <v>publishing</v>
      </c>
      <c r="T507" t="str">
        <f t="shared" si="38"/>
        <v>radio &amp; podcasts</v>
      </c>
    </row>
    <row r="508" spans="1:20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5"/>
        <v>927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 s="6">
        <f t="shared" si="36"/>
        <v>43062.25</v>
      </c>
      <c r="N508">
        <v>1512885600</v>
      </c>
      <c r="O508" s="6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9"/>
        <v>theater</v>
      </c>
      <c r="T508" t="str">
        <f t="shared" si="38"/>
        <v>plays</v>
      </c>
    </row>
    <row r="509" spans="1:20" ht="31.2" hidden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5"/>
        <v>39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 s="6">
        <f t="shared" si="36"/>
        <v>41373.208333333336</v>
      </c>
      <c r="N509">
        <v>1369717200</v>
      </c>
      <c r="O509" s="6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9"/>
        <v>technology</v>
      </c>
      <c r="T509" t="str">
        <f t="shared" si="38"/>
        <v>web</v>
      </c>
    </row>
    <row r="510" spans="1:20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5"/>
        <v>112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 s="6">
        <f t="shared" si="36"/>
        <v>43310.208333333328</v>
      </c>
      <c r="N510">
        <v>1534654800</v>
      </c>
      <c r="O510" s="6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9"/>
        <v>theater</v>
      </c>
      <c r="T510" t="str">
        <f t="shared" si="38"/>
        <v>plays</v>
      </c>
    </row>
    <row r="511" spans="1:20" hidden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5"/>
        <v>70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 s="6">
        <f t="shared" si="36"/>
        <v>41034.208333333336</v>
      </c>
      <c r="N511">
        <v>1337058000</v>
      </c>
      <c r="O511" s="6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9"/>
        <v>theater</v>
      </c>
      <c r="T511" t="str">
        <f t="shared" si="38"/>
        <v>plays</v>
      </c>
    </row>
    <row r="512" spans="1:20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5"/>
        <v>119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 s="6">
        <f t="shared" si="36"/>
        <v>43251.208333333328</v>
      </c>
      <c r="N512">
        <v>1529816400</v>
      </c>
      <c r="O512" s="6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9"/>
        <v>film &amp; video</v>
      </c>
      <c r="T512" t="str">
        <f t="shared" si="38"/>
        <v>drama</v>
      </c>
    </row>
    <row r="513" spans="1:20" hidden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5"/>
        <v>24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 s="6">
        <f t="shared" si="36"/>
        <v>43671.208333333328</v>
      </c>
      <c r="N513">
        <v>1564894800</v>
      </c>
      <c r="O513" s="6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9"/>
        <v>theater</v>
      </c>
      <c r="T513" t="str">
        <f t="shared" si="38"/>
        <v>plays</v>
      </c>
    </row>
    <row r="514" spans="1:20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5"/>
        <v>139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 s="6">
        <f t="shared" si="36"/>
        <v>41825.208333333336</v>
      </c>
      <c r="N514">
        <v>1404622800</v>
      </c>
      <c r="O514" s="6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9"/>
        <v>games</v>
      </c>
      <c r="T514" t="str">
        <f t="shared" si="38"/>
        <v>video games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0">INT(E515/D515*100)</f>
        <v>39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 s="6">
        <f t="shared" ref="M515:M578" si="41">(((L515/60)/60)/24)+DATE(1970,1,1)</f>
        <v>40430.208333333336</v>
      </c>
      <c r="N515">
        <v>1284181200</v>
      </c>
      <c r="O515" s="6">
        <f t="shared" ref="O515:O578" si="42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39"/>
        <v>film &amp; video</v>
      </c>
      <c r="T515" t="str">
        <f t="shared" ref="T515:T578" si="43">_xlfn.TEXTAFTER(R515,"/")</f>
        <v>television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0"/>
        <v>22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 s="6">
        <f t="shared" si="41"/>
        <v>41614.25</v>
      </c>
      <c r="N516">
        <v>1386741600</v>
      </c>
      <c r="O516" s="6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39"/>
        <v>music</v>
      </c>
      <c r="T516" t="str">
        <f t="shared" si="43"/>
        <v>rock</v>
      </c>
    </row>
    <row r="517" spans="1:20" hidden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0"/>
        <v>55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 s="6">
        <f t="shared" si="41"/>
        <v>40900.25</v>
      </c>
      <c r="N517">
        <v>1324792800</v>
      </c>
      <c r="O517" s="6">
        <f t="shared" si="42"/>
        <v>40902.25</v>
      </c>
      <c r="P517" t="b">
        <v>0</v>
      </c>
      <c r="Q517" t="b">
        <v>1</v>
      </c>
      <c r="R517" t="s">
        <v>33</v>
      </c>
      <c r="S517" t="str">
        <f t="shared" ref="S517:S580" si="44">_xlfn.TEXTBEFORE(R517,"/")</f>
        <v>theater</v>
      </c>
      <c r="T517" t="str">
        <f t="shared" si="4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0"/>
        <v>42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 s="6">
        <f t="shared" si="41"/>
        <v>40396.208333333336</v>
      </c>
      <c r="N518">
        <v>1284354000</v>
      </c>
      <c r="O518" s="6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4"/>
        <v>publishing</v>
      </c>
      <c r="T518" t="str">
        <f t="shared" si="43"/>
        <v>nonfiction</v>
      </c>
    </row>
    <row r="519" spans="1:20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0"/>
        <v>112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 s="6">
        <f t="shared" si="41"/>
        <v>42860.208333333328</v>
      </c>
      <c r="N519">
        <v>1494392400</v>
      </c>
      <c r="O519" s="6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4"/>
        <v>food</v>
      </c>
      <c r="T519" t="str">
        <f t="shared" si="43"/>
        <v>food trucks</v>
      </c>
    </row>
    <row r="520" spans="1:20" ht="31.2" hidden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0"/>
        <v>7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 s="6">
        <f t="shared" si="41"/>
        <v>43154.25</v>
      </c>
      <c r="N520">
        <v>1519538400</v>
      </c>
      <c r="O520" s="6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4"/>
        <v>film &amp; video</v>
      </c>
      <c r="T520" t="str">
        <f t="shared" si="43"/>
        <v>animation</v>
      </c>
    </row>
    <row r="521" spans="1:20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0"/>
        <v>101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 s="6">
        <f t="shared" si="41"/>
        <v>42012.25</v>
      </c>
      <c r="N521">
        <v>1421906400</v>
      </c>
      <c r="O521" s="6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4"/>
        <v>music</v>
      </c>
      <c r="T521" t="str">
        <f t="shared" si="43"/>
        <v>rock</v>
      </c>
    </row>
    <row r="522" spans="1:20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0"/>
        <v>425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 s="6">
        <f t="shared" si="41"/>
        <v>43574.208333333328</v>
      </c>
      <c r="N522">
        <v>1555909200</v>
      </c>
      <c r="O522" s="6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4"/>
        <v>theater</v>
      </c>
      <c r="T522" t="str">
        <f t="shared" si="43"/>
        <v>plays</v>
      </c>
    </row>
    <row r="523" spans="1:20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0"/>
        <v>145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 s="6">
        <f t="shared" si="41"/>
        <v>42605.208333333328</v>
      </c>
      <c r="N523">
        <v>1472446800</v>
      </c>
      <c r="O523" s="6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4"/>
        <v>film &amp; video</v>
      </c>
      <c r="T523" t="str">
        <f t="shared" si="43"/>
        <v>drama</v>
      </c>
    </row>
    <row r="524" spans="1:20" ht="31.2" hidden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0"/>
        <v>32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 s="6">
        <f t="shared" si="41"/>
        <v>41093.208333333336</v>
      </c>
      <c r="N524">
        <v>1342328400</v>
      </c>
      <c r="O524" s="6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4"/>
        <v>film &amp; video</v>
      </c>
      <c r="T524" t="str">
        <f t="shared" si="43"/>
        <v>shorts</v>
      </c>
    </row>
    <row r="525" spans="1:20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0"/>
        <v>700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 s="6">
        <f t="shared" si="41"/>
        <v>40241.25</v>
      </c>
      <c r="N525">
        <v>1268114400</v>
      </c>
      <c r="O525" s="6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4"/>
        <v>film &amp; video</v>
      </c>
      <c r="T525" t="str">
        <f t="shared" si="43"/>
        <v>shorts</v>
      </c>
    </row>
    <row r="526" spans="1:20" hidden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0"/>
        <v>83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 s="6">
        <f t="shared" si="41"/>
        <v>40294.208333333336</v>
      </c>
      <c r="N526">
        <v>1273381200</v>
      </c>
      <c r="O526" s="6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4"/>
        <v>theater</v>
      </c>
      <c r="T526" t="str">
        <f t="shared" si="43"/>
        <v>plays</v>
      </c>
    </row>
    <row r="527" spans="1:20" ht="31.2" hidden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0"/>
        <v>84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 s="6">
        <f t="shared" si="41"/>
        <v>40505.25</v>
      </c>
      <c r="N527">
        <v>1290837600</v>
      </c>
      <c r="O527" s="6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4"/>
        <v>technology</v>
      </c>
      <c r="T527" t="str">
        <f t="shared" si="43"/>
        <v>wearables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0"/>
        <v>155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 s="6">
        <f t="shared" si="41"/>
        <v>42364.25</v>
      </c>
      <c r="N528">
        <v>1454306400</v>
      </c>
      <c r="O528" s="6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4"/>
        <v>theater</v>
      </c>
      <c r="T528" t="str">
        <f t="shared" si="43"/>
        <v>plays</v>
      </c>
    </row>
    <row r="529" spans="1:20" hidden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0"/>
        <v>99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 s="6">
        <f t="shared" si="41"/>
        <v>42405.25</v>
      </c>
      <c r="N529">
        <v>1457762400</v>
      </c>
      <c r="O529" s="6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4"/>
        <v>film &amp; video</v>
      </c>
      <c r="T529" t="str">
        <f t="shared" si="43"/>
        <v>animation</v>
      </c>
    </row>
    <row r="530" spans="1:20" hidden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0"/>
        <v>80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 s="6">
        <f t="shared" si="41"/>
        <v>41601.25</v>
      </c>
      <c r="N530">
        <v>1389074400</v>
      </c>
      <c r="O530" s="6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4"/>
        <v>music</v>
      </c>
      <c r="T530" t="str">
        <f t="shared" si="43"/>
        <v>indie rock</v>
      </c>
    </row>
    <row r="531" spans="1:20" hidden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0"/>
        <v>11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 s="6">
        <f t="shared" si="41"/>
        <v>41769.208333333336</v>
      </c>
      <c r="N531">
        <v>1402117200</v>
      </c>
      <c r="O531" s="6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4"/>
        <v>games</v>
      </c>
      <c r="T531" t="str">
        <f t="shared" si="4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0"/>
        <v>91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 s="6">
        <f t="shared" si="41"/>
        <v>40421.208333333336</v>
      </c>
      <c r="N532">
        <v>1284440400</v>
      </c>
      <c r="O532" s="6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4"/>
        <v>publishing</v>
      </c>
      <c r="T532" t="str">
        <f t="shared" si="43"/>
        <v>fiction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0"/>
        <v>95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 s="6">
        <f t="shared" si="41"/>
        <v>41589.25</v>
      </c>
      <c r="N533">
        <v>1388988000</v>
      </c>
      <c r="O533" s="6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4"/>
        <v>games</v>
      </c>
      <c r="T533" t="str">
        <f t="shared" si="43"/>
        <v>video games</v>
      </c>
    </row>
    <row r="534" spans="1:20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0"/>
        <v>502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 s="6">
        <f t="shared" si="41"/>
        <v>43125.25</v>
      </c>
      <c r="N534">
        <v>1516946400</v>
      </c>
      <c r="O534" s="6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4"/>
        <v>theater</v>
      </c>
      <c r="T534" t="str">
        <f t="shared" si="43"/>
        <v>plays</v>
      </c>
    </row>
    <row r="535" spans="1:20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0"/>
        <v>159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 s="6">
        <f t="shared" si="41"/>
        <v>41479.208333333336</v>
      </c>
      <c r="N535">
        <v>1377752400</v>
      </c>
      <c r="O535" s="6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4"/>
        <v>music</v>
      </c>
      <c r="T535" t="str">
        <f t="shared" si="43"/>
        <v>indie rock</v>
      </c>
    </row>
    <row r="536" spans="1:20" hidden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0"/>
        <v>15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 s="6">
        <f t="shared" si="41"/>
        <v>43329.208333333328</v>
      </c>
      <c r="N536">
        <v>1534568400</v>
      </c>
      <c r="O536" s="6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4"/>
        <v>film &amp; video</v>
      </c>
      <c r="T536" t="str">
        <f t="shared" si="43"/>
        <v>drama</v>
      </c>
    </row>
    <row r="537" spans="1:20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0"/>
        <v>482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 s="6">
        <f t="shared" si="41"/>
        <v>43259.208333333328</v>
      </c>
      <c r="N537">
        <v>1528606800</v>
      </c>
      <c r="O537" s="6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4"/>
        <v>theater</v>
      </c>
      <c r="T537" t="str">
        <f t="shared" si="4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0"/>
        <v>149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 s="6">
        <f t="shared" si="41"/>
        <v>40414.208333333336</v>
      </c>
      <c r="N538">
        <v>1284872400</v>
      </c>
      <c r="O538" s="6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4"/>
        <v>publishing</v>
      </c>
      <c r="T538" t="str">
        <f t="shared" si="43"/>
        <v>fiction</v>
      </c>
    </row>
    <row r="539" spans="1:20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0"/>
        <v>117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 s="6">
        <f t="shared" si="41"/>
        <v>43342.208333333328</v>
      </c>
      <c r="N539">
        <v>1537592400</v>
      </c>
      <c r="O539" s="6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4"/>
        <v>film &amp; video</v>
      </c>
      <c r="T539" t="str">
        <f t="shared" si="43"/>
        <v>documentary</v>
      </c>
    </row>
    <row r="540" spans="1:20" hidden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0"/>
        <v>37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 s="6">
        <f t="shared" si="41"/>
        <v>41539.208333333336</v>
      </c>
      <c r="N540">
        <v>1381208400</v>
      </c>
      <c r="O540" s="6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4"/>
        <v>games</v>
      </c>
      <c r="T540" t="str">
        <f t="shared" si="43"/>
        <v>mobile games</v>
      </c>
    </row>
    <row r="541" spans="1:20" hidden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0"/>
        <v>72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 s="6">
        <f t="shared" si="41"/>
        <v>43647.208333333328</v>
      </c>
      <c r="N541">
        <v>1562475600</v>
      </c>
      <c r="O541" s="6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4"/>
        <v>food</v>
      </c>
      <c r="T541" t="str">
        <f t="shared" si="43"/>
        <v>food trucks</v>
      </c>
    </row>
    <row r="542" spans="1:20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0"/>
        <v>265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 s="6">
        <f t="shared" si="41"/>
        <v>43225.208333333328</v>
      </c>
      <c r="N542">
        <v>1527397200</v>
      </c>
      <c r="O542" s="6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4"/>
        <v>photography</v>
      </c>
      <c r="T542" t="str">
        <f t="shared" si="43"/>
        <v>photography books</v>
      </c>
    </row>
    <row r="543" spans="1:20" hidden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0"/>
        <v>24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 s="6">
        <f t="shared" si="41"/>
        <v>42165.208333333328</v>
      </c>
      <c r="N543">
        <v>1436158800</v>
      </c>
      <c r="O543" s="6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4"/>
        <v>games</v>
      </c>
      <c r="T543" t="str">
        <f t="shared" si="43"/>
        <v>mobile games</v>
      </c>
    </row>
    <row r="544" spans="1:20" hidden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0"/>
        <v>2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 s="6">
        <f t="shared" si="41"/>
        <v>42391.25</v>
      </c>
      <c r="N544">
        <v>1456034400</v>
      </c>
      <c r="O544" s="6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4"/>
        <v>music</v>
      </c>
      <c r="T544" t="str">
        <f t="shared" si="43"/>
        <v>indie rock</v>
      </c>
    </row>
    <row r="545" spans="1:20" hidden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0"/>
        <v>16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 s="6">
        <f t="shared" si="41"/>
        <v>41528.208333333336</v>
      </c>
      <c r="N545">
        <v>1380171600</v>
      </c>
      <c r="O545" s="6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4"/>
        <v>games</v>
      </c>
      <c r="T545" t="str">
        <f t="shared" si="43"/>
        <v>video games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0"/>
        <v>276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 s="6">
        <f t="shared" si="41"/>
        <v>42377.25</v>
      </c>
      <c r="N546">
        <v>1453356000</v>
      </c>
      <c r="O546" s="6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4"/>
        <v>music</v>
      </c>
      <c r="T546" t="str">
        <f t="shared" si="43"/>
        <v>rock</v>
      </c>
    </row>
    <row r="547" spans="1:20" hidden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0"/>
        <v>88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 s="6">
        <f t="shared" si="41"/>
        <v>43824.25</v>
      </c>
      <c r="N547">
        <v>1578981600</v>
      </c>
      <c r="O547" s="6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4"/>
        <v>theater</v>
      </c>
      <c r="T547" t="str">
        <f t="shared" si="43"/>
        <v>plays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0"/>
        <v>163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 s="6">
        <f t="shared" si="41"/>
        <v>43360.208333333328</v>
      </c>
      <c r="N548">
        <v>1537419600</v>
      </c>
      <c r="O548" s="6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4"/>
        <v>theater</v>
      </c>
      <c r="T548" t="str">
        <f t="shared" si="43"/>
        <v>plays</v>
      </c>
    </row>
    <row r="549" spans="1:20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0"/>
        <v>969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 s="6">
        <f t="shared" si="41"/>
        <v>42029.25</v>
      </c>
      <c r="N549">
        <v>1423202400</v>
      </c>
      <c r="O549" s="6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4"/>
        <v>film &amp; video</v>
      </c>
      <c r="T549" t="str">
        <f t="shared" si="43"/>
        <v>drama</v>
      </c>
    </row>
    <row r="550" spans="1:20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0"/>
        <v>270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 s="6">
        <f t="shared" si="41"/>
        <v>42461.208333333328</v>
      </c>
      <c r="N550">
        <v>1460610000</v>
      </c>
      <c r="O550" s="6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4"/>
        <v>theater</v>
      </c>
      <c r="T550" t="str">
        <f t="shared" si="43"/>
        <v>plays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0"/>
        <v>284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 s="6">
        <f t="shared" si="41"/>
        <v>41422.208333333336</v>
      </c>
      <c r="N551">
        <v>1370494800</v>
      </c>
      <c r="O551" s="6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4"/>
        <v>technology</v>
      </c>
      <c r="T551" t="str">
        <f t="shared" si="43"/>
        <v>wearables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0"/>
        <v>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 s="6">
        <f t="shared" si="41"/>
        <v>40968.25</v>
      </c>
      <c r="N552">
        <v>1332306000</v>
      </c>
      <c r="O552" s="6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4"/>
        <v>music</v>
      </c>
      <c r="T552" t="str">
        <f t="shared" si="43"/>
        <v>indie rock</v>
      </c>
    </row>
    <row r="553" spans="1:20" ht="31.2" hidden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0"/>
        <v>58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 s="6">
        <f t="shared" si="41"/>
        <v>41993.25</v>
      </c>
      <c r="N553">
        <v>1422511200</v>
      </c>
      <c r="O553" s="6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4"/>
        <v>technology</v>
      </c>
      <c r="T553" t="str">
        <f t="shared" si="43"/>
        <v>web</v>
      </c>
    </row>
    <row r="554" spans="1:20" hidden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0"/>
        <v>98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 s="6">
        <f t="shared" si="41"/>
        <v>42700.25</v>
      </c>
      <c r="N554">
        <v>1480312800</v>
      </c>
      <c r="O554" s="6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4"/>
        <v>theater</v>
      </c>
      <c r="T554" t="str">
        <f t="shared" si="43"/>
        <v>plays</v>
      </c>
    </row>
    <row r="555" spans="1:20" ht="31.2" hidden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0"/>
        <v>43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 s="6">
        <f t="shared" si="41"/>
        <v>40545.25</v>
      </c>
      <c r="N555">
        <v>1294034400</v>
      </c>
      <c r="O555" s="6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4"/>
        <v>music</v>
      </c>
      <c r="T555" t="str">
        <f t="shared" si="43"/>
        <v>rock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0"/>
        <v>151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 s="6">
        <f t="shared" si="41"/>
        <v>42723.25</v>
      </c>
      <c r="N556">
        <v>1482645600</v>
      </c>
      <c r="O556" s="6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4"/>
        <v>music</v>
      </c>
      <c r="T556" t="str">
        <f t="shared" si="43"/>
        <v>indie rock</v>
      </c>
    </row>
    <row r="557" spans="1:20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0"/>
        <v>223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 s="6">
        <f t="shared" si="41"/>
        <v>41731.208333333336</v>
      </c>
      <c r="N557">
        <v>1399093200</v>
      </c>
      <c r="O557" s="6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4"/>
        <v>music</v>
      </c>
      <c r="T557" t="str">
        <f t="shared" si="4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0"/>
        <v>239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 s="6">
        <f t="shared" si="41"/>
        <v>40792.208333333336</v>
      </c>
      <c r="N558">
        <v>1315890000</v>
      </c>
      <c r="O558" s="6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4"/>
        <v>publishing</v>
      </c>
      <c r="T558" t="str">
        <f t="shared" si="43"/>
        <v>translations</v>
      </c>
    </row>
    <row r="559" spans="1:20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0"/>
        <v>199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 s="6">
        <f t="shared" si="41"/>
        <v>42279.208333333328</v>
      </c>
      <c r="N559">
        <v>1444021200</v>
      </c>
      <c r="O559" s="6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4"/>
        <v>film &amp; video</v>
      </c>
      <c r="T559" t="str">
        <f t="shared" si="43"/>
        <v>science fiction</v>
      </c>
    </row>
    <row r="560" spans="1:20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0"/>
        <v>137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 s="6">
        <f t="shared" si="41"/>
        <v>42424.25</v>
      </c>
      <c r="N560">
        <v>1460005200</v>
      </c>
      <c r="O560" s="6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4"/>
        <v>theater</v>
      </c>
      <c r="T560" t="str">
        <f t="shared" si="43"/>
        <v>plays</v>
      </c>
    </row>
    <row r="561" spans="1:20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0"/>
        <v>100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 s="6">
        <f t="shared" si="41"/>
        <v>42584.208333333328</v>
      </c>
      <c r="N561">
        <v>1470718800</v>
      </c>
      <c r="O561" s="6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4"/>
        <v>theater</v>
      </c>
      <c r="T561" t="str">
        <f t="shared" si="43"/>
        <v>plays</v>
      </c>
    </row>
    <row r="562" spans="1:20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0"/>
        <v>794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 s="6">
        <f t="shared" si="41"/>
        <v>40865.25</v>
      </c>
      <c r="N562">
        <v>1325052000</v>
      </c>
      <c r="O562" s="6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4"/>
        <v>film &amp; video</v>
      </c>
      <c r="T562" t="str">
        <f t="shared" si="43"/>
        <v>animation</v>
      </c>
    </row>
    <row r="563" spans="1:20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0"/>
        <v>369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 s="6">
        <f t="shared" si="41"/>
        <v>40833.208333333336</v>
      </c>
      <c r="N563">
        <v>1319000400</v>
      </c>
      <c r="O563" s="6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4"/>
        <v>theater</v>
      </c>
      <c r="T563" t="str">
        <f t="shared" si="43"/>
        <v>plays</v>
      </c>
    </row>
    <row r="564" spans="1:20" ht="31.2" hidden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0"/>
        <v>12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 s="6">
        <f t="shared" si="41"/>
        <v>43536.208333333328</v>
      </c>
      <c r="N564">
        <v>1552539600</v>
      </c>
      <c r="O564" s="6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4"/>
        <v>music</v>
      </c>
      <c r="T564" t="str">
        <f t="shared" si="43"/>
        <v>rock</v>
      </c>
    </row>
    <row r="565" spans="1:20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0"/>
        <v>138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 s="6">
        <f t="shared" si="41"/>
        <v>43417.25</v>
      </c>
      <c r="N565">
        <v>1543816800</v>
      </c>
      <c r="O565" s="6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4"/>
        <v>film &amp; video</v>
      </c>
      <c r="T565" t="str">
        <f t="shared" si="43"/>
        <v>documentary</v>
      </c>
    </row>
    <row r="566" spans="1:20" hidden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0"/>
        <v>83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 s="6">
        <f t="shared" si="41"/>
        <v>42078.208333333328</v>
      </c>
      <c r="N566">
        <v>1427086800</v>
      </c>
      <c r="O566" s="6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4"/>
        <v>theater</v>
      </c>
      <c r="T566" t="str">
        <f t="shared" si="43"/>
        <v>plays</v>
      </c>
    </row>
    <row r="567" spans="1:20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0"/>
        <v>204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 s="6">
        <f t="shared" si="41"/>
        <v>40862.25</v>
      </c>
      <c r="N567">
        <v>1323064800</v>
      </c>
      <c r="O567" s="6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4"/>
        <v>theater</v>
      </c>
      <c r="T567" t="str">
        <f t="shared" si="43"/>
        <v>plays</v>
      </c>
    </row>
    <row r="568" spans="1:20" hidden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0"/>
        <v>44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 s="6">
        <f t="shared" si="41"/>
        <v>42424.25</v>
      </c>
      <c r="N568">
        <v>1458277200</v>
      </c>
      <c r="O568" s="6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4"/>
        <v>music</v>
      </c>
      <c r="T568" t="str">
        <f t="shared" si="43"/>
        <v>electric music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0"/>
        <v>218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 s="6">
        <f t="shared" si="41"/>
        <v>41830.208333333336</v>
      </c>
      <c r="N569">
        <v>1405141200</v>
      </c>
      <c r="O569" s="6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4"/>
        <v>music</v>
      </c>
      <c r="T569" t="str">
        <f t="shared" si="43"/>
        <v>rock</v>
      </c>
    </row>
    <row r="570" spans="1:20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0"/>
        <v>186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 s="6">
        <f t="shared" si="41"/>
        <v>40374.208333333336</v>
      </c>
      <c r="N570">
        <v>1283058000</v>
      </c>
      <c r="O570" s="6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4"/>
        <v>theater</v>
      </c>
      <c r="T570" t="str">
        <f t="shared" si="43"/>
        <v>plays</v>
      </c>
    </row>
    <row r="571" spans="1:20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0"/>
        <v>237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 s="6">
        <f t="shared" si="41"/>
        <v>40554.25</v>
      </c>
      <c r="N571">
        <v>1295762400</v>
      </c>
      <c r="O571" s="6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4"/>
        <v>film &amp; video</v>
      </c>
      <c r="T571" t="str">
        <f t="shared" si="43"/>
        <v>animation</v>
      </c>
    </row>
    <row r="572" spans="1:20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0"/>
        <v>305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 s="6">
        <f t="shared" si="41"/>
        <v>41993.25</v>
      </c>
      <c r="N572">
        <v>1419573600</v>
      </c>
      <c r="O572" s="6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4"/>
        <v>music</v>
      </c>
      <c r="T572" t="str">
        <f t="shared" si="43"/>
        <v>rock</v>
      </c>
    </row>
    <row r="573" spans="1:20" hidden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0"/>
        <v>94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 s="6">
        <f t="shared" si="41"/>
        <v>42174.208333333328</v>
      </c>
      <c r="N573">
        <v>1438750800</v>
      </c>
      <c r="O573" s="6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4"/>
        <v>film &amp; video</v>
      </c>
      <c r="T573" t="str">
        <f t="shared" si="43"/>
        <v>shorts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0"/>
        <v>54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 s="6">
        <f t="shared" si="41"/>
        <v>42275.208333333328</v>
      </c>
      <c r="N574">
        <v>1444798800</v>
      </c>
      <c r="O574" s="6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4"/>
        <v>music</v>
      </c>
      <c r="T574" t="str">
        <f t="shared" si="43"/>
        <v>rock</v>
      </c>
    </row>
    <row r="575" spans="1:20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0"/>
        <v>111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 s="6">
        <f t="shared" si="41"/>
        <v>41761.208333333336</v>
      </c>
      <c r="N575">
        <v>1399179600</v>
      </c>
      <c r="O575" s="6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4"/>
        <v>journalism</v>
      </c>
      <c r="T575" t="str">
        <f t="shared" si="43"/>
        <v>audio</v>
      </c>
    </row>
    <row r="576" spans="1:20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0"/>
        <v>369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 s="6">
        <f t="shared" si="41"/>
        <v>43806.25</v>
      </c>
      <c r="N576">
        <v>1576562400</v>
      </c>
      <c r="O576" s="6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4"/>
        <v>food</v>
      </c>
      <c r="T576" t="str">
        <f t="shared" si="43"/>
        <v>food trucks</v>
      </c>
    </row>
    <row r="577" spans="1:20" hidden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0"/>
        <v>62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 s="6">
        <f t="shared" si="41"/>
        <v>41779.208333333336</v>
      </c>
      <c r="N577">
        <v>1400821200</v>
      </c>
      <c r="O577" s="6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4"/>
        <v>theater</v>
      </c>
      <c r="T577" t="str">
        <f t="shared" si="43"/>
        <v>plays</v>
      </c>
    </row>
    <row r="578" spans="1:20" ht="31.2" hidden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0"/>
        <v>64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 s="6">
        <f t="shared" si="41"/>
        <v>43040.208333333328</v>
      </c>
      <c r="N578">
        <v>1510984800</v>
      </c>
      <c r="O578" s="6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4"/>
        <v>theater</v>
      </c>
      <c r="T578" t="str">
        <f t="shared" si="43"/>
        <v>plays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5">INT(E579/D579*100)</f>
        <v>18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 s="6">
        <f t="shared" ref="M579:M642" si="46">(((L579/60)/60)/24)+DATE(1970,1,1)</f>
        <v>40613.25</v>
      </c>
      <c r="N579">
        <v>1302066000</v>
      </c>
      <c r="O579" s="6">
        <f t="shared" ref="O579:O642" si="4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44"/>
        <v>music</v>
      </c>
      <c r="T579" t="str">
        <f t="shared" ref="T579:T642" si="48">_xlfn.TEXTAFTER(R579,"/")</f>
        <v>jazz</v>
      </c>
    </row>
    <row r="580" spans="1:20" hidden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5"/>
        <v>16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 s="6">
        <f t="shared" si="46"/>
        <v>40878.25</v>
      </c>
      <c r="N580">
        <v>1322978400</v>
      </c>
      <c r="O580" s="6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4"/>
        <v>film &amp; video</v>
      </c>
      <c r="T580" t="str">
        <f t="shared" si="48"/>
        <v>science fiction</v>
      </c>
    </row>
    <row r="581" spans="1:20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5"/>
        <v>101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 s="6">
        <f t="shared" si="46"/>
        <v>40762.208333333336</v>
      </c>
      <c r="N581">
        <v>1313730000</v>
      </c>
      <c r="O581" s="6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ref="S581:S644" si="49">_xlfn.TEXTBEFORE(R581,"/")</f>
        <v>music</v>
      </c>
      <c r="T581" t="str">
        <f t="shared" si="48"/>
        <v>jazz</v>
      </c>
    </row>
    <row r="582" spans="1:20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5"/>
        <v>341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 s="6">
        <f t="shared" si="46"/>
        <v>41696.25</v>
      </c>
      <c r="N582">
        <v>1394085600</v>
      </c>
      <c r="O582" s="6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9"/>
        <v>theater</v>
      </c>
      <c r="T582" t="str">
        <f t="shared" si="48"/>
        <v>plays</v>
      </c>
    </row>
    <row r="583" spans="1:20" hidden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5"/>
        <v>64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 s="6">
        <f t="shared" si="46"/>
        <v>40662.208333333336</v>
      </c>
      <c r="N583">
        <v>1305349200</v>
      </c>
      <c r="O583" s="6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9"/>
        <v>technology</v>
      </c>
      <c r="T583" t="str">
        <f t="shared" si="48"/>
        <v>web</v>
      </c>
    </row>
    <row r="584" spans="1:20" hidden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5"/>
        <v>52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 s="6">
        <f t="shared" si="46"/>
        <v>42165.208333333328</v>
      </c>
      <c r="N584">
        <v>1434344400</v>
      </c>
      <c r="O584" s="6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9"/>
        <v>games</v>
      </c>
      <c r="T584" t="str">
        <f t="shared" si="48"/>
        <v>video games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5"/>
        <v>322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 s="6">
        <f t="shared" si="46"/>
        <v>40959.25</v>
      </c>
      <c r="N585">
        <v>1331186400</v>
      </c>
      <c r="O585" s="6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9"/>
        <v>film &amp; video</v>
      </c>
      <c r="T585" t="str">
        <f t="shared" si="48"/>
        <v>documentary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5"/>
        <v>119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 s="6">
        <f t="shared" si="46"/>
        <v>41024.208333333336</v>
      </c>
      <c r="N586">
        <v>1336539600</v>
      </c>
      <c r="O586" s="6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9"/>
        <v>technology</v>
      </c>
      <c r="T586" t="str">
        <f t="shared" si="4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5"/>
        <v>146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 s="6">
        <f t="shared" si="46"/>
        <v>40255.208333333336</v>
      </c>
      <c r="N587">
        <v>1269752400</v>
      </c>
      <c r="O587" s="6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9"/>
        <v>publishing</v>
      </c>
      <c r="T587" t="str">
        <f t="shared" si="48"/>
        <v>translations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5"/>
        <v>950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 s="6">
        <f t="shared" si="46"/>
        <v>40499.25</v>
      </c>
      <c r="N588">
        <v>1291615200</v>
      </c>
      <c r="O588" s="6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9"/>
        <v>music</v>
      </c>
      <c r="T588" t="str">
        <f t="shared" si="48"/>
        <v>rock</v>
      </c>
    </row>
    <row r="589" spans="1:20" hidden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5"/>
        <v>72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 s="6">
        <f t="shared" si="46"/>
        <v>43484.25</v>
      </c>
      <c r="N589">
        <v>1552366800</v>
      </c>
      <c r="O589" s="6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9"/>
        <v>food</v>
      </c>
      <c r="T589" t="str">
        <f t="shared" si="48"/>
        <v>food trucks</v>
      </c>
    </row>
    <row r="590" spans="1:20" hidden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5"/>
        <v>79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 s="6">
        <f t="shared" si="46"/>
        <v>40262.208333333336</v>
      </c>
      <c r="N590">
        <v>1272171600</v>
      </c>
      <c r="O590" s="6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9"/>
        <v>theater</v>
      </c>
      <c r="T590" t="str">
        <f t="shared" si="48"/>
        <v>plays</v>
      </c>
    </row>
    <row r="591" spans="1:20" hidden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5"/>
        <v>64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 s="6">
        <f t="shared" si="46"/>
        <v>42190.208333333328</v>
      </c>
      <c r="N591">
        <v>1436677200</v>
      </c>
      <c r="O591" s="6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9"/>
        <v>film &amp; video</v>
      </c>
      <c r="T591" t="str">
        <f t="shared" si="4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5"/>
        <v>82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 s="6">
        <f t="shared" si="46"/>
        <v>41994.25</v>
      </c>
      <c r="N592">
        <v>1420092000</v>
      </c>
      <c r="O592" s="6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9"/>
        <v>publishing</v>
      </c>
      <c r="T592" t="str">
        <f t="shared" si="48"/>
        <v>radio &amp; podcasts</v>
      </c>
    </row>
    <row r="593" spans="1:20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5"/>
        <v>1037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 s="6">
        <f t="shared" si="46"/>
        <v>40373.208333333336</v>
      </c>
      <c r="N593">
        <v>1279947600</v>
      </c>
      <c r="O593" s="6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9"/>
        <v>games</v>
      </c>
      <c r="T593" t="str">
        <f t="shared" si="48"/>
        <v>video games</v>
      </c>
    </row>
    <row r="594" spans="1:20" ht="31.2" hidden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5"/>
        <v>12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 s="6">
        <f t="shared" si="46"/>
        <v>41789.208333333336</v>
      </c>
      <c r="N594">
        <v>1402203600</v>
      </c>
      <c r="O594" s="6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9"/>
        <v>theater</v>
      </c>
      <c r="T594" t="str">
        <f t="shared" si="48"/>
        <v>plays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5"/>
        <v>154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 s="6">
        <f t="shared" si="46"/>
        <v>41724.208333333336</v>
      </c>
      <c r="N595">
        <v>1396933200</v>
      </c>
      <c r="O595" s="6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9"/>
        <v>film &amp; video</v>
      </c>
      <c r="T595" t="str">
        <f t="shared" si="48"/>
        <v>animation</v>
      </c>
    </row>
    <row r="596" spans="1:20" ht="31.2" hidden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5"/>
        <v>7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 s="6">
        <f t="shared" si="46"/>
        <v>42548.208333333328</v>
      </c>
      <c r="N596">
        <v>1467262800</v>
      </c>
      <c r="O596" s="6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9"/>
        <v>theater</v>
      </c>
      <c r="T596" t="str">
        <f t="shared" si="48"/>
        <v>plays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5"/>
        <v>208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 s="6">
        <f t="shared" si="46"/>
        <v>40253.208333333336</v>
      </c>
      <c r="N597">
        <v>1270530000</v>
      </c>
      <c r="O597" s="6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9"/>
        <v>theater</v>
      </c>
      <c r="T597" t="str">
        <f t="shared" si="48"/>
        <v>plays</v>
      </c>
    </row>
    <row r="598" spans="1:20" hidden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5"/>
        <v>99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 s="6">
        <f t="shared" si="46"/>
        <v>42434.25</v>
      </c>
      <c r="N598">
        <v>1457762400</v>
      </c>
      <c r="O598" s="6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9"/>
        <v>film &amp; video</v>
      </c>
      <c r="T598" t="str">
        <f t="shared" si="48"/>
        <v>drama</v>
      </c>
    </row>
    <row r="599" spans="1:20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5"/>
        <v>201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 s="6">
        <f t="shared" si="46"/>
        <v>43786.25</v>
      </c>
      <c r="N599">
        <v>1575525600</v>
      </c>
      <c r="O599" s="6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9"/>
        <v>theater</v>
      </c>
      <c r="T599" t="str">
        <f t="shared" si="48"/>
        <v>plays</v>
      </c>
    </row>
    <row r="600" spans="1:20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5"/>
        <v>162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 s="6">
        <f t="shared" si="46"/>
        <v>40344.208333333336</v>
      </c>
      <c r="N600">
        <v>1279083600</v>
      </c>
      <c r="O600" s="6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9"/>
        <v>music</v>
      </c>
      <c r="T600" t="str">
        <f t="shared" si="48"/>
        <v>rock</v>
      </c>
    </row>
    <row r="601" spans="1:20" ht="31.2" hidden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5"/>
        <v>3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 s="6">
        <f t="shared" si="46"/>
        <v>42047.25</v>
      </c>
      <c r="N601">
        <v>1424412000</v>
      </c>
      <c r="O601" s="6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9"/>
        <v>film &amp; video</v>
      </c>
      <c r="T601" t="str">
        <f t="shared" si="48"/>
        <v>documentary</v>
      </c>
    </row>
    <row r="602" spans="1:20" hidden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5"/>
        <v>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 s="6">
        <f t="shared" si="46"/>
        <v>41485.208333333336</v>
      </c>
      <c r="N602">
        <v>1376197200</v>
      </c>
      <c r="O602" s="6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9"/>
        <v>food</v>
      </c>
      <c r="T602" t="str">
        <f t="shared" si="48"/>
        <v>food trucks</v>
      </c>
    </row>
    <row r="603" spans="1:20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5"/>
        <v>206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 s="6">
        <f t="shared" si="46"/>
        <v>41789.208333333336</v>
      </c>
      <c r="N603">
        <v>1402894800</v>
      </c>
      <c r="O603" s="6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9"/>
        <v>technology</v>
      </c>
      <c r="T603" t="str">
        <f t="shared" si="48"/>
        <v>wearables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5"/>
        <v>128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 s="6">
        <f t="shared" si="46"/>
        <v>42160.208333333328</v>
      </c>
      <c r="N604">
        <v>1434430800</v>
      </c>
      <c r="O604" s="6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9"/>
        <v>theater</v>
      </c>
      <c r="T604" t="str">
        <f t="shared" si="48"/>
        <v>plays</v>
      </c>
    </row>
    <row r="605" spans="1:20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5"/>
        <v>119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 s="6">
        <f t="shared" si="46"/>
        <v>43573.208333333328</v>
      </c>
      <c r="N605">
        <v>1557896400</v>
      </c>
      <c r="O605" s="6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9"/>
        <v>theater</v>
      </c>
      <c r="T605" t="str">
        <f t="shared" si="48"/>
        <v>plays</v>
      </c>
    </row>
    <row r="606" spans="1:20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5"/>
        <v>170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 s="6">
        <f t="shared" si="46"/>
        <v>40565.25</v>
      </c>
      <c r="N606">
        <v>1297490400</v>
      </c>
      <c r="O606" s="6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9"/>
        <v>theater</v>
      </c>
      <c r="T606" t="str">
        <f t="shared" si="4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5"/>
        <v>187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 s="6">
        <f t="shared" si="46"/>
        <v>42280.208333333328</v>
      </c>
      <c r="N607">
        <v>1447394400</v>
      </c>
      <c r="O607" s="6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9"/>
        <v>publishing</v>
      </c>
      <c r="T607" t="str">
        <f t="shared" si="48"/>
        <v>nonfiction</v>
      </c>
    </row>
    <row r="608" spans="1:20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5"/>
        <v>188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 s="6">
        <f t="shared" si="46"/>
        <v>42436.25</v>
      </c>
      <c r="N608">
        <v>1458277200</v>
      </c>
      <c r="O608" s="6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9"/>
        <v>music</v>
      </c>
      <c r="T608" t="str">
        <f t="shared" si="48"/>
        <v>rock</v>
      </c>
    </row>
    <row r="609" spans="1:20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5"/>
        <v>131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 s="6">
        <f t="shared" si="46"/>
        <v>41721.208333333336</v>
      </c>
      <c r="N609">
        <v>1395723600</v>
      </c>
      <c r="O609" s="6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9"/>
        <v>food</v>
      </c>
      <c r="T609" t="str">
        <f t="shared" si="48"/>
        <v>food trucks</v>
      </c>
    </row>
    <row r="610" spans="1:20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5"/>
        <v>283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 s="6">
        <f t="shared" si="46"/>
        <v>43530.25</v>
      </c>
      <c r="N610">
        <v>1552197600</v>
      </c>
      <c r="O610" s="6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9"/>
        <v>music</v>
      </c>
      <c r="T610" t="str">
        <f t="shared" si="48"/>
        <v>jazz</v>
      </c>
    </row>
    <row r="611" spans="1:20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5"/>
        <v>120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 s="6">
        <f t="shared" si="46"/>
        <v>43481.25</v>
      </c>
      <c r="N611">
        <v>1549087200</v>
      </c>
      <c r="O611" s="6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9"/>
        <v>film &amp; video</v>
      </c>
      <c r="T611" t="str">
        <f t="shared" si="48"/>
        <v>science fiction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5"/>
        <v>419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 s="6">
        <f t="shared" si="46"/>
        <v>41259.25</v>
      </c>
      <c r="N612">
        <v>1356847200</v>
      </c>
      <c r="O612" s="6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9"/>
        <v>theater</v>
      </c>
      <c r="T612" t="str">
        <f t="shared" si="48"/>
        <v>plays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5"/>
        <v>13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 s="6">
        <f t="shared" si="46"/>
        <v>41480.208333333336</v>
      </c>
      <c r="N613">
        <v>1375765200</v>
      </c>
      <c r="O613" s="6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9"/>
        <v>theater</v>
      </c>
      <c r="T613" t="str">
        <f t="shared" si="48"/>
        <v>plays</v>
      </c>
    </row>
    <row r="614" spans="1:20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5"/>
        <v>139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 s="6">
        <f t="shared" si="46"/>
        <v>40474.208333333336</v>
      </c>
      <c r="N614">
        <v>1289800800</v>
      </c>
      <c r="O614" s="6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9"/>
        <v>music</v>
      </c>
      <c r="T614" t="str">
        <f t="shared" si="48"/>
        <v>electric music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5"/>
        <v>174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 s="6">
        <f t="shared" si="46"/>
        <v>42973.208333333328</v>
      </c>
      <c r="N615">
        <v>1504501200</v>
      </c>
      <c r="O615" s="6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9"/>
        <v>theater</v>
      </c>
      <c r="T615" t="str">
        <f t="shared" si="48"/>
        <v>plays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5"/>
        <v>155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 s="6">
        <f t="shared" si="46"/>
        <v>42746.25</v>
      </c>
      <c r="N616">
        <v>1485669600</v>
      </c>
      <c r="O616" s="6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9"/>
        <v>theater</v>
      </c>
      <c r="T616" t="str">
        <f t="shared" si="48"/>
        <v>plays</v>
      </c>
    </row>
    <row r="617" spans="1:20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5"/>
        <v>170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 s="6">
        <f t="shared" si="46"/>
        <v>42489.208333333328</v>
      </c>
      <c r="N617">
        <v>1462770000</v>
      </c>
      <c r="O617" s="6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9"/>
        <v>theater</v>
      </c>
      <c r="T617" t="str">
        <f t="shared" si="48"/>
        <v>plays</v>
      </c>
    </row>
    <row r="618" spans="1:20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5"/>
        <v>189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 s="6">
        <f t="shared" si="46"/>
        <v>41537.208333333336</v>
      </c>
      <c r="N618">
        <v>1379739600</v>
      </c>
      <c r="O618" s="6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9"/>
        <v>music</v>
      </c>
      <c r="T618" t="str">
        <f t="shared" si="48"/>
        <v>indie rock</v>
      </c>
    </row>
    <row r="619" spans="1:20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5"/>
        <v>249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 s="6">
        <f t="shared" si="46"/>
        <v>41794.208333333336</v>
      </c>
      <c r="N619">
        <v>1402722000</v>
      </c>
      <c r="O619" s="6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9"/>
        <v>theater</v>
      </c>
      <c r="T619" t="str">
        <f t="shared" si="4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5"/>
        <v>48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 s="6">
        <f t="shared" si="46"/>
        <v>41396.208333333336</v>
      </c>
      <c r="N620">
        <v>1369285200</v>
      </c>
      <c r="O620" s="6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9"/>
        <v>publishing</v>
      </c>
      <c r="T620" t="str">
        <f t="shared" si="48"/>
        <v>nonfiction</v>
      </c>
    </row>
    <row r="621" spans="1:20" hidden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5"/>
        <v>28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 s="6">
        <f t="shared" si="46"/>
        <v>40669.208333333336</v>
      </c>
      <c r="N621">
        <v>1304744400</v>
      </c>
      <c r="O621" s="6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9"/>
        <v>theater</v>
      </c>
      <c r="T621" t="str">
        <f t="shared" si="48"/>
        <v>plays</v>
      </c>
    </row>
    <row r="622" spans="1:20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5"/>
        <v>268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 s="6">
        <f t="shared" si="46"/>
        <v>42559.208333333328</v>
      </c>
      <c r="N622">
        <v>1468299600</v>
      </c>
      <c r="O622" s="6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9"/>
        <v>photography</v>
      </c>
      <c r="T622" t="str">
        <f t="shared" si="48"/>
        <v>photography books</v>
      </c>
    </row>
    <row r="623" spans="1:20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5"/>
        <v>619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 s="6">
        <f t="shared" si="46"/>
        <v>42626.208333333328</v>
      </c>
      <c r="N623">
        <v>1474174800</v>
      </c>
      <c r="O623" s="6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9"/>
        <v>theater</v>
      </c>
      <c r="T623" t="str">
        <f t="shared" si="48"/>
        <v>plays</v>
      </c>
    </row>
    <row r="624" spans="1:20" hidden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5"/>
        <v>3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 s="6">
        <f t="shared" si="46"/>
        <v>43205.208333333328</v>
      </c>
      <c r="N624">
        <v>1526014800</v>
      </c>
      <c r="O624" s="6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9"/>
        <v>music</v>
      </c>
      <c r="T624" t="str">
        <f t="shared" si="48"/>
        <v>indie rock</v>
      </c>
    </row>
    <row r="625" spans="1:20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5"/>
        <v>159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 s="6">
        <f t="shared" si="46"/>
        <v>42201.208333333328</v>
      </c>
      <c r="N625">
        <v>1437454800</v>
      </c>
      <c r="O625" s="6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9"/>
        <v>theater</v>
      </c>
      <c r="T625" t="str">
        <f t="shared" si="48"/>
        <v>plays</v>
      </c>
    </row>
    <row r="626" spans="1:20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5"/>
        <v>279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 s="6">
        <f t="shared" si="46"/>
        <v>42029.25</v>
      </c>
      <c r="N626">
        <v>1422684000</v>
      </c>
      <c r="O626" s="6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9"/>
        <v>photography</v>
      </c>
      <c r="T626" t="str">
        <f t="shared" si="48"/>
        <v>photography books</v>
      </c>
    </row>
    <row r="627" spans="1:20" ht="31.2" hidden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5"/>
        <v>77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 s="6">
        <f t="shared" si="46"/>
        <v>43857.25</v>
      </c>
      <c r="N627">
        <v>1581314400</v>
      </c>
      <c r="O627" s="6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9"/>
        <v>theater</v>
      </c>
      <c r="T627" t="str">
        <f t="shared" si="48"/>
        <v>plays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5"/>
        <v>206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 s="6">
        <f t="shared" si="46"/>
        <v>40449.208333333336</v>
      </c>
      <c r="N628">
        <v>1286427600</v>
      </c>
      <c r="O628" s="6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9"/>
        <v>theater</v>
      </c>
      <c r="T628" t="str">
        <f t="shared" si="48"/>
        <v>plays</v>
      </c>
    </row>
    <row r="629" spans="1:20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5"/>
        <v>694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 s="6">
        <f t="shared" si="46"/>
        <v>40345.208333333336</v>
      </c>
      <c r="N629">
        <v>1278738000</v>
      </c>
      <c r="O629" s="6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9"/>
        <v>food</v>
      </c>
      <c r="T629" t="str">
        <f t="shared" si="48"/>
        <v>food trucks</v>
      </c>
    </row>
    <row r="630" spans="1:20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5"/>
        <v>151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 s="6">
        <f t="shared" si="46"/>
        <v>40455.208333333336</v>
      </c>
      <c r="N630">
        <v>1286427600</v>
      </c>
      <c r="O630" s="6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9"/>
        <v>music</v>
      </c>
      <c r="T630" t="str">
        <f t="shared" si="48"/>
        <v>indie rock</v>
      </c>
    </row>
    <row r="631" spans="1:20" hidden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5"/>
        <v>64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 s="6">
        <f t="shared" si="46"/>
        <v>42557.208333333328</v>
      </c>
      <c r="N631">
        <v>1467954000</v>
      </c>
      <c r="O631" s="6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9"/>
        <v>theater</v>
      </c>
      <c r="T631" t="str">
        <f t="shared" si="48"/>
        <v>plays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5"/>
        <v>62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 s="6">
        <f t="shared" si="46"/>
        <v>43586.208333333328</v>
      </c>
      <c r="N632">
        <v>1557637200</v>
      </c>
      <c r="O632" s="6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9"/>
        <v>theater</v>
      </c>
      <c r="T632" t="str">
        <f t="shared" si="48"/>
        <v>plays</v>
      </c>
    </row>
    <row r="633" spans="1:20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5"/>
        <v>310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 s="6">
        <f t="shared" si="46"/>
        <v>43550.208333333328</v>
      </c>
      <c r="N633">
        <v>1553922000</v>
      </c>
      <c r="O633" s="6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9"/>
        <v>theater</v>
      </c>
      <c r="T633" t="str">
        <f t="shared" si="48"/>
        <v>plays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5"/>
        <v>42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 s="6">
        <f t="shared" si="46"/>
        <v>41945.208333333336</v>
      </c>
      <c r="N634">
        <v>1416463200</v>
      </c>
      <c r="O634" s="6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9"/>
        <v>theater</v>
      </c>
      <c r="T634" t="str">
        <f t="shared" si="48"/>
        <v>plays</v>
      </c>
    </row>
    <row r="635" spans="1:20" ht="31.2" hidden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5"/>
        <v>83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 s="6">
        <f t="shared" si="46"/>
        <v>42315.25</v>
      </c>
      <c r="N635">
        <v>1447221600</v>
      </c>
      <c r="O635" s="6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9"/>
        <v>film &amp; video</v>
      </c>
      <c r="T635" t="str">
        <f t="shared" si="48"/>
        <v>animation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5"/>
        <v>78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 s="6">
        <f t="shared" si="46"/>
        <v>42819.208333333328</v>
      </c>
      <c r="N636">
        <v>1491627600</v>
      </c>
      <c r="O636" s="6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9"/>
        <v>film &amp; video</v>
      </c>
      <c r="T636" t="str">
        <f t="shared" si="48"/>
        <v>television</v>
      </c>
    </row>
    <row r="637" spans="1:20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5"/>
        <v>114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 s="6">
        <f t="shared" si="46"/>
        <v>41314.25</v>
      </c>
      <c r="N637">
        <v>1363150800</v>
      </c>
      <c r="O637" s="6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9"/>
        <v>film &amp; video</v>
      </c>
      <c r="T637" t="str">
        <f t="shared" si="48"/>
        <v>television</v>
      </c>
    </row>
    <row r="638" spans="1:20" hidden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5"/>
        <v>64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 s="6">
        <f t="shared" si="46"/>
        <v>40926.25</v>
      </c>
      <c r="N638">
        <v>1330754400</v>
      </c>
      <c r="O638" s="6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9"/>
        <v>film &amp; video</v>
      </c>
      <c r="T638" t="str">
        <f t="shared" si="48"/>
        <v>animation</v>
      </c>
    </row>
    <row r="639" spans="1:20" hidden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5"/>
        <v>79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 s="6">
        <f t="shared" si="46"/>
        <v>42688.25</v>
      </c>
      <c r="N639">
        <v>1479794400</v>
      </c>
      <c r="O639" s="6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9"/>
        <v>theater</v>
      </c>
      <c r="T639" t="str">
        <f t="shared" si="48"/>
        <v>plays</v>
      </c>
    </row>
    <row r="640" spans="1:20" hidden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5"/>
        <v>11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 s="6">
        <f t="shared" si="46"/>
        <v>40386.208333333336</v>
      </c>
      <c r="N640">
        <v>1281243600</v>
      </c>
      <c r="O640" s="6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9"/>
        <v>theater</v>
      </c>
      <c r="T640" t="str">
        <f t="shared" si="48"/>
        <v>plays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5"/>
        <v>56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 s="6">
        <f t="shared" si="46"/>
        <v>43309.208333333328</v>
      </c>
      <c r="N641">
        <v>1532754000</v>
      </c>
      <c r="O641" s="6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9"/>
        <v>film &amp; video</v>
      </c>
      <c r="T641" t="str">
        <f t="shared" si="48"/>
        <v>drama</v>
      </c>
    </row>
    <row r="642" spans="1:20" hidden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5"/>
        <v>16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 s="6">
        <f t="shared" si="46"/>
        <v>42387.25</v>
      </c>
      <c r="N642">
        <v>1453356000</v>
      </c>
      <c r="O642" s="6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9"/>
        <v>theater</v>
      </c>
      <c r="T642" t="str">
        <f t="shared" si="48"/>
        <v>plays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0">INT(E643/D643*100)</f>
        <v>119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 s="6">
        <f t="shared" ref="M643:M706" si="51">(((L643/60)/60)/24)+DATE(1970,1,1)</f>
        <v>42786.25</v>
      </c>
      <c r="N643">
        <v>1489986000</v>
      </c>
      <c r="O643" s="6">
        <f t="shared" ref="O643:O706" si="5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49"/>
        <v>theater</v>
      </c>
      <c r="T643" t="str">
        <f t="shared" ref="T643:T706" si="53">_xlfn.TEXTAFTER(R643,"/")</f>
        <v>plays</v>
      </c>
    </row>
    <row r="644" spans="1:20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0"/>
        <v>145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 s="6">
        <f t="shared" si="51"/>
        <v>43451.25</v>
      </c>
      <c r="N644">
        <v>1545804000</v>
      </c>
      <c r="O644" s="6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49"/>
        <v>technology</v>
      </c>
      <c r="T644" t="str">
        <f t="shared" si="53"/>
        <v>wearables</v>
      </c>
    </row>
    <row r="645" spans="1:20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0"/>
        <v>221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 s="6">
        <f t="shared" si="51"/>
        <v>42795.25</v>
      </c>
      <c r="N645">
        <v>1489899600</v>
      </c>
      <c r="O645" s="6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ref="S645:S708" si="54">_xlfn.TEXTBEFORE(R645,"/")</f>
        <v>theater</v>
      </c>
      <c r="T645" t="str">
        <f t="shared" si="53"/>
        <v>plays</v>
      </c>
    </row>
    <row r="646" spans="1:20" hidden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0"/>
        <v>48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 s="6">
        <f t="shared" si="51"/>
        <v>43452.25</v>
      </c>
      <c r="N646">
        <v>1546495200</v>
      </c>
      <c r="O646" s="6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4"/>
        <v>theater</v>
      </c>
      <c r="T646" t="str">
        <f t="shared" si="53"/>
        <v>plays</v>
      </c>
    </row>
    <row r="647" spans="1:20" hidden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0"/>
        <v>92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 s="6">
        <f t="shared" si="51"/>
        <v>43369.208333333328</v>
      </c>
      <c r="N647">
        <v>1539752400</v>
      </c>
      <c r="O647" s="6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4"/>
        <v>music</v>
      </c>
      <c r="T647" t="str">
        <f t="shared" si="53"/>
        <v>rock</v>
      </c>
    </row>
    <row r="648" spans="1:20" hidden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0"/>
        <v>88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 s="6">
        <f t="shared" si="51"/>
        <v>41346.208333333336</v>
      </c>
      <c r="N648">
        <v>1364101200</v>
      </c>
      <c r="O648" s="6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4"/>
        <v>games</v>
      </c>
      <c r="T648" t="str">
        <f t="shared" si="53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0"/>
        <v>41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 s="6">
        <f t="shared" si="51"/>
        <v>43199.208333333328</v>
      </c>
      <c r="N649">
        <v>1525323600</v>
      </c>
      <c r="O649" s="6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4"/>
        <v>publishing</v>
      </c>
      <c r="T649" t="str">
        <f t="shared" si="53"/>
        <v>translations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0"/>
        <v>63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 s="6">
        <f t="shared" si="51"/>
        <v>42922.208333333328</v>
      </c>
      <c r="N650">
        <v>1500872400</v>
      </c>
      <c r="O650" s="6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4"/>
        <v>food</v>
      </c>
      <c r="T650" t="str">
        <f t="shared" si="53"/>
        <v>food trucks</v>
      </c>
    </row>
    <row r="651" spans="1:20" hidden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0"/>
        <v>48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 s="6">
        <f t="shared" si="51"/>
        <v>40471.208333333336</v>
      </c>
      <c r="N651">
        <v>1288501200</v>
      </c>
      <c r="O651" s="6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4"/>
        <v>theater</v>
      </c>
      <c r="T651" t="str">
        <f t="shared" si="53"/>
        <v>plays</v>
      </c>
    </row>
    <row r="652" spans="1:20" hidden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0"/>
        <v>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 s="6">
        <f t="shared" si="51"/>
        <v>41828.208333333336</v>
      </c>
      <c r="N652">
        <v>1407128400</v>
      </c>
      <c r="O652" s="6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4"/>
        <v>music</v>
      </c>
      <c r="T652" t="str">
        <f t="shared" si="53"/>
        <v>jazz</v>
      </c>
    </row>
    <row r="653" spans="1:20" hidden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0"/>
        <v>88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 s="6">
        <f t="shared" si="51"/>
        <v>41692.25</v>
      </c>
      <c r="N653">
        <v>1394344800</v>
      </c>
      <c r="O653" s="6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4"/>
        <v>film &amp; video</v>
      </c>
      <c r="T653" t="str">
        <f t="shared" si="53"/>
        <v>shorts</v>
      </c>
    </row>
    <row r="654" spans="1:20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0"/>
        <v>126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 s="6">
        <f t="shared" si="51"/>
        <v>42587.208333333328</v>
      </c>
      <c r="N654">
        <v>1474088400</v>
      </c>
      <c r="O654" s="6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4"/>
        <v>technology</v>
      </c>
      <c r="T654" t="str">
        <f t="shared" si="53"/>
        <v>web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0"/>
        <v>2338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 s="6">
        <f t="shared" si="51"/>
        <v>42468.208333333328</v>
      </c>
      <c r="N655">
        <v>1460264400</v>
      </c>
      <c r="O655" s="6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4"/>
        <v>technology</v>
      </c>
      <c r="T655" t="str">
        <f t="shared" si="53"/>
        <v>web</v>
      </c>
    </row>
    <row r="656" spans="1:20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0"/>
        <v>508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 s="6">
        <f t="shared" si="51"/>
        <v>42240.208333333328</v>
      </c>
      <c r="N656">
        <v>1440824400</v>
      </c>
      <c r="O656" s="6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4"/>
        <v>music</v>
      </c>
      <c r="T656" t="str">
        <f t="shared" si="53"/>
        <v>metal</v>
      </c>
    </row>
    <row r="657" spans="1:20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0"/>
        <v>191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 s="6">
        <f t="shared" si="51"/>
        <v>42796.25</v>
      </c>
      <c r="N657">
        <v>1489554000</v>
      </c>
      <c r="O657" s="6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4"/>
        <v>photography</v>
      </c>
      <c r="T657" t="str">
        <f t="shared" si="53"/>
        <v>photography books</v>
      </c>
    </row>
    <row r="658" spans="1:20" ht="31.2" hidden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0"/>
        <v>42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 s="6">
        <f t="shared" si="51"/>
        <v>43097.25</v>
      </c>
      <c r="N658">
        <v>1514872800</v>
      </c>
      <c r="O658" s="6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4"/>
        <v>food</v>
      </c>
      <c r="T658" t="str">
        <f t="shared" si="53"/>
        <v>food trucks</v>
      </c>
    </row>
    <row r="659" spans="1:20" hidden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0"/>
        <v>8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 s="6">
        <f t="shared" si="51"/>
        <v>43096.25</v>
      </c>
      <c r="N659">
        <v>1515736800</v>
      </c>
      <c r="O659" s="6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4"/>
        <v>film &amp; video</v>
      </c>
      <c r="T659" t="str">
        <f t="shared" si="53"/>
        <v>science fiction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0"/>
        <v>60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 s="6">
        <f t="shared" si="51"/>
        <v>42246.208333333328</v>
      </c>
      <c r="N660">
        <v>1442898000</v>
      </c>
      <c r="O660" s="6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4"/>
        <v>music</v>
      </c>
      <c r="T660" t="str">
        <f t="shared" si="53"/>
        <v>rock</v>
      </c>
    </row>
    <row r="661" spans="1:20" hidden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0"/>
        <v>47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 s="6">
        <f t="shared" si="51"/>
        <v>40570.25</v>
      </c>
      <c r="N661">
        <v>1296194400</v>
      </c>
      <c r="O661" s="6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4"/>
        <v>film &amp; video</v>
      </c>
      <c r="T661" t="str">
        <f t="shared" si="53"/>
        <v>documentary</v>
      </c>
    </row>
    <row r="662" spans="1:20" hidden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0"/>
        <v>81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 s="6">
        <f t="shared" si="51"/>
        <v>42237.208333333328</v>
      </c>
      <c r="N662">
        <v>1440910800</v>
      </c>
      <c r="O662" s="6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4"/>
        <v>theater</v>
      </c>
      <c r="T662" t="str">
        <f t="shared" si="53"/>
        <v>plays</v>
      </c>
    </row>
    <row r="663" spans="1:20" hidden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0"/>
        <v>54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 s="6">
        <f t="shared" si="51"/>
        <v>40996.208333333336</v>
      </c>
      <c r="N663">
        <v>1335502800</v>
      </c>
      <c r="O663" s="6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4"/>
        <v>music</v>
      </c>
      <c r="T663" t="str">
        <f t="shared" si="53"/>
        <v>jazz</v>
      </c>
    </row>
    <row r="664" spans="1:20" hidden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0"/>
        <v>97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 s="6">
        <f t="shared" si="51"/>
        <v>43443.25</v>
      </c>
      <c r="N664">
        <v>1544680800</v>
      </c>
      <c r="O664" s="6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4"/>
        <v>theater</v>
      </c>
      <c r="T664" t="str">
        <f t="shared" si="53"/>
        <v>plays</v>
      </c>
    </row>
    <row r="665" spans="1:20" hidden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0"/>
        <v>77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 s="6">
        <f t="shared" si="51"/>
        <v>40458.208333333336</v>
      </c>
      <c r="N665">
        <v>1288414800</v>
      </c>
      <c r="O665" s="6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4"/>
        <v>theater</v>
      </c>
      <c r="T665" t="str">
        <f t="shared" si="53"/>
        <v>plays</v>
      </c>
    </row>
    <row r="666" spans="1:20" hidden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0"/>
        <v>33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 s="6">
        <f t="shared" si="51"/>
        <v>40959.25</v>
      </c>
      <c r="N666">
        <v>1330581600</v>
      </c>
      <c r="O666" s="6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4"/>
        <v>music</v>
      </c>
      <c r="T666" t="str">
        <f t="shared" si="53"/>
        <v>jazz</v>
      </c>
    </row>
    <row r="667" spans="1:20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0"/>
        <v>239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 s="6">
        <f t="shared" si="51"/>
        <v>40733.208333333336</v>
      </c>
      <c r="N667">
        <v>1311397200</v>
      </c>
      <c r="O667" s="6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4"/>
        <v>film &amp; video</v>
      </c>
      <c r="T667" t="str">
        <f t="shared" si="53"/>
        <v>documentary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0"/>
        <v>64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 s="6">
        <f t="shared" si="51"/>
        <v>41516.208333333336</v>
      </c>
      <c r="N668">
        <v>1378357200</v>
      </c>
      <c r="O668" s="6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4"/>
        <v>theater</v>
      </c>
      <c r="T668" t="str">
        <f t="shared" si="53"/>
        <v>plays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0"/>
        <v>176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 s="6">
        <f t="shared" si="51"/>
        <v>41892.208333333336</v>
      </c>
      <c r="N669">
        <v>1411102800</v>
      </c>
      <c r="O669" s="6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4"/>
        <v>journalism</v>
      </c>
      <c r="T669" t="str">
        <f t="shared" si="53"/>
        <v>audio</v>
      </c>
    </row>
    <row r="670" spans="1:20" ht="31.2" hidden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0"/>
        <v>20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 s="6">
        <f t="shared" si="51"/>
        <v>41122.208333333336</v>
      </c>
      <c r="N670">
        <v>1344834000</v>
      </c>
      <c r="O670" s="6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4"/>
        <v>theater</v>
      </c>
      <c r="T670" t="str">
        <f t="shared" si="53"/>
        <v>plays</v>
      </c>
    </row>
    <row r="671" spans="1:20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0"/>
        <v>358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 s="6">
        <f t="shared" si="51"/>
        <v>42912.208333333328</v>
      </c>
      <c r="N671">
        <v>1499230800</v>
      </c>
      <c r="O671" s="6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4"/>
        <v>theater</v>
      </c>
      <c r="T671" t="str">
        <f t="shared" si="53"/>
        <v>plays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0"/>
        <v>468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 s="6">
        <f t="shared" si="51"/>
        <v>42425.25</v>
      </c>
      <c r="N672">
        <v>1457416800</v>
      </c>
      <c r="O672" s="6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4"/>
        <v>music</v>
      </c>
      <c r="T672" t="str">
        <f t="shared" si="53"/>
        <v>indie rock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0"/>
        <v>122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 s="6">
        <f t="shared" si="51"/>
        <v>40390.208333333336</v>
      </c>
      <c r="N673">
        <v>1280898000</v>
      </c>
      <c r="O673" s="6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4"/>
        <v>theater</v>
      </c>
      <c r="T673" t="str">
        <f t="shared" si="53"/>
        <v>plays</v>
      </c>
    </row>
    <row r="674" spans="1:20" hidden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0"/>
        <v>55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 s="6">
        <f t="shared" si="51"/>
        <v>43180.208333333328</v>
      </c>
      <c r="N674">
        <v>1522472400</v>
      </c>
      <c r="O674" s="6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4"/>
        <v>theater</v>
      </c>
      <c r="T674" t="str">
        <f t="shared" si="53"/>
        <v>plays</v>
      </c>
    </row>
    <row r="675" spans="1:20" hidden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0"/>
        <v>43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 s="6">
        <f t="shared" si="51"/>
        <v>42475.208333333328</v>
      </c>
      <c r="N675">
        <v>1462510800</v>
      </c>
      <c r="O675" s="6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4"/>
        <v>music</v>
      </c>
      <c r="T675" t="str">
        <f t="shared" si="53"/>
        <v>indie rock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0"/>
        <v>33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 s="6">
        <f t="shared" si="51"/>
        <v>40774.208333333336</v>
      </c>
      <c r="N676">
        <v>1317790800</v>
      </c>
      <c r="O676" s="6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4"/>
        <v>photography</v>
      </c>
      <c r="T676" t="str">
        <f t="shared" si="53"/>
        <v>photography books</v>
      </c>
    </row>
    <row r="677" spans="1:20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0"/>
        <v>122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 s="6">
        <f t="shared" si="51"/>
        <v>43719.208333333328</v>
      </c>
      <c r="N677">
        <v>1568782800</v>
      </c>
      <c r="O677" s="6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4"/>
        <v>journalism</v>
      </c>
      <c r="T677" t="str">
        <f t="shared" si="53"/>
        <v>audio</v>
      </c>
    </row>
    <row r="678" spans="1:20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0"/>
        <v>189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 s="6">
        <f t="shared" si="51"/>
        <v>41178.208333333336</v>
      </c>
      <c r="N678">
        <v>1349413200</v>
      </c>
      <c r="O678" s="6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4"/>
        <v>photography</v>
      </c>
      <c r="T678" t="str">
        <f t="shared" si="53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0"/>
        <v>83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 s="6">
        <f t="shared" si="51"/>
        <v>42561.208333333328</v>
      </c>
      <c r="N679">
        <v>1472446800</v>
      </c>
      <c r="O679" s="6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4"/>
        <v>publishing</v>
      </c>
      <c r="T679" t="str">
        <f t="shared" si="53"/>
        <v>fiction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0"/>
        <v>17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 s="6">
        <f t="shared" si="51"/>
        <v>43484.25</v>
      </c>
      <c r="N680">
        <v>1548050400</v>
      </c>
      <c r="O680" s="6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4"/>
        <v>film &amp; video</v>
      </c>
      <c r="T680" t="str">
        <f t="shared" si="53"/>
        <v>drama</v>
      </c>
    </row>
    <row r="681" spans="1:20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0"/>
        <v>1036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 s="6">
        <f t="shared" si="51"/>
        <v>43756.208333333328</v>
      </c>
      <c r="N681">
        <v>1571806800</v>
      </c>
      <c r="O681" s="6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4"/>
        <v>food</v>
      </c>
      <c r="T681" t="str">
        <f t="shared" si="53"/>
        <v>food trucks</v>
      </c>
    </row>
    <row r="682" spans="1:20" ht="31.2" hidden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0"/>
        <v>97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 s="6">
        <f t="shared" si="51"/>
        <v>43813.25</v>
      </c>
      <c r="N682">
        <v>1576476000</v>
      </c>
      <c r="O682" s="6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4"/>
        <v>games</v>
      </c>
      <c r="T682" t="str">
        <f t="shared" si="53"/>
        <v>mobile games</v>
      </c>
    </row>
    <row r="683" spans="1:20" ht="31.2" hidden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0"/>
        <v>86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 s="6">
        <f t="shared" si="51"/>
        <v>40898.25</v>
      </c>
      <c r="N683">
        <v>1324965600</v>
      </c>
      <c r="O683" s="6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4"/>
        <v>theater</v>
      </c>
      <c r="T683" t="str">
        <f t="shared" si="53"/>
        <v>plays</v>
      </c>
    </row>
    <row r="684" spans="1:20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0"/>
        <v>150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 s="6">
        <f t="shared" si="51"/>
        <v>41619.25</v>
      </c>
      <c r="N684">
        <v>1387519200</v>
      </c>
      <c r="O684" s="6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4"/>
        <v>theater</v>
      </c>
      <c r="T684" t="str">
        <f t="shared" si="53"/>
        <v>plays</v>
      </c>
    </row>
    <row r="685" spans="1:20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0"/>
        <v>358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 s="6">
        <f t="shared" si="51"/>
        <v>43359.208333333328</v>
      </c>
      <c r="N685">
        <v>1537246800</v>
      </c>
      <c r="O685" s="6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4"/>
        <v>theater</v>
      </c>
      <c r="T685" t="str">
        <f t="shared" si="53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0"/>
        <v>542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 s="6">
        <f t="shared" si="51"/>
        <v>40358.208333333336</v>
      </c>
      <c r="N686">
        <v>1279515600</v>
      </c>
      <c r="O686" s="6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4"/>
        <v>publishing</v>
      </c>
      <c r="T686" t="str">
        <f t="shared" si="53"/>
        <v>nonfiction</v>
      </c>
    </row>
    <row r="687" spans="1:20" hidden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0"/>
        <v>67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 s="6">
        <f t="shared" si="51"/>
        <v>42239.208333333328</v>
      </c>
      <c r="N687">
        <v>1442379600</v>
      </c>
      <c r="O687" s="6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4"/>
        <v>theater</v>
      </c>
      <c r="T687" t="str">
        <f t="shared" si="53"/>
        <v>plays</v>
      </c>
    </row>
    <row r="688" spans="1:20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0"/>
        <v>191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 s="6">
        <f t="shared" si="51"/>
        <v>43186.208333333328</v>
      </c>
      <c r="N688">
        <v>1523077200</v>
      </c>
      <c r="O688" s="6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4"/>
        <v>technology</v>
      </c>
      <c r="T688" t="str">
        <f t="shared" si="53"/>
        <v>wearables</v>
      </c>
    </row>
    <row r="689" spans="1:20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0"/>
        <v>932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 s="6">
        <f t="shared" si="51"/>
        <v>42806.25</v>
      </c>
      <c r="N689">
        <v>1489554000</v>
      </c>
      <c r="O689" s="6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4"/>
        <v>theater</v>
      </c>
      <c r="T689" t="str">
        <f t="shared" si="53"/>
        <v>plays</v>
      </c>
    </row>
    <row r="690" spans="1:20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0"/>
        <v>429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 s="6">
        <f t="shared" si="51"/>
        <v>43475.25</v>
      </c>
      <c r="N690">
        <v>1548482400</v>
      </c>
      <c r="O690" s="6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4"/>
        <v>film &amp; video</v>
      </c>
      <c r="T690" t="str">
        <f t="shared" si="53"/>
        <v>television</v>
      </c>
    </row>
    <row r="691" spans="1:20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0"/>
        <v>100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 s="6">
        <f t="shared" si="51"/>
        <v>41576.208333333336</v>
      </c>
      <c r="N691">
        <v>1384063200</v>
      </c>
      <c r="O691" s="6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4"/>
        <v>technology</v>
      </c>
      <c r="T691" t="str">
        <f t="shared" si="53"/>
        <v>web</v>
      </c>
    </row>
    <row r="692" spans="1:20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0"/>
        <v>226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 s="6">
        <f t="shared" si="51"/>
        <v>40874.25</v>
      </c>
      <c r="N692">
        <v>1322892000</v>
      </c>
      <c r="O692" s="6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4"/>
        <v>film &amp; video</v>
      </c>
      <c r="T692" t="str">
        <f t="shared" si="53"/>
        <v>documentary</v>
      </c>
    </row>
    <row r="693" spans="1:20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0"/>
        <v>142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 s="6">
        <f t="shared" si="51"/>
        <v>41185.208333333336</v>
      </c>
      <c r="N693">
        <v>1350709200</v>
      </c>
      <c r="O693" s="6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4"/>
        <v>film &amp; video</v>
      </c>
      <c r="T693" t="str">
        <f t="shared" si="53"/>
        <v>documentary</v>
      </c>
    </row>
    <row r="694" spans="1:20" ht="31.2" hidden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0"/>
        <v>90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 s="6">
        <f t="shared" si="51"/>
        <v>43655.208333333328</v>
      </c>
      <c r="N694">
        <v>1564203600</v>
      </c>
      <c r="O694" s="6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4"/>
        <v>music</v>
      </c>
      <c r="T694" t="str">
        <f t="shared" si="53"/>
        <v>rock</v>
      </c>
    </row>
    <row r="695" spans="1:20" ht="31.2" hidden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0"/>
        <v>63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 s="6">
        <f t="shared" si="51"/>
        <v>43025.208333333328</v>
      </c>
      <c r="N695">
        <v>1509685200</v>
      </c>
      <c r="O695" s="6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4"/>
        <v>theater</v>
      </c>
      <c r="T695" t="str">
        <f t="shared" si="53"/>
        <v>plays</v>
      </c>
    </row>
    <row r="696" spans="1:20" hidden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0"/>
        <v>84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 s="6">
        <f t="shared" si="51"/>
        <v>43066.25</v>
      </c>
      <c r="N696">
        <v>1514959200</v>
      </c>
      <c r="O696" s="6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4"/>
        <v>theater</v>
      </c>
      <c r="T696" t="str">
        <f t="shared" si="53"/>
        <v>plays</v>
      </c>
    </row>
    <row r="697" spans="1:20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0"/>
        <v>133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 s="6">
        <f t="shared" si="51"/>
        <v>42322.25</v>
      </c>
      <c r="N697">
        <v>1448863200</v>
      </c>
      <c r="O697" s="6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4"/>
        <v>music</v>
      </c>
      <c r="T697" t="str">
        <f t="shared" si="53"/>
        <v>rock</v>
      </c>
    </row>
    <row r="698" spans="1:20" hidden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0"/>
        <v>59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 s="6">
        <f t="shared" si="51"/>
        <v>42114.208333333328</v>
      </c>
      <c r="N698">
        <v>1429592400</v>
      </c>
      <c r="O698" s="6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4"/>
        <v>theater</v>
      </c>
      <c r="T698" t="str">
        <f t="shared" si="53"/>
        <v>plays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0"/>
        <v>152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 s="6">
        <f t="shared" si="51"/>
        <v>43190.208333333328</v>
      </c>
      <c r="N699">
        <v>1522645200</v>
      </c>
      <c r="O699" s="6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4"/>
        <v>music</v>
      </c>
      <c r="T699" t="str">
        <f t="shared" si="53"/>
        <v>electric music</v>
      </c>
    </row>
    <row r="700" spans="1:20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0"/>
        <v>446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 s="6">
        <f t="shared" si="51"/>
        <v>40871.25</v>
      </c>
      <c r="N700">
        <v>1323324000</v>
      </c>
      <c r="O700" s="6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4"/>
        <v>technology</v>
      </c>
      <c r="T700" t="str">
        <f t="shared" si="53"/>
        <v>wearables</v>
      </c>
    </row>
    <row r="701" spans="1:20" hidden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0"/>
        <v>84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 s="6">
        <f t="shared" si="51"/>
        <v>43641.208333333328</v>
      </c>
      <c r="N701">
        <v>1561525200</v>
      </c>
      <c r="O701" s="6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4"/>
        <v>film &amp; video</v>
      </c>
      <c r="T701" t="str">
        <f t="shared" si="53"/>
        <v>drama</v>
      </c>
    </row>
    <row r="702" spans="1:20" ht="31.2" hidden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0"/>
        <v>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 s="6">
        <f t="shared" si="51"/>
        <v>40203.25</v>
      </c>
      <c r="N702">
        <v>1265695200</v>
      </c>
      <c r="O702" s="6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4"/>
        <v>technology</v>
      </c>
      <c r="T702" t="str">
        <f t="shared" si="53"/>
        <v>wearables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0"/>
        <v>175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 s="6">
        <f t="shared" si="51"/>
        <v>40629.208333333336</v>
      </c>
      <c r="N703">
        <v>1301806800</v>
      </c>
      <c r="O703" s="6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4"/>
        <v>theater</v>
      </c>
      <c r="T703" t="str">
        <f t="shared" si="53"/>
        <v>plays</v>
      </c>
    </row>
    <row r="704" spans="1:20" ht="31.2" hidden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0"/>
        <v>54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 s="6">
        <f t="shared" si="51"/>
        <v>41477.208333333336</v>
      </c>
      <c r="N704">
        <v>1374901200</v>
      </c>
      <c r="O704" s="6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4"/>
        <v>technology</v>
      </c>
      <c r="T704" t="str">
        <f t="shared" si="53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0"/>
        <v>311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 s="6">
        <f t="shared" si="51"/>
        <v>41020.208333333336</v>
      </c>
      <c r="N705">
        <v>1336453200</v>
      </c>
      <c r="O705" s="6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4"/>
        <v>publishing</v>
      </c>
      <c r="T705" t="str">
        <f t="shared" si="53"/>
        <v>translations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0"/>
        <v>122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 s="6">
        <f t="shared" si="51"/>
        <v>42555.208333333328</v>
      </c>
      <c r="N706">
        <v>1468904400</v>
      </c>
      <c r="O706" s="6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4"/>
        <v>film &amp; video</v>
      </c>
      <c r="T706" t="str">
        <f t="shared" si="53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5">INT(E707/D707*100)</f>
        <v>99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 s="6">
        <f t="shared" ref="M707:M770" si="56">(((L707/60)/60)/24)+DATE(1970,1,1)</f>
        <v>41619.25</v>
      </c>
      <c r="N707">
        <v>1387087200</v>
      </c>
      <c r="O707" s="6">
        <f t="shared" ref="O707:O770" si="57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54"/>
        <v>publishing</v>
      </c>
      <c r="T707" t="str">
        <f t="shared" ref="T707:T770" si="58">_xlfn.TEXTAFTER(R707,"/")</f>
        <v>nonfiction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5"/>
        <v>127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 s="6">
        <f t="shared" si="56"/>
        <v>43471.25</v>
      </c>
      <c r="N708">
        <v>1547445600</v>
      </c>
      <c r="O708" s="6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4"/>
        <v>technology</v>
      </c>
      <c r="T708" t="str">
        <f t="shared" si="58"/>
        <v>web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5"/>
        <v>158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 s="6">
        <f t="shared" si="56"/>
        <v>43442.25</v>
      </c>
      <c r="N709">
        <v>1547359200</v>
      </c>
      <c r="O709" s="6">
        <f t="shared" si="57"/>
        <v>43478.25</v>
      </c>
      <c r="P709" t="b">
        <v>0</v>
      </c>
      <c r="Q709" t="b">
        <v>0</v>
      </c>
      <c r="R709" t="s">
        <v>53</v>
      </c>
      <c r="S709" t="str">
        <f t="shared" ref="S709:S772" si="59">_xlfn.TEXTBEFORE(R709,"/")</f>
        <v>film &amp; video</v>
      </c>
      <c r="T709" t="str">
        <f t="shared" si="58"/>
        <v>drama</v>
      </c>
    </row>
    <row r="710" spans="1:20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5"/>
        <v>707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 s="6">
        <f t="shared" si="56"/>
        <v>42877.208333333328</v>
      </c>
      <c r="N710">
        <v>1496293200</v>
      </c>
      <c r="O710" s="6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9"/>
        <v>theater</v>
      </c>
      <c r="T710" t="str">
        <f t="shared" si="58"/>
        <v>plays</v>
      </c>
    </row>
    <row r="711" spans="1:20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5"/>
        <v>142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 s="6">
        <f t="shared" si="56"/>
        <v>41018.208333333336</v>
      </c>
      <c r="N711">
        <v>1335416400</v>
      </c>
      <c r="O711" s="6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9"/>
        <v>theater</v>
      </c>
      <c r="T711" t="str">
        <f t="shared" si="58"/>
        <v>plays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5"/>
        <v>147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 s="6">
        <f t="shared" si="56"/>
        <v>43295.208333333328</v>
      </c>
      <c r="N712">
        <v>1532149200</v>
      </c>
      <c r="O712" s="6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9"/>
        <v>theater</v>
      </c>
      <c r="T712" t="str">
        <f t="shared" si="58"/>
        <v>plays</v>
      </c>
    </row>
    <row r="713" spans="1:20" ht="31.2" hidden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5"/>
        <v>20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 s="6">
        <f t="shared" si="56"/>
        <v>42393.25</v>
      </c>
      <c r="N713">
        <v>1453788000</v>
      </c>
      <c r="O713" s="6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9"/>
        <v>theater</v>
      </c>
      <c r="T713" t="str">
        <f t="shared" si="58"/>
        <v>plays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5"/>
        <v>1840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 s="6">
        <f t="shared" si="56"/>
        <v>42559.208333333328</v>
      </c>
      <c r="N714">
        <v>1471496400</v>
      </c>
      <c r="O714" s="6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9"/>
        <v>theater</v>
      </c>
      <c r="T714" t="str">
        <f t="shared" si="58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5"/>
        <v>161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 s="6">
        <f t="shared" si="56"/>
        <v>42604.208333333328</v>
      </c>
      <c r="N715">
        <v>1472878800</v>
      </c>
      <c r="O715" s="6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9"/>
        <v>publishing</v>
      </c>
      <c r="T715" t="str">
        <f t="shared" si="58"/>
        <v>radio &amp; podcasts</v>
      </c>
    </row>
    <row r="716" spans="1:20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5"/>
        <v>472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 s="6">
        <f t="shared" si="56"/>
        <v>41870.208333333336</v>
      </c>
      <c r="N716">
        <v>1408510800</v>
      </c>
      <c r="O716" s="6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9"/>
        <v>music</v>
      </c>
      <c r="T716" t="str">
        <f t="shared" si="58"/>
        <v>rock</v>
      </c>
    </row>
    <row r="717" spans="1:20" hidden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5"/>
        <v>24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 s="6">
        <f t="shared" si="56"/>
        <v>40397.208333333336</v>
      </c>
      <c r="N717">
        <v>1281589200</v>
      </c>
      <c r="O717" s="6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9"/>
        <v>games</v>
      </c>
      <c r="T717" t="str">
        <f t="shared" si="58"/>
        <v>mobile games</v>
      </c>
    </row>
    <row r="718" spans="1:20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5"/>
        <v>517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 s="6">
        <f t="shared" si="56"/>
        <v>41465.208333333336</v>
      </c>
      <c r="N718">
        <v>1375851600</v>
      </c>
      <c r="O718" s="6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9"/>
        <v>theater</v>
      </c>
      <c r="T718" t="str">
        <f t="shared" si="58"/>
        <v>plays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5"/>
        <v>247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 s="6">
        <f t="shared" si="56"/>
        <v>40777.208333333336</v>
      </c>
      <c r="N719">
        <v>1315803600</v>
      </c>
      <c r="O719" s="6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9"/>
        <v>film &amp; video</v>
      </c>
      <c r="T719" t="str">
        <f t="shared" si="58"/>
        <v>documentary</v>
      </c>
    </row>
    <row r="720" spans="1:20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5"/>
        <v>100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 s="6">
        <f t="shared" si="56"/>
        <v>41442.208333333336</v>
      </c>
      <c r="N720">
        <v>1373691600</v>
      </c>
      <c r="O720" s="6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9"/>
        <v>technology</v>
      </c>
      <c r="T720" t="str">
        <f t="shared" si="58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5"/>
        <v>153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 s="6">
        <f t="shared" si="56"/>
        <v>41058.208333333336</v>
      </c>
      <c r="N721">
        <v>1339218000</v>
      </c>
      <c r="O721" s="6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9"/>
        <v>publishing</v>
      </c>
      <c r="T721" t="str">
        <f t="shared" si="58"/>
        <v>fiction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5"/>
        <v>37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 s="6">
        <f t="shared" si="56"/>
        <v>43152.25</v>
      </c>
      <c r="N722">
        <v>1520402400</v>
      </c>
      <c r="O722" s="6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9"/>
        <v>theater</v>
      </c>
      <c r="T722" t="str">
        <f t="shared" si="58"/>
        <v>plays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5"/>
        <v>4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 s="6">
        <f t="shared" si="56"/>
        <v>43194.208333333328</v>
      </c>
      <c r="N723">
        <v>1523336400</v>
      </c>
      <c r="O723" s="6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9"/>
        <v>music</v>
      </c>
      <c r="T723" t="str">
        <f t="shared" si="58"/>
        <v>rock</v>
      </c>
    </row>
    <row r="724" spans="1:20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5"/>
        <v>156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 s="6">
        <f t="shared" si="56"/>
        <v>43045.25</v>
      </c>
      <c r="N724">
        <v>1512280800</v>
      </c>
      <c r="O724" s="6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9"/>
        <v>film &amp; video</v>
      </c>
      <c r="T724" t="str">
        <f t="shared" si="58"/>
        <v>documentary</v>
      </c>
    </row>
    <row r="725" spans="1:20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5"/>
        <v>270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 s="6">
        <f t="shared" si="56"/>
        <v>42431.25</v>
      </c>
      <c r="N725">
        <v>1458709200</v>
      </c>
      <c r="O725" s="6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9"/>
        <v>theater</v>
      </c>
      <c r="T725" t="str">
        <f t="shared" si="58"/>
        <v>plays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5"/>
        <v>134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 s="6">
        <f t="shared" si="56"/>
        <v>41934.208333333336</v>
      </c>
      <c r="N726">
        <v>1414126800</v>
      </c>
      <c r="O726" s="6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9"/>
        <v>theater</v>
      </c>
      <c r="T726" t="str">
        <f t="shared" si="58"/>
        <v>plays</v>
      </c>
    </row>
    <row r="727" spans="1:20" hidden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5"/>
        <v>50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 s="6">
        <f t="shared" si="56"/>
        <v>41958.25</v>
      </c>
      <c r="N727">
        <v>1416204000</v>
      </c>
      <c r="O727" s="6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9"/>
        <v>games</v>
      </c>
      <c r="T727" t="str">
        <f t="shared" si="58"/>
        <v>mobile games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5"/>
        <v>88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 s="6">
        <f t="shared" si="56"/>
        <v>40476.208333333336</v>
      </c>
      <c r="N728">
        <v>1288501200</v>
      </c>
      <c r="O728" s="6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9"/>
        <v>theater</v>
      </c>
      <c r="T728" t="str">
        <f t="shared" si="58"/>
        <v>plays</v>
      </c>
    </row>
    <row r="729" spans="1:20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5"/>
        <v>165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 s="6">
        <f t="shared" si="56"/>
        <v>43485.25</v>
      </c>
      <c r="N729">
        <v>1552971600</v>
      </c>
      <c r="O729" s="6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9"/>
        <v>technology</v>
      </c>
      <c r="T729" t="str">
        <f t="shared" si="58"/>
        <v>web</v>
      </c>
    </row>
    <row r="730" spans="1:20" ht="31.2" hidden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5"/>
        <v>17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 s="6">
        <f t="shared" si="56"/>
        <v>42515.208333333328</v>
      </c>
      <c r="N730">
        <v>1465102800</v>
      </c>
      <c r="O730" s="6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9"/>
        <v>theater</v>
      </c>
      <c r="T730" t="str">
        <f t="shared" si="58"/>
        <v>plays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5"/>
        <v>185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 s="6">
        <f t="shared" si="56"/>
        <v>41309.25</v>
      </c>
      <c r="N731">
        <v>1360130400</v>
      </c>
      <c r="O731" s="6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9"/>
        <v>film &amp; video</v>
      </c>
      <c r="T731" t="str">
        <f t="shared" si="58"/>
        <v>drama</v>
      </c>
    </row>
    <row r="732" spans="1:20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5"/>
        <v>412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 s="6">
        <f t="shared" si="56"/>
        <v>42147.208333333328</v>
      </c>
      <c r="N732">
        <v>1432875600</v>
      </c>
      <c r="O732" s="6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9"/>
        <v>technology</v>
      </c>
      <c r="T732" t="str">
        <f t="shared" si="58"/>
        <v>wearables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5"/>
        <v>90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 s="6">
        <f t="shared" si="56"/>
        <v>42939.208333333328</v>
      </c>
      <c r="N733">
        <v>1500872400</v>
      </c>
      <c r="O733" s="6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9"/>
        <v>technology</v>
      </c>
      <c r="T733" t="str">
        <f t="shared" si="58"/>
        <v>web</v>
      </c>
    </row>
    <row r="734" spans="1:20" hidden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5"/>
        <v>91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 s="6">
        <f t="shared" si="56"/>
        <v>42816.208333333328</v>
      </c>
      <c r="N734">
        <v>1492146000</v>
      </c>
      <c r="O734" s="6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9"/>
        <v>music</v>
      </c>
      <c r="T734" t="str">
        <f t="shared" si="58"/>
        <v>rock</v>
      </c>
    </row>
    <row r="735" spans="1:20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5"/>
        <v>527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 s="6">
        <f t="shared" si="56"/>
        <v>41844.208333333336</v>
      </c>
      <c r="N735">
        <v>1407301200</v>
      </c>
      <c r="O735" s="6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9"/>
        <v>music</v>
      </c>
      <c r="T735" t="str">
        <f t="shared" si="58"/>
        <v>metal</v>
      </c>
    </row>
    <row r="736" spans="1:20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5"/>
        <v>319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 s="6">
        <f t="shared" si="56"/>
        <v>42763.25</v>
      </c>
      <c r="N736">
        <v>1486620000</v>
      </c>
      <c r="O736" s="6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9"/>
        <v>theater</v>
      </c>
      <c r="T736" t="str">
        <f t="shared" si="58"/>
        <v>plays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5"/>
        <v>354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 s="6">
        <f t="shared" si="56"/>
        <v>42459.208333333328</v>
      </c>
      <c r="N737">
        <v>1459918800</v>
      </c>
      <c r="O737" s="6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9"/>
        <v>photography</v>
      </c>
      <c r="T737" t="str">
        <f t="shared" si="58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5"/>
        <v>32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 s="6">
        <f t="shared" si="56"/>
        <v>42055.25</v>
      </c>
      <c r="N738">
        <v>1424757600</v>
      </c>
      <c r="O738" s="6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9"/>
        <v>publishing</v>
      </c>
      <c r="T738" t="str">
        <f t="shared" si="58"/>
        <v>nonfiction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5"/>
        <v>135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 s="6">
        <f t="shared" si="56"/>
        <v>42685.25</v>
      </c>
      <c r="N739">
        <v>1479880800</v>
      </c>
      <c r="O739" s="6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9"/>
        <v>music</v>
      </c>
      <c r="T739" t="str">
        <f t="shared" si="58"/>
        <v>indie rock</v>
      </c>
    </row>
    <row r="740" spans="1:20" ht="31.2" hidden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5"/>
        <v>2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 s="6">
        <f t="shared" si="56"/>
        <v>41959.25</v>
      </c>
      <c r="N740">
        <v>1418018400</v>
      </c>
      <c r="O740" s="6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9"/>
        <v>theater</v>
      </c>
      <c r="T740" t="str">
        <f t="shared" si="58"/>
        <v>plays</v>
      </c>
    </row>
    <row r="741" spans="1:20" hidden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5"/>
        <v>61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 s="6">
        <f t="shared" si="56"/>
        <v>41089.208333333336</v>
      </c>
      <c r="N741">
        <v>1341032400</v>
      </c>
      <c r="O741" s="6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9"/>
        <v>music</v>
      </c>
      <c r="T741" t="str">
        <f t="shared" si="58"/>
        <v>indie rock</v>
      </c>
    </row>
    <row r="742" spans="1:20" ht="31.2" hidden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5"/>
        <v>30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 s="6">
        <f t="shared" si="56"/>
        <v>42769.25</v>
      </c>
      <c r="N742">
        <v>1486360800</v>
      </c>
      <c r="O742" s="6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9"/>
        <v>theater</v>
      </c>
      <c r="T742" t="str">
        <f t="shared" si="58"/>
        <v>plays</v>
      </c>
    </row>
    <row r="743" spans="1:20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5"/>
        <v>1179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 s="6">
        <f t="shared" si="56"/>
        <v>40321.208333333336</v>
      </c>
      <c r="N743">
        <v>1274677200</v>
      </c>
      <c r="O743" s="6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9"/>
        <v>theater</v>
      </c>
      <c r="T743" t="str">
        <f t="shared" si="58"/>
        <v>plays</v>
      </c>
    </row>
    <row r="744" spans="1:20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5"/>
        <v>1126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 s="6">
        <f t="shared" si="56"/>
        <v>40197.25</v>
      </c>
      <c r="N744">
        <v>1267509600</v>
      </c>
      <c r="O744" s="6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9"/>
        <v>music</v>
      </c>
      <c r="T744" t="str">
        <f t="shared" si="58"/>
        <v>electric music</v>
      </c>
    </row>
    <row r="745" spans="1:20" ht="31.2" hidden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5"/>
        <v>12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 s="6">
        <f t="shared" si="56"/>
        <v>42298.208333333328</v>
      </c>
      <c r="N745">
        <v>1445922000</v>
      </c>
      <c r="O745" s="6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9"/>
        <v>theater</v>
      </c>
      <c r="T745" t="str">
        <f t="shared" si="58"/>
        <v>plays</v>
      </c>
    </row>
    <row r="746" spans="1:20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5"/>
        <v>712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 s="6">
        <f t="shared" si="56"/>
        <v>43322.208333333328</v>
      </c>
      <c r="N746">
        <v>1534050000</v>
      </c>
      <c r="O746" s="6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9"/>
        <v>theater</v>
      </c>
      <c r="T746" t="str">
        <f t="shared" si="58"/>
        <v>plays</v>
      </c>
    </row>
    <row r="747" spans="1:20" ht="31.2" hidden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5"/>
        <v>30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 s="6">
        <f t="shared" si="56"/>
        <v>40328.208333333336</v>
      </c>
      <c r="N747">
        <v>1277528400</v>
      </c>
      <c r="O747" s="6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9"/>
        <v>technology</v>
      </c>
      <c r="T747" t="str">
        <f t="shared" si="58"/>
        <v>wearables</v>
      </c>
    </row>
    <row r="748" spans="1:20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5"/>
        <v>212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 s="6">
        <f t="shared" si="56"/>
        <v>40825.208333333336</v>
      </c>
      <c r="N748">
        <v>1318568400</v>
      </c>
      <c r="O748" s="6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9"/>
        <v>technology</v>
      </c>
      <c r="T748" t="str">
        <f t="shared" si="58"/>
        <v>web</v>
      </c>
    </row>
    <row r="749" spans="1:20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5"/>
        <v>228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 s="6">
        <f t="shared" si="56"/>
        <v>40423.208333333336</v>
      </c>
      <c r="N749">
        <v>1284354000</v>
      </c>
      <c r="O749" s="6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9"/>
        <v>theater</v>
      </c>
      <c r="T749" t="str">
        <f t="shared" si="58"/>
        <v>plays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5"/>
        <v>34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 s="6">
        <f t="shared" si="56"/>
        <v>40238.25</v>
      </c>
      <c r="N750">
        <v>1269579600</v>
      </c>
      <c r="O750" s="6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9"/>
        <v>film &amp; video</v>
      </c>
      <c r="T750" t="str">
        <f t="shared" si="58"/>
        <v>animation</v>
      </c>
    </row>
    <row r="751" spans="1:20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5"/>
        <v>157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 s="6">
        <f t="shared" si="56"/>
        <v>41920.208333333336</v>
      </c>
      <c r="N751">
        <v>1413781200</v>
      </c>
      <c r="O751" s="6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9"/>
        <v>technology</v>
      </c>
      <c r="T751" t="str">
        <f t="shared" si="58"/>
        <v>wearables</v>
      </c>
    </row>
    <row r="752" spans="1:20" ht="31.2" hidden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5"/>
        <v>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 s="6">
        <f t="shared" si="56"/>
        <v>40360.208333333336</v>
      </c>
      <c r="N752">
        <v>1280120400</v>
      </c>
      <c r="O752" s="6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9"/>
        <v>music</v>
      </c>
      <c r="T752" t="str">
        <f t="shared" si="58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5"/>
        <v>232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 s="6">
        <f t="shared" si="56"/>
        <v>42446.208333333328</v>
      </c>
      <c r="N753">
        <v>1459486800</v>
      </c>
      <c r="O753" s="6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9"/>
        <v>publishing</v>
      </c>
      <c r="T753" t="str">
        <f t="shared" si="58"/>
        <v>nonfiction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5"/>
        <v>92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 s="6">
        <f t="shared" si="56"/>
        <v>40395.208333333336</v>
      </c>
      <c r="N754">
        <v>1282539600</v>
      </c>
      <c r="O754" s="6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9"/>
        <v>theater</v>
      </c>
      <c r="T754" t="str">
        <f t="shared" si="58"/>
        <v>plays</v>
      </c>
    </row>
    <row r="755" spans="1:20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5"/>
        <v>256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 s="6">
        <f t="shared" si="56"/>
        <v>40321.208333333336</v>
      </c>
      <c r="N755">
        <v>1275886800</v>
      </c>
      <c r="O755" s="6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9"/>
        <v>photography</v>
      </c>
      <c r="T755" t="str">
        <f t="shared" si="58"/>
        <v>photography books</v>
      </c>
    </row>
    <row r="756" spans="1:20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5"/>
        <v>168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 s="6">
        <f t="shared" si="56"/>
        <v>41210.208333333336</v>
      </c>
      <c r="N756">
        <v>1355983200</v>
      </c>
      <c r="O756" s="6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9"/>
        <v>theater</v>
      </c>
      <c r="T756" t="str">
        <f t="shared" si="58"/>
        <v>plays</v>
      </c>
    </row>
    <row r="757" spans="1:20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5"/>
        <v>166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 s="6">
        <f t="shared" si="56"/>
        <v>43096.25</v>
      </c>
      <c r="N757">
        <v>1515391200</v>
      </c>
      <c r="O757" s="6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9"/>
        <v>theater</v>
      </c>
      <c r="T757" t="str">
        <f t="shared" si="58"/>
        <v>plays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5"/>
        <v>772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 s="6">
        <f t="shared" si="56"/>
        <v>42024.25</v>
      </c>
      <c r="N758">
        <v>1422252000</v>
      </c>
      <c r="O758" s="6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9"/>
        <v>theater</v>
      </c>
      <c r="T758" t="str">
        <f t="shared" si="58"/>
        <v>plays</v>
      </c>
    </row>
    <row r="759" spans="1:20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5"/>
        <v>406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 s="6">
        <f t="shared" si="56"/>
        <v>40675.208333333336</v>
      </c>
      <c r="N759">
        <v>1305522000</v>
      </c>
      <c r="O759" s="6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9"/>
        <v>film &amp; video</v>
      </c>
      <c r="T759" t="str">
        <f t="shared" si="58"/>
        <v>drama</v>
      </c>
    </row>
    <row r="760" spans="1:20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5"/>
        <v>564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 s="6">
        <f t="shared" si="56"/>
        <v>41936.208333333336</v>
      </c>
      <c r="N760">
        <v>1414904400</v>
      </c>
      <c r="O760" s="6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9"/>
        <v>music</v>
      </c>
      <c r="T760" t="str">
        <f t="shared" si="58"/>
        <v>rock</v>
      </c>
    </row>
    <row r="761" spans="1:20" ht="31.2" hidden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5"/>
        <v>68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 s="6">
        <f t="shared" si="56"/>
        <v>43136.25</v>
      </c>
      <c r="N761">
        <v>1520402400</v>
      </c>
      <c r="O761" s="6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9"/>
        <v>music</v>
      </c>
      <c r="T761" t="str">
        <f t="shared" si="58"/>
        <v>electric music</v>
      </c>
    </row>
    <row r="762" spans="1:20" hidden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5"/>
        <v>34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 s="6">
        <f t="shared" si="56"/>
        <v>43678.208333333328</v>
      </c>
      <c r="N762">
        <v>1567141200</v>
      </c>
      <c r="O762" s="6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9"/>
        <v>games</v>
      </c>
      <c r="T762" t="str">
        <f t="shared" si="58"/>
        <v>video games</v>
      </c>
    </row>
    <row r="763" spans="1:20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5"/>
        <v>655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 s="6">
        <f t="shared" si="56"/>
        <v>42938.208333333328</v>
      </c>
      <c r="N763">
        <v>1501131600</v>
      </c>
      <c r="O763" s="6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9"/>
        <v>music</v>
      </c>
      <c r="T763" t="str">
        <f t="shared" si="58"/>
        <v>rock</v>
      </c>
    </row>
    <row r="764" spans="1:20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5"/>
        <v>177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 s="6">
        <f t="shared" si="56"/>
        <v>41241.25</v>
      </c>
      <c r="N764">
        <v>1355032800</v>
      </c>
      <c r="O764" s="6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9"/>
        <v>music</v>
      </c>
      <c r="T764" t="str">
        <f t="shared" si="58"/>
        <v>jazz</v>
      </c>
    </row>
    <row r="765" spans="1:20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5"/>
        <v>113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 s="6">
        <f t="shared" si="56"/>
        <v>41037.208333333336</v>
      </c>
      <c r="N765">
        <v>1339477200</v>
      </c>
      <c r="O765" s="6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9"/>
        <v>theater</v>
      </c>
      <c r="T765" t="str">
        <f t="shared" si="58"/>
        <v>plays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5"/>
        <v>728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 s="6">
        <f t="shared" si="56"/>
        <v>40676.208333333336</v>
      </c>
      <c r="N766">
        <v>1305954000</v>
      </c>
      <c r="O766" s="6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9"/>
        <v>music</v>
      </c>
      <c r="T766" t="str">
        <f t="shared" si="58"/>
        <v>rock</v>
      </c>
    </row>
    <row r="767" spans="1:20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5"/>
        <v>208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 s="6">
        <f t="shared" si="56"/>
        <v>42840.208333333328</v>
      </c>
      <c r="N767">
        <v>1494392400</v>
      </c>
      <c r="O767" s="6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9"/>
        <v>music</v>
      </c>
      <c r="T767" t="str">
        <f t="shared" si="58"/>
        <v>indie rock</v>
      </c>
    </row>
    <row r="768" spans="1:20" ht="31.2" hidden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5"/>
        <v>31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 s="6">
        <f t="shared" si="56"/>
        <v>43362.208333333328</v>
      </c>
      <c r="N768">
        <v>1537419600</v>
      </c>
      <c r="O768" s="6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9"/>
        <v>film &amp; video</v>
      </c>
      <c r="T768" t="str">
        <f t="shared" si="58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5"/>
        <v>56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 s="6">
        <f t="shared" si="56"/>
        <v>42283.208333333328</v>
      </c>
      <c r="N769">
        <v>1447999200</v>
      </c>
      <c r="O769" s="6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9"/>
        <v>publishing</v>
      </c>
      <c r="T769" t="str">
        <f t="shared" si="58"/>
        <v>translations</v>
      </c>
    </row>
    <row r="770" spans="1:20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5"/>
        <v>231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 s="6">
        <f t="shared" si="56"/>
        <v>41619.25</v>
      </c>
      <c r="N770">
        <v>1388037600</v>
      </c>
      <c r="O770" s="6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9"/>
        <v>theater</v>
      </c>
      <c r="T770" t="str">
        <f t="shared" si="58"/>
        <v>plays</v>
      </c>
    </row>
    <row r="771" spans="1:20" hidden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0">INT(E771/D771*100)</f>
        <v>86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 s="6">
        <f t="shared" ref="M771:M834" si="61">(((L771/60)/60)/24)+DATE(1970,1,1)</f>
        <v>41501.208333333336</v>
      </c>
      <c r="N771">
        <v>1378789200</v>
      </c>
      <c r="O771" s="6">
        <f t="shared" ref="O771:O834" si="62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59"/>
        <v>games</v>
      </c>
      <c r="T771" t="str">
        <f t="shared" ref="T771:T834" si="63">_xlfn.TEXTAFTER(R771,"/")</f>
        <v>video games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0"/>
        <v>270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 s="6">
        <f t="shared" si="61"/>
        <v>41743.208333333336</v>
      </c>
      <c r="N772">
        <v>1398056400</v>
      </c>
      <c r="O772" s="6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59"/>
        <v>theater</v>
      </c>
      <c r="T772" t="str">
        <f t="shared" si="63"/>
        <v>plays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0"/>
        <v>49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 s="6">
        <f t="shared" si="61"/>
        <v>43491.25</v>
      </c>
      <c r="N773">
        <v>1550815200</v>
      </c>
      <c r="O773" s="6">
        <f t="shared" si="62"/>
        <v>43518.25</v>
      </c>
      <c r="P773" t="b">
        <v>0</v>
      </c>
      <c r="Q773" t="b">
        <v>0</v>
      </c>
      <c r="R773" t="s">
        <v>33</v>
      </c>
      <c r="S773" t="str">
        <f t="shared" ref="S773:S836" si="64">_xlfn.TEXTBEFORE(R773,"/")</f>
        <v>theater</v>
      </c>
      <c r="T773" t="str">
        <f t="shared" si="63"/>
        <v>plays</v>
      </c>
    </row>
    <row r="774" spans="1:20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0"/>
        <v>113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 s="6">
        <f t="shared" si="61"/>
        <v>43505.25</v>
      </c>
      <c r="N774">
        <v>1550037600</v>
      </c>
      <c r="O774" s="6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4"/>
        <v>music</v>
      </c>
      <c r="T774" t="str">
        <f t="shared" si="63"/>
        <v>indie rock</v>
      </c>
    </row>
    <row r="775" spans="1:20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0"/>
        <v>190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 s="6">
        <f t="shared" si="61"/>
        <v>42838.208333333328</v>
      </c>
      <c r="N775">
        <v>1492923600</v>
      </c>
      <c r="O775" s="6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4"/>
        <v>theater</v>
      </c>
      <c r="T775" t="str">
        <f t="shared" si="63"/>
        <v>plays</v>
      </c>
    </row>
    <row r="776" spans="1:20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0"/>
        <v>135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 s="6">
        <f t="shared" si="61"/>
        <v>42513.208333333328</v>
      </c>
      <c r="N776">
        <v>1467522000</v>
      </c>
      <c r="O776" s="6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4"/>
        <v>technology</v>
      </c>
      <c r="T776" t="str">
        <f t="shared" si="63"/>
        <v>web</v>
      </c>
    </row>
    <row r="777" spans="1:20" ht="31.2" hidden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0"/>
        <v>10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 s="6">
        <f t="shared" si="61"/>
        <v>41949.25</v>
      </c>
      <c r="N777">
        <v>1416117600</v>
      </c>
      <c r="O777" s="6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4"/>
        <v>music</v>
      </c>
      <c r="T777" t="str">
        <f t="shared" si="63"/>
        <v>rock</v>
      </c>
    </row>
    <row r="778" spans="1:20" hidden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0"/>
        <v>65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 s="6">
        <f t="shared" si="61"/>
        <v>43650.208333333328</v>
      </c>
      <c r="N778">
        <v>1563771600</v>
      </c>
      <c r="O778" s="6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4"/>
        <v>theater</v>
      </c>
      <c r="T778" t="str">
        <f t="shared" si="63"/>
        <v>plays</v>
      </c>
    </row>
    <row r="779" spans="1:20" hidden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0"/>
        <v>49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 s="6">
        <f t="shared" si="61"/>
        <v>40809.208333333336</v>
      </c>
      <c r="N779">
        <v>1319259600</v>
      </c>
      <c r="O779" s="6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4"/>
        <v>theater</v>
      </c>
      <c r="T779" t="str">
        <f t="shared" si="63"/>
        <v>plays</v>
      </c>
    </row>
    <row r="780" spans="1:20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0"/>
        <v>787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 s="6">
        <f t="shared" si="61"/>
        <v>40768.208333333336</v>
      </c>
      <c r="N780">
        <v>1313643600</v>
      </c>
      <c r="O780" s="6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4"/>
        <v>film &amp; video</v>
      </c>
      <c r="T780" t="str">
        <f t="shared" si="63"/>
        <v>animation</v>
      </c>
    </row>
    <row r="781" spans="1:20" hidden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0"/>
        <v>80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 s="6">
        <f t="shared" si="61"/>
        <v>42230.208333333328</v>
      </c>
      <c r="N781">
        <v>1440306000</v>
      </c>
      <c r="O781" s="6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4"/>
        <v>theater</v>
      </c>
      <c r="T781" t="str">
        <f t="shared" si="63"/>
        <v>plays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0"/>
        <v>106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 s="6">
        <f t="shared" si="61"/>
        <v>42573.208333333328</v>
      </c>
      <c r="N782">
        <v>1470805200</v>
      </c>
      <c r="O782" s="6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4"/>
        <v>film &amp; video</v>
      </c>
      <c r="T782" t="str">
        <f t="shared" si="63"/>
        <v>drama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0"/>
        <v>50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 s="6">
        <f t="shared" si="61"/>
        <v>40482.208333333336</v>
      </c>
      <c r="N783">
        <v>1292911200</v>
      </c>
      <c r="O783" s="6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4"/>
        <v>theater</v>
      </c>
      <c r="T783" t="str">
        <f t="shared" si="63"/>
        <v>plays</v>
      </c>
    </row>
    <row r="784" spans="1:20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0"/>
        <v>215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 s="6">
        <f t="shared" si="61"/>
        <v>40603.25</v>
      </c>
      <c r="N784">
        <v>1301374800</v>
      </c>
      <c r="O784" s="6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4"/>
        <v>film &amp; video</v>
      </c>
      <c r="T784" t="str">
        <f t="shared" si="63"/>
        <v>animation</v>
      </c>
    </row>
    <row r="785" spans="1:20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0"/>
        <v>141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 s="6">
        <f t="shared" si="61"/>
        <v>41625.25</v>
      </c>
      <c r="N785">
        <v>1387864800</v>
      </c>
      <c r="O785" s="6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4"/>
        <v>music</v>
      </c>
      <c r="T785" t="str">
        <f t="shared" si="63"/>
        <v>rock</v>
      </c>
    </row>
    <row r="786" spans="1:20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0"/>
        <v>115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 s="6">
        <f t="shared" si="61"/>
        <v>42435.25</v>
      </c>
      <c r="N786">
        <v>1458190800</v>
      </c>
      <c r="O786" s="6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4"/>
        <v>technology</v>
      </c>
      <c r="T786" t="str">
        <f t="shared" si="63"/>
        <v>web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0"/>
        <v>193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 s="6">
        <f t="shared" si="61"/>
        <v>43582.208333333328</v>
      </c>
      <c r="N787">
        <v>1559278800</v>
      </c>
      <c r="O787" s="6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4"/>
        <v>film &amp; video</v>
      </c>
      <c r="T787" t="str">
        <f t="shared" si="63"/>
        <v>animation</v>
      </c>
    </row>
    <row r="788" spans="1:20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0"/>
        <v>729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 s="6">
        <f t="shared" si="61"/>
        <v>43186.208333333328</v>
      </c>
      <c r="N788">
        <v>1522731600</v>
      </c>
      <c r="O788" s="6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4"/>
        <v>music</v>
      </c>
      <c r="T788" t="str">
        <f t="shared" si="63"/>
        <v>jazz</v>
      </c>
    </row>
    <row r="789" spans="1:20" hidden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0"/>
        <v>99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 s="6">
        <f t="shared" si="61"/>
        <v>40684.208333333336</v>
      </c>
      <c r="N789">
        <v>1306731600</v>
      </c>
      <c r="O789" s="6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4"/>
        <v>music</v>
      </c>
      <c r="T789" t="str">
        <f t="shared" si="63"/>
        <v>rock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0"/>
        <v>88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 s="6">
        <f t="shared" si="61"/>
        <v>41202.208333333336</v>
      </c>
      <c r="N790">
        <v>1352527200</v>
      </c>
      <c r="O790" s="6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4"/>
        <v>film &amp; video</v>
      </c>
      <c r="T790" t="str">
        <f t="shared" si="63"/>
        <v>animation</v>
      </c>
    </row>
    <row r="791" spans="1:20" hidden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0"/>
        <v>37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 s="6">
        <f t="shared" si="61"/>
        <v>41786.208333333336</v>
      </c>
      <c r="N791">
        <v>1404363600</v>
      </c>
      <c r="O791" s="6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4"/>
        <v>theater</v>
      </c>
      <c r="T791" t="str">
        <f t="shared" si="63"/>
        <v>plays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0"/>
        <v>30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 s="6">
        <f t="shared" si="61"/>
        <v>40223.25</v>
      </c>
      <c r="N792">
        <v>1266645600</v>
      </c>
      <c r="O792" s="6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4"/>
        <v>theater</v>
      </c>
      <c r="T792" t="str">
        <f t="shared" si="63"/>
        <v>plays</v>
      </c>
    </row>
    <row r="793" spans="1:20" hidden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0"/>
        <v>25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 s="6">
        <f t="shared" si="61"/>
        <v>42715.25</v>
      </c>
      <c r="N793">
        <v>1482818400</v>
      </c>
      <c r="O793" s="6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4"/>
        <v>food</v>
      </c>
      <c r="T793" t="str">
        <f t="shared" si="63"/>
        <v>food trucks</v>
      </c>
    </row>
    <row r="794" spans="1:20" hidden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0"/>
        <v>34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 s="6">
        <f t="shared" si="61"/>
        <v>41451.208333333336</v>
      </c>
      <c r="N794">
        <v>1374642000</v>
      </c>
      <c r="O794" s="6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4"/>
        <v>theater</v>
      </c>
      <c r="T794" t="str">
        <f t="shared" si="63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0"/>
        <v>1185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 s="6">
        <f t="shared" si="61"/>
        <v>41450.208333333336</v>
      </c>
      <c r="N795">
        <v>1372482000</v>
      </c>
      <c r="O795" s="6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4"/>
        <v>publishing</v>
      </c>
      <c r="T795" t="str">
        <f t="shared" si="63"/>
        <v>nonfiction</v>
      </c>
    </row>
    <row r="796" spans="1:20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0"/>
        <v>125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 s="6">
        <f t="shared" si="61"/>
        <v>43091.25</v>
      </c>
      <c r="N796">
        <v>1514959200</v>
      </c>
      <c r="O796" s="6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4"/>
        <v>music</v>
      </c>
      <c r="T796" t="str">
        <f t="shared" si="63"/>
        <v>rock</v>
      </c>
    </row>
    <row r="797" spans="1:20" ht="31.2" hidden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0"/>
        <v>14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 s="6">
        <f t="shared" si="61"/>
        <v>42675.208333333328</v>
      </c>
      <c r="N797">
        <v>1478235600</v>
      </c>
      <c r="O797" s="6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4"/>
        <v>film &amp; video</v>
      </c>
      <c r="T797" t="str">
        <f t="shared" si="63"/>
        <v>drama</v>
      </c>
    </row>
    <row r="798" spans="1:20" hidden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0"/>
        <v>54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 s="6">
        <f t="shared" si="61"/>
        <v>41859.208333333336</v>
      </c>
      <c r="N798">
        <v>1408078800</v>
      </c>
      <c r="O798" s="6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4"/>
        <v>games</v>
      </c>
      <c r="T798" t="str">
        <f t="shared" si="63"/>
        <v>mobile games</v>
      </c>
    </row>
    <row r="799" spans="1:20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0"/>
        <v>109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 s="6">
        <f t="shared" si="61"/>
        <v>43464.25</v>
      </c>
      <c r="N799">
        <v>1548136800</v>
      </c>
      <c r="O799" s="6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4"/>
        <v>technology</v>
      </c>
      <c r="T799" t="str">
        <f t="shared" si="63"/>
        <v>web</v>
      </c>
    </row>
    <row r="800" spans="1:20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0"/>
        <v>188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 s="6">
        <f t="shared" si="61"/>
        <v>41060.208333333336</v>
      </c>
      <c r="N800">
        <v>1340859600</v>
      </c>
      <c r="O800" s="6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4"/>
        <v>theater</v>
      </c>
      <c r="T800" t="str">
        <f t="shared" si="63"/>
        <v>plays</v>
      </c>
    </row>
    <row r="801" spans="1:20" hidden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0"/>
        <v>87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 s="6">
        <f t="shared" si="61"/>
        <v>42399.25</v>
      </c>
      <c r="N801">
        <v>1454479200</v>
      </c>
      <c r="O801" s="6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4"/>
        <v>theater</v>
      </c>
      <c r="T801" t="str">
        <f t="shared" si="63"/>
        <v>plays</v>
      </c>
    </row>
    <row r="802" spans="1:20" hidden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0"/>
        <v>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 s="6">
        <f t="shared" si="61"/>
        <v>42167.208333333328</v>
      </c>
      <c r="N802">
        <v>1434430800</v>
      </c>
      <c r="O802" s="6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4"/>
        <v>music</v>
      </c>
      <c r="T802" t="str">
        <f t="shared" si="63"/>
        <v>rock</v>
      </c>
    </row>
    <row r="803" spans="1:20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0"/>
        <v>202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 s="6">
        <f t="shared" si="61"/>
        <v>43830.25</v>
      </c>
      <c r="N803">
        <v>1579672800</v>
      </c>
      <c r="O803" s="6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4"/>
        <v>photography</v>
      </c>
      <c r="T803" t="str">
        <f t="shared" si="63"/>
        <v>photography books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0"/>
        <v>197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 s="6">
        <f t="shared" si="61"/>
        <v>43650.208333333328</v>
      </c>
      <c r="N804">
        <v>1562389200</v>
      </c>
      <c r="O804" s="6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4"/>
        <v>photography</v>
      </c>
      <c r="T804" t="str">
        <f t="shared" si="63"/>
        <v>photography books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0"/>
        <v>107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 s="6">
        <f t="shared" si="61"/>
        <v>43492.25</v>
      </c>
      <c r="N805">
        <v>1551506400</v>
      </c>
      <c r="O805" s="6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4"/>
        <v>theater</v>
      </c>
      <c r="T805" t="str">
        <f t="shared" si="63"/>
        <v>plays</v>
      </c>
    </row>
    <row r="806" spans="1:20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0"/>
        <v>268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 s="6">
        <f t="shared" si="61"/>
        <v>43102.25</v>
      </c>
      <c r="N806">
        <v>1516600800</v>
      </c>
      <c r="O806" s="6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4"/>
        <v>music</v>
      </c>
      <c r="T806" t="str">
        <f t="shared" si="63"/>
        <v>rock</v>
      </c>
    </row>
    <row r="807" spans="1:20" ht="31.2" hidden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0"/>
        <v>50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 s="6">
        <f t="shared" si="61"/>
        <v>41958.25</v>
      </c>
      <c r="N807">
        <v>1420437600</v>
      </c>
      <c r="O807" s="6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4"/>
        <v>film &amp; video</v>
      </c>
      <c r="T807" t="str">
        <f t="shared" si="63"/>
        <v>documentary</v>
      </c>
    </row>
    <row r="808" spans="1:20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0"/>
        <v>1180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 s="6">
        <f t="shared" si="61"/>
        <v>40973.25</v>
      </c>
      <c r="N808">
        <v>1332997200</v>
      </c>
      <c r="O808" s="6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4"/>
        <v>film &amp; video</v>
      </c>
      <c r="T808" t="str">
        <f t="shared" si="63"/>
        <v>drama</v>
      </c>
    </row>
    <row r="809" spans="1:20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0"/>
        <v>264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 s="6">
        <f t="shared" si="61"/>
        <v>43753.208333333328</v>
      </c>
      <c r="N809">
        <v>1574920800</v>
      </c>
      <c r="O809" s="6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4"/>
        <v>theater</v>
      </c>
      <c r="T809" t="str">
        <f t="shared" si="63"/>
        <v>plays</v>
      </c>
    </row>
    <row r="810" spans="1:20" hidden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0"/>
        <v>30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 s="6">
        <f t="shared" si="61"/>
        <v>42507.208333333328</v>
      </c>
      <c r="N810">
        <v>1464930000</v>
      </c>
      <c r="O810" s="6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4"/>
        <v>food</v>
      </c>
      <c r="T810" t="str">
        <f t="shared" si="63"/>
        <v>food trucks</v>
      </c>
    </row>
    <row r="811" spans="1:20" hidden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0"/>
        <v>62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 s="6">
        <f t="shared" si="61"/>
        <v>41135.208333333336</v>
      </c>
      <c r="N811">
        <v>1345006800</v>
      </c>
      <c r="O811" s="6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4"/>
        <v>film &amp; video</v>
      </c>
      <c r="T811" t="str">
        <f t="shared" si="63"/>
        <v>documentary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0"/>
        <v>193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 s="6">
        <f t="shared" si="61"/>
        <v>43067.25</v>
      </c>
      <c r="N812">
        <v>1512712800</v>
      </c>
      <c r="O812" s="6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4"/>
        <v>theater</v>
      </c>
      <c r="T812" t="str">
        <f t="shared" si="63"/>
        <v>plays</v>
      </c>
    </row>
    <row r="813" spans="1:20" hidden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0"/>
        <v>77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 s="6">
        <f t="shared" si="61"/>
        <v>42378.25</v>
      </c>
      <c r="N813">
        <v>1452492000</v>
      </c>
      <c r="O813" s="6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4"/>
        <v>games</v>
      </c>
      <c r="T813" t="str">
        <f t="shared" si="63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0"/>
        <v>225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 s="6">
        <f t="shared" si="61"/>
        <v>43206.208333333328</v>
      </c>
      <c r="N814">
        <v>1524286800</v>
      </c>
      <c r="O814" s="6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4"/>
        <v>publishing</v>
      </c>
      <c r="T814" t="str">
        <f t="shared" si="63"/>
        <v>nonfiction</v>
      </c>
    </row>
    <row r="815" spans="1:20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0"/>
        <v>239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 s="6">
        <f t="shared" si="61"/>
        <v>41148.208333333336</v>
      </c>
      <c r="N815">
        <v>1346907600</v>
      </c>
      <c r="O815" s="6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4"/>
        <v>games</v>
      </c>
      <c r="T815" t="str">
        <f t="shared" si="63"/>
        <v>video games</v>
      </c>
    </row>
    <row r="816" spans="1:20" hidden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0"/>
        <v>92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 s="6">
        <f t="shared" si="61"/>
        <v>42517.208333333328</v>
      </c>
      <c r="N816">
        <v>1464498000</v>
      </c>
      <c r="O816" s="6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4"/>
        <v>music</v>
      </c>
      <c r="T816" t="str">
        <f t="shared" si="63"/>
        <v>rock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0"/>
        <v>130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 s="6">
        <f t="shared" si="61"/>
        <v>43068.25</v>
      </c>
      <c r="N817">
        <v>1514181600</v>
      </c>
      <c r="O817" s="6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4"/>
        <v>music</v>
      </c>
      <c r="T817" t="str">
        <f t="shared" si="63"/>
        <v>rock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0"/>
        <v>615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 s="6">
        <f t="shared" si="61"/>
        <v>41680.25</v>
      </c>
      <c r="N818">
        <v>1392184800</v>
      </c>
      <c r="O818" s="6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4"/>
        <v>theater</v>
      </c>
      <c r="T818" t="str">
        <f t="shared" si="63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0"/>
        <v>368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 s="6">
        <f t="shared" si="61"/>
        <v>43589.208333333328</v>
      </c>
      <c r="N819">
        <v>1559365200</v>
      </c>
      <c r="O819" s="6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4"/>
        <v>publishing</v>
      </c>
      <c r="T819" t="str">
        <f t="shared" si="63"/>
        <v>nonfiction</v>
      </c>
    </row>
    <row r="820" spans="1:20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0"/>
        <v>1094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 s="6">
        <f t="shared" si="61"/>
        <v>43486.25</v>
      </c>
      <c r="N820">
        <v>1549173600</v>
      </c>
      <c r="O820" s="6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4"/>
        <v>theater</v>
      </c>
      <c r="T820" t="str">
        <f t="shared" si="63"/>
        <v>plays</v>
      </c>
    </row>
    <row r="821" spans="1:20" ht="31.2" hidden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0"/>
        <v>50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 s="6">
        <f t="shared" si="61"/>
        <v>41237.25</v>
      </c>
      <c r="N821">
        <v>1355032800</v>
      </c>
      <c r="O821" s="6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4"/>
        <v>games</v>
      </c>
      <c r="T821" t="str">
        <f t="shared" si="63"/>
        <v>video games</v>
      </c>
    </row>
    <row r="822" spans="1:20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0"/>
        <v>800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 s="6">
        <f t="shared" si="61"/>
        <v>43310.208333333328</v>
      </c>
      <c r="N822">
        <v>1533963600</v>
      </c>
      <c r="O822" s="6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4"/>
        <v>music</v>
      </c>
      <c r="T822" t="str">
        <f t="shared" si="63"/>
        <v>rock</v>
      </c>
    </row>
    <row r="823" spans="1:20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0"/>
        <v>291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 s="6">
        <f t="shared" si="61"/>
        <v>42794.25</v>
      </c>
      <c r="N823">
        <v>1489381200</v>
      </c>
      <c r="O823" s="6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4"/>
        <v>film &amp; video</v>
      </c>
      <c r="T823" t="str">
        <f t="shared" si="63"/>
        <v>documentary</v>
      </c>
    </row>
    <row r="824" spans="1:20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0"/>
        <v>349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 s="6">
        <f t="shared" si="61"/>
        <v>41698.25</v>
      </c>
      <c r="N824">
        <v>1395032400</v>
      </c>
      <c r="O824" s="6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4"/>
        <v>music</v>
      </c>
      <c r="T824" t="str">
        <f t="shared" si="63"/>
        <v>rock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0"/>
        <v>357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 s="6">
        <f t="shared" si="61"/>
        <v>41892.208333333336</v>
      </c>
      <c r="N825">
        <v>1412485200</v>
      </c>
      <c r="O825" s="6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4"/>
        <v>music</v>
      </c>
      <c r="T825" t="str">
        <f t="shared" si="63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0"/>
        <v>126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 s="6">
        <f t="shared" si="61"/>
        <v>40348.208333333336</v>
      </c>
      <c r="N826">
        <v>1279688400</v>
      </c>
      <c r="O826" s="6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4"/>
        <v>publishing</v>
      </c>
      <c r="T826" t="str">
        <f t="shared" si="63"/>
        <v>nonfiction</v>
      </c>
    </row>
    <row r="827" spans="1:20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0"/>
        <v>387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 s="6">
        <f t="shared" si="61"/>
        <v>42941.208333333328</v>
      </c>
      <c r="N827">
        <v>1501995600</v>
      </c>
      <c r="O827" s="6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4"/>
        <v>film &amp; video</v>
      </c>
      <c r="T827" t="str">
        <f t="shared" si="63"/>
        <v>shorts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0"/>
        <v>457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 s="6">
        <f t="shared" si="61"/>
        <v>40525.25</v>
      </c>
      <c r="N828">
        <v>1294639200</v>
      </c>
      <c r="O828" s="6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4"/>
        <v>theater</v>
      </c>
      <c r="T828" t="str">
        <f t="shared" si="63"/>
        <v>plays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0"/>
        <v>266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 s="6">
        <f t="shared" si="61"/>
        <v>40666.208333333336</v>
      </c>
      <c r="N829">
        <v>1305435600</v>
      </c>
      <c r="O829" s="6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4"/>
        <v>film &amp; video</v>
      </c>
      <c r="T829" t="str">
        <f t="shared" si="63"/>
        <v>drama</v>
      </c>
    </row>
    <row r="830" spans="1:20" ht="31.2" hidden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0"/>
        <v>69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 s="6">
        <f t="shared" si="61"/>
        <v>43340.208333333328</v>
      </c>
      <c r="N830">
        <v>1537592400</v>
      </c>
      <c r="O830" s="6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4"/>
        <v>theater</v>
      </c>
      <c r="T830" t="str">
        <f t="shared" si="63"/>
        <v>plays</v>
      </c>
    </row>
    <row r="831" spans="1:20" hidden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0"/>
        <v>51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 s="6">
        <f t="shared" si="61"/>
        <v>42164.208333333328</v>
      </c>
      <c r="N831">
        <v>1435122000</v>
      </c>
      <c r="O831" s="6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4"/>
        <v>theater</v>
      </c>
      <c r="T831" t="str">
        <f t="shared" si="63"/>
        <v>plays</v>
      </c>
    </row>
    <row r="832" spans="1:20" ht="31.2" hidden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0"/>
        <v>1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 s="6">
        <f t="shared" si="61"/>
        <v>43103.25</v>
      </c>
      <c r="N832">
        <v>1520056800</v>
      </c>
      <c r="O832" s="6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4"/>
        <v>theater</v>
      </c>
      <c r="T832" t="str">
        <f t="shared" si="63"/>
        <v>plays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0"/>
        <v>108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 s="6">
        <f t="shared" si="61"/>
        <v>40994.208333333336</v>
      </c>
      <c r="N833">
        <v>1335675600</v>
      </c>
      <c r="O833" s="6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4"/>
        <v>photography</v>
      </c>
      <c r="T833" t="str">
        <f t="shared" si="63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0"/>
        <v>315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 s="6">
        <f t="shared" si="61"/>
        <v>42299.208333333328</v>
      </c>
      <c r="N834">
        <v>1448431200</v>
      </c>
      <c r="O834" s="6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4"/>
        <v>publishing</v>
      </c>
      <c r="T834" t="str">
        <f t="shared" si="63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5">INT(E835/D835*100)</f>
        <v>157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 s="6">
        <f t="shared" ref="M835:M898" si="66">(((L835/60)/60)/24)+DATE(1970,1,1)</f>
        <v>40588.25</v>
      </c>
      <c r="N835">
        <v>1298613600</v>
      </c>
      <c r="O835" s="6">
        <f t="shared" ref="O835:O898" si="67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64"/>
        <v>publishing</v>
      </c>
      <c r="T835" t="str">
        <f t="shared" ref="T835:T898" si="68">_xlfn.TEXTAFTER(R835,"/")</f>
        <v>translations</v>
      </c>
    </row>
    <row r="836" spans="1:20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5"/>
        <v>153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 s="6">
        <f t="shared" si="66"/>
        <v>41448.208333333336</v>
      </c>
      <c r="N836">
        <v>1372482000</v>
      </c>
      <c r="O836" s="6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4"/>
        <v>theater</v>
      </c>
      <c r="T836" t="str">
        <f t="shared" si="68"/>
        <v>plays</v>
      </c>
    </row>
    <row r="837" spans="1:20" hidden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5"/>
        <v>89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 s="6">
        <f t="shared" si="66"/>
        <v>42063.25</v>
      </c>
      <c r="N837">
        <v>1425621600</v>
      </c>
      <c r="O837" s="6">
        <f t="shared" si="67"/>
        <v>42069.25</v>
      </c>
      <c r="P837" t="b">
        <v>0</v>
      </c>
      <c r="Q837" t="b">
        <v>0</v>
      </c>
      <c r="R837" t="s">
        <v>28</v>
      </c>
      <c r="S837" t="str">
        <f t="shared" ref="S837:S900" si="69">_xlfn.TEXTBEFORE(R837,"/")</f>
        <v>technology</v>
      </c>
      <c r="T837" t="str">
        <f t="shared" si="68"/>
        <v>web</v>
      </c>
    </row>
    <row r="838" spans="1:20" hidden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5"/>
        <v>75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 s="6">
        <f t="shared" si="66"/>
        <v>40214.25</v>
      </c>
      <c r="N838">
        <v>1266300000</v>
      </c>
      <c r="O838" s="6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9"/>
        <v>music</v>
      </c>
      <c r="T838" t="str">
        <f t="shared" si="68"/>
        <v>indie rock</v>
      </c>
    </row>
    <row r="839" spans="1:20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5"/>
        <v>852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 s="6">
        <f t="shared" si="66"/>
        <v>40629.208333333336</v>
      </c>
      <c r="N839">
        <v>1305867600</v>
      </c>
      <c r="O839" s="6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9"/>
        <v>music</v>
      </c>
      <c r="T839" t="str">
        <f t="shared" si="68"/>
        <v>jazz</v>
      </c>
    </row>
    <row r="840" spans="1:20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5"/>
        <v>138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 s="6">
        <f t="shared" si="66"/>
        <v>43370.208333333328</v>
      </c>
      <c r="N840">
        <v>1538802000</v>
      </c>
      <c r="O840" s="6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9"/>
        <v>theater</v>
      </c>
      <c r="T840" t="str">
        <f t="shared" si="68"/>
        <v>plays</v>
      </c>
    </row>
    <row r="841" spans="1:20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5"/>
        <v>190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 s="6">
        <f t="shared" si="66"/>
        <v>41715.208333333336</v>
      </c>
      <c r="N841">
        <v>1398920400</v>
      </c>
      <c r="O841" s="6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9"/>
        <v>film &amp; video</v>
      </c>
      <c r="T841" t="str">
        <f t="shared" si="68"/>
        <v>documentary</v>
      </c>
    </row>
    <row r="842" spans="1:20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5"/>
        <v>100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 s="6">
        <f t="shared" si="66"/>
        <v>41836.208333333336</v>
      </c>
      <c r="N842">
        <v>1405659600</v>
      </c>
      <c r="O842" s="6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9"/>
        <v>theater</v>
      </c>
      <c r="T842" t="str">
        <f t="shared" si="68"/>
        <v>plays</v>
      </c>
    </row>
    <row r="843" spans="1:20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5"/>
        <v>142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 s="6">
        <f t="shared" si="66"/>
        <v>42419.25</v>
      </c>
      <c r="N843">
        <v>1457244000</v>
      </c>
      <c r="O843" s="6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9"/>
        <v>technology</v>
      </c>
      <c r="T843" t="str">
        <f t="shared" si="68"/>
        <v>web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5"/>
        <v>563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 s="6">
        <f t="shared" si="66"/>
        <v>43266.208333333328</v>
      </c>
      <c r="N844">
        <v>1529298000</v>
      </c>
      <c r="O844" s="6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9"/>
        <v>technology</v>
      </c>
      <c r="T844" t="str">
        <f t="shared" si="68"/>
        <v>wearables</v>
      </c>
    </row>
    <row r="845" spans="1:20" ht="31.2" hidden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5"/>
        <v>30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 s="6">
        <f t="shared" si="66"/>
        <v>43338.208333333328</v>
      </c>
      <c r="N845">
        <v>1535778000</v>
      </c>
      <c r="O845" s="6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9"/>
        <v>photography</v>
      </c>
      <c r="T845" t="str">
        <f t="shared" si="68"/>
        <v>photography books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5"/>
        <v>99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 s="6">
        <f t="shared" si="66"/>
        <v>40930.25</v>
      </c>
      <c r="N846">
        <v>1327471200</v>
      </c>
      <c r="O846" s="6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9"/>
        <v>film &amp; video</v>
      </c>
      <c r="T846" t="str">
        <f t="shared" si="68"/>
        <v>documentary</v>
      </c>
    </row>
    <row r="847" spans="1:20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5"/>
        <v>197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 s="6">
        <f t="shared" si="66"/>
        <v>43235.208333333328</v>
      </c>
      <c r="N847">
        <v>1529557200</v>
      </c>
      <c r="O847" s="6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9"/>
        <v>technology</v>
      </c>
      <c r="T847" t="str">
        <f t="shared" si="68"/>
        <v>web</v>
      </c>
    </row>
    <row r="848" spans="1:20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5"/>
        <v>508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 s="6">
        <f t="shared" si="66"/>
        <v>43302.208333333328</v>
      </c>
      <c r="N848">
        <v>1535259600</v>
      </c>
      <c r="O848" s="6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9"/>
        <v>technology</v>
      </c>
      <c r="T848" t="str">
        <f t="shared" si="68"/>
        <v>web</v>
      </c>
    </row>
    <row r="849" spans="1:20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5"/>
        <v>237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 s="6">
        <f t="shared" si="66"/>
        <v>43107.25</v>
      </c>
      <c r="N849">
        <v>1515564000</v>
      </c>
      <c r="O849" s="6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9"/>
        <v>food</v>
      </c>
      <c r="T849" t="str">
        <f t="shared" si="68"/>
        <v>food trucks</v>
      </c>
    </row>
    <row r="850" spans="1:20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5"/>
        <v>338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 s="6">
        <f t="shared" si="66"/>
        <v>40341.208333333336</v>
      </c>
      <c r="N850">
        <v>1277096400</v>
      </c>
      <c r="O850" s="6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9"/>
        <v>film &amp; video</v>
      </c>
      <c r="T850" t="str">
        <f t="shared" si="68"/>
        <v>drama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5"/>
        <v>133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 s="6">
        <f t="shared" si="66"/>
        <v>40948.25</v>
      </c>
      <c r="N851">
        <v>1329026400</v>
      </c>
      <c r="O851" s="6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9"/>
        <v>music</v>
      </c>
      <c r="T851" t="str">
        <f t="shared" si="68"/>
        <v>indie rock</v>
      </c>
    </row>
    <row r="852" spans="1:20" ht="31.2" hidden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5"/>
        <v>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 s="6">
        <f t="shared" si="66"/>
        <v>40866.25</v>
      </c>
      <c r="N852">
        <v>1322978400</v>
      </c>
      <c r="O852" s="6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9"/>
        <v>music</v>
      </c>
      <c r="T852" t="str">
        <f t="shared" si="68"/>
        <v>rock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5"/>
        <v>207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 s="6">
        <f t="shared" si="66"/>
        <v>41031.208333333336</v>
      </c>
      <c r="N853">
        <v>1338786000</v>
      </c>
      <c r="O853" s="6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9"/>
        <v>music</v>
      </c>
      <c r="T853" t="str">
        <f t="shared" si="68"/>
        <v>electric music</v>
      </c>
    </row>
    <row r="854" spans="1:20" ht="31.2" hidden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5"/>
        <v>51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 s="6">
        <f t="shared" si="66"/>
        <v>40740.208333333336</v>
      </c>
      <c r="N854">
        <v>1311656400</v>
      </c>
      <c r="O854" s="6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9"/>
        <v>games</v>
      </c>
      <c r="T854" t="str">
        <f t="shared" si="68"/>
        <v>video games</v>
      </c>
    </row>
    <row r="855" spans="1:20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5"/>
        <v>652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 s="6">
        <f t="shared" si="66"/>
        <v>40714.208333333336</v>
      </c>
      <c r="N855">
        <v>1308978000</v>
      </c>
      <c r="O855" s="6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9"/>
        <v>music</v>
      </c>
      <c r="T855" t="str">
        <f t="shared" si="68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5"/>
        <v>113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 s="6">
        <f t="shared" si="66"/>
        <v>43787.25</v>
      </c>
      <c r="N856">
        <v>1576389600</v>
      </c>
      <c r="O856" s="6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9"/>
        <v>publishing</v>
      </c>
      <c r="T856" t="str">
        <f t="shared" si="68"/>
        <v>fiction</v>
      </c>
    </row>
    <row r="857" spans="1:20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5"/>
        <v>102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 s="6">
        <f t="shared" si="66"/>
        <v>40712.208333333336</v>
      </c>
      <c r="N857">
        <v>1311051600</v>
      </c>
      <c r="O857" s="6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9"/>
        <v>theater</v>
      </c>
      <c r="T857" t="str">
        <f t="shared" si="68"/>
        <v>plays</v>
      </c>
    </row>
    <row r="858" spans="1:20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5"/>
        <v>356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 s="6">
        <f t="shared" si="66"/>
        <v>41023.208333333336</v>
      </c>
      <c r="N858">
        <v>1336712400</v>
      </c>
      <c r="O858" s="6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9"/>
        <v>food</v>
      </c>
      <c r="T858" t="str">
        <f t="shared" si="68"/>
        <v>food trucks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5"/>
        <v>139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 s="6">
        <f t="shared" si="66"/>
        <v>40944.25</v>
      </c>
      <c r="N859">
        <v>1330408800</v>
      </c>
      <c r="O859" s="6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9"/>
        <v>film &amp; video</v>
      </c>
      <c r="T859" t="str">
        <f t="shared" si="68"/>
        <v>shorts</v>
      </c>
    </row>
    <row r="860" spans="1:20" ht="31.2" hidden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5"/>
        <v>69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 s="6">
        <f t="shared" si="66"/>
        <v>43211.208333333328</v>
      </c>
      <c r="N860">
        <v>1524891600</v>
      </c>
      <c r="O860" s="6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9"/>
        <v>food</v>
      </c>
      <c r="T860" t="str">
        <f t="shared" si="68"/>
        <v>food trucks</v>
      </c>
    </row>
    <row r="861" spans="1:20" ht="31.2" hidden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5"/>
        <v>35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 s="6">
        <f t="shared" si="66"/>
        <v>41334.25</v>
      </c>
      <c r="N861">
        <v>1363669200</v>
      </c>
      <c r="O861" s="6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9"/>
        <v>theater</v>
      </c>
      <c r="T861" t="str">
        <f t="shared" si="68"/>
        <v>plays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5"/>
        <v>251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 s="6">
        <f t="shared" si="66"/>
        <v>43515.25</v>
      </c>
      <c r="N862">
        <v>1551420000</v>
      </c>
      <c r="O862" s="6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9"/>
        <v>technology</v>
      </c>
      <c r="T862" t="str">
        <f t="shared" si="68"/>
        <v>wearables</v>
      </c>
    </row>
    <row r="863" spans="1:20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5"/>
        <v>105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 s="6">
        <f t="shared" si="66"/>
        <v>40258.208333333336</v>
      </c>
      <c r="N863">
        <v>1269838800</v>
      </c>
      <c r="O863" s="6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9"/>
        <v>theater</v>
      </c>
      <c r="T863" t="str">
        <f t="shared" si="68"/>
        <v>plays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5"/>
        <v>187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 s="6">
        <f t="shared" si="66"/>
        <v>40756.208333333336</v>
      </c>
      <c r="N864">
        <v>1312520400</v>
      </c>
      <c r="O864" s="6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9"/>
        <v>theater</v>
      </c>
      <c r="T864" t="str">
        <f t="shared" si="68"/>
        <v>plays</v>
      </c>
    </row>
    <row r="865" spans="1:20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5"/>
        <v>386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 s="6">
        <f t="shared" si="66"/>
        <v>42172.208333333328</v>
      </c>
      <c r="N865">
        <v>1436504400</v>
      </c>
      <c r="O865" s="6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9"/>
        <v>film &amp; video</v>
      </c>
      <c r="T865" t="str">
        <f t="shared" si="68"/>
        <v>television</v>
      </c>
    </row>
    <row r="866" spans="1:20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5"/>
        <v>347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 s="6">
        <f t="shared" si="66"/>
        <v>42601.208333333328</v>
      </c>
      <c r="N866">
        <v>1472014800</v>
      </c>
      <c r="O866" s="6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9"/>
        <v>film &amp; video</v>
      </c>
      <c r="T866" t="str">
        <f t="shared" si="68"/>
        <v>shorts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5"/>
        <v>185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 s="6">
        <f t="shared" si="66"/>
        <v>41897.208333333336</v>
      </c>
      <c r="N867">
        <v>1411534800</v>
      </c>
      <c r="O867" s="6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9"/>
        <v>theater</v>
      </c>
      <c r="T867" t="str">
        <f t="shared" si="68"/>
        <v>plays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5"/>
        <v>43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 s="6">
        <f t="shared" si="66"/>
        <v>40671.208333333336</v>
      </c>
      <c r="N868">
        <v>1304917200</v>
      </c>
      <c r="O868" s="6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9"/>
        <v>photography</v>
      </c>
      <c r="T868" t="str">
        <f t="shared" si="68"/>
        <v>photography books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5"/>
        <v>162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 s="6">
        <f t="shared" si="66"/>
        <v>43382.208333333328</v>
      </c>
      <c r="N869">
        <v>1539579600</v>
      </c>
      <c r="O869" s="6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9"/>
        <v>food</v>
      </c>
      <c r="T869" t="str">
        <f t="shared" si="68"/>
        <v>food trucks</v>
      </c>
    </row>
    <row r="870" spans="1:20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5"/>
        <v>184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 s="6">
        <f t="shared" si="66"/>
        <v>41559.208333333336</v>
      </c>
      <c r="N870">
        <v>1382504400</v>
      </c>
      <c r="O870" s="6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9"/>
        <v>theater</v>
      </c>
      <c r="T870" t="str">
        <f t="shared" si="68"/>
        <v>plays</v>
      </c>
    </row>
    <row r="871" spans="1:20" hidden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5"/>
        <v>23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 s="6">
        <f t="shared" si="66"/>
        <v>40350.208333333336</v>
      </c>
      <c r="N871">
        <v>1278306000</v>
      </c>
      <c r="O871" s="6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9"/>
        <v>film &amp; video</v>
      </c>
      <c r="T871" t="str">
        <f t="shared" si="68"/>
        <v>drama</v>
      </c>
    </row>
    <row r="872" spans="1:20" hidden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5"/>
        <v>89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 s="6">
        <f t="shared" si="66"/>
        <v>42240.208333333328</v>
      </c>
      <c r="N872">
        <v>1442552400</v>
      </c>
      <c r="O872" s="6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9"/>
        <v>theater</v>
      </c>
      <c r="T872" t="str">
        <f t="shared" si="68"/>
        <v>plays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5"/>
        <v>272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 s="6">
        <f t="shared" si="66"/>
        <v>43040.208333333328</v>
      </c>
      <c r="N873">
        <v>1511071200</v>
      </c>
      <c r="O873" s="6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9"/>
        <v>theater</v>
      </c>
      <c r="T873" t="str">
        <f t="shared" si="68"/>
        <v>plays</v>
      </c>
    </row>
    <row r="874" spans="1:20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5"/>
        <v>170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 s="6">
        <f t="shared" si="66"/>
        <v>43346.208333333328</v>
      </c>
      <c r="N874">
        <v>1536382800</v>
      </c>
      <c r="O874" s="6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9"/>
        <v>film &amp; video</v>
      </c>
      <c r="T874" t="str">
        <f t="shared" si="68"/>
        <v>science fiction</v>
      </c>
    </row>
    <row r="875" spans="1:20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5"/>
        <v>188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 s="6">
        <f t="shared" si="66"/>
        <v>41647.25</v>
      </c>
      <c r="N875">
        <v>1389592800</v>
      </c>
      <c r="O875" s="6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9"/>
        <v>photography</v>
      </c>
      <c r="T875" t="str">
        <f t="shared" si="68"/>
        <v>photography books</v>
      </c>
    </row>
    <row r="876" spans="1:20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5"/>
        <v>346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 s="6">
        <f t="shared" si="66"/>
        <v>40291.208333333336</v>
      </c>
      <c r="N876">
        <v>1275282000</v>
      </c>
      <c r="O876" s="6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9"/>
        <v>photography</v>
      </c>
      <c r="T876" t="str">
        <f t="shared" si="68"/>
        <v>photography books</v>
      </c>
    </row>
    <row r="877" spans="1:20" hidden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5"/>
        <v>69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 s="6">
        <f t="shared" si="66"/>
        <v>40556.25</v>
      </c>
      <c r="N877">
        <v>1294984800</v>
      </c>
      <c r="O877" s="6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9"/>
        <v>music</v>
      </c>
      <c r="T877" t="str">
        <f t="shared" si="68"/>
        <v>rock</v>
      </c>
    </row>
    <row r="878" spans="1:20" ht="31.2" hidden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5"/>
        <v>25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 s="6">
        <f t="shared" si="66"/>
        <v>43624.208333333328</v>
      </c>
      <c r="N878">
        <v>1562043600</v>
      </c>
      <c r="O878" s="6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9"/>
        <v>photography</v>
      </c>
      <c r="T878" t="str">
        <f t="shared" si="68"/>
        <v>photography books</v>
      </c>
    </row>
    <row r="879" spans="1:20" hidden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5"/>
        <v>77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 s="6">
        <f t="shared" si="66"/>
        <v>42577.208333333328</v>
      </c>
      <c r="N879">
        <v>1469595600</v>
      </c>
      <c r="O879" s="6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9"/>
        <v>food</v>
      </c>
      <c r="T879" t="str">
        <f t="shared" si="68"/>
        <v>food trucks</v>
      </c>
    </row>
    <row r="880" spans="1:20" hidden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5"/>
        <v>37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 s="6">
        <f t="shared" si="66"/>
        <v>43845.25</v>
      </c>
      <c r="N880">
        <v>1581141600</v>
      </c>
      <c r="O880" s="6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9"/>
        <v>music</v>
      </c>
      <c r="T880" t="str">
        <f t="shared" si="68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5"/>
        <v>543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 s="6">
        <f t="shared" si="66"/>
        <v>42788.25</v>
      </c>
      <c r="N881">
        <v>1488520800</v>
      </c>
      <c r="O881" s="6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9"/>
        <v>publishing</v>
      </c>
      <c r="T881" t="str">
        <f t="shared" si="68"/>
        <v>nonfiction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5"/>
        <v>228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 s="6">
        <f t="shared" si="66"/>
        <v>43667.208333333328</v>
      </c>
      <c r="N882">
        <v>1563858000</v>
      </c>
      <c r="O882" s="6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9"/>
        <v>music</v>
      </c>
      <c r="T882" t="str">
        <f t="shared" si="68"/>
        <v>electric music</v>
      </c>
    </row>
    <row r="883" spans="1:20" hidden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5"/>
        <v>38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 s="6">
        <f t="shared" si="66"/>
        <v>42194.208333333328</v>
      </c>
      <c r="N883">
        <v>1438923600</v>
      </c>
      <c r="O883" s="6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9"/>
        <v>theater</v>
      </c>
      <c r="T883" t="str">
        <f t="shared" si="68"/>
        <v>plays</v>
      </c>
    </row>
    <row r="884" spans="1:20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5"/>
        <v>370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 s="6">
        <f t="shared" si="66"/>
        <v>42025.25</v>
      </c>
      <c r="N884">
        <v>1422165600</v>
      </c>
      <c r="O884" s="6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9"/>
        <v>theater</v>
      </c>
      <c r="T884" t="str">
        <f t="shared" si="68"/>
        <v>plays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5"/>
        <v>237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 s="6">
        <f t="shared" si="66"/>
        <v>40323.208333333336</v>
      </c>
      <c r="N885">
        <v>1277874000</v>
      </c>
      <c r="O885" s="6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9"/>
        <v>film &amp; video</v>
      </c>
      <c r="T885" t="str">
        <f t="shared" si="68"/>
        <v>shorts</v>
      </c>
    </row>
    <row r="886" spans="1:20" hidden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5"/>
        <v>64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 s="6">
        <f t="shared" si="66"/>
        <v>41763.208333333336</v>
      </c>
      <c r="N886">
        <v>1399352400</v>
      </c>
      <c r="O886" s="6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9"/>
        <v>theater</v>
      </c>
      <c r="T886" t="str">
        <f t="shared" si="68"/>
        <v>plays</v>
      </c>
    </row>
    <row r="887" spans="1:20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5"/>
        <v>118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 s="6">
        <f t="shared" si="66"/>
        <v>40335.208333333336</v>
      </c>
      <c r="N887">
        <v>1279083600</v>
      </c>
      <c r="O887" s="6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9"/>
        <v>theater</v>
      </c>
      <c r="T887" t="str">
        <f t="shared" si="68"/>
        <v>plays</v>
      </c>
    </row>
    <row r="888" spans="1:20" hidden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5"/>
        <v>84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 s="6">
        <f t="shared" si="66"/>
        <v>40416.208333333336</v>
      </c>
      <c r="N888">
        <v>1284354000</v>
      </c>
      <c r="O888" s="6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9"/>
        <v>music</v>
      </c>
      <c r="T888" t="str">
        <f t="shared" si="68"/>
        <v>indie rock</v>
      </c>
    </row>
    <row r="889" spans="1:20" ht="31.2" hidden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5"/>
        <v>29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 s="6">
        <f t="shared" si="66"/>
        <v>42202.208333333328</v>
      </c>
      <c r="N889">
        <v>1441170000</v>
      </c>
      <c r="O889" s="6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9"/>
        <v>theater</v>
      </c>
      <c r="T889" t="str">
        <f t="shared" si="68"/>
        <v>plays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5"/>
        <v>209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 s="6">
        <f t="shared" si="66"/>
        <v>42836.208333333328</v>
      </c>
      <c r="N890">
        <v>1493528400</v>
      </c>
      <c r="O890" s="6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9"/>
        <v>theater</v>
      </c>
      <c r="T890" t="str">
        <f t="shared" si="68"/>
        <v>plays</v>
      </c>
    </row>
    <row r="891" spans="1:20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5"/>
        <v>169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 s="6">
        <f t="shared" si="66"/>
        <v>41710.208333333336</v>
      </c>
      <c r="N891">
        <v>1395205200</v>
      </c>
      <c r="O891" s="6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9"/>
        <v>music</v>
      </c>
      <c r="T891" t="str">
        <f t="shared" si="68"/>
        <v>electric music</v>
      </c>
    </row>
    <row r="892" spans="1:20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5"/>
        <v>115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 s="6">
        <f t="shared" si="66"/>
        <v>43640.208333333328</v>
      </c>
      <c r="N892">
        <v>1561438800</v>
      </c>
      <c r="O892" s="6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9"/>
        <v>music</v>
      </c>
      <c r="T892" t="str">
        <f t="shared" si="68"/>
        <v>indie rock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5"/>
        <v>258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 s="6">
        <f t="shared" si="66"/>
        <v>40880.25</v>
      </c>
      <c r="N893">
        <v>1326693600</v>
      </c>
      <c r="O893" s="6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9"/>
        <v>film &amp; video</v>
      </c>
      <c r="T893" t="str">
        <f t="shared" si="68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5"/>
        <v>230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 s="6">
        <f t="shared" si="66"/>
        <v>40319.208333333336</v>
      </c>
      <c r="N894">
        <v>1277960400</v>
      </c>
      <c r="O894" s="6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9"/>
        <v>publishing</v>
      </c>
      <c r="T894" t="str">
        <f t="shared" si="68"/>
        <v>translations</v>
      </c>
    </row>
    <row r="895" spans="1:20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5"/>
        <v>128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 s="6">
        <f t="shared" si="66"/>
        <v>42170.208333333328</v>
      </c>
      <c r="N895">
        <v>1434690000</v>
      </c>
      <c r="O895" s="6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9"/>
        <v>film &amp; video</v>
      </c>
      <c r="T895" t="str">
        <f t="shared" si="68"/>
        <v>documentary</v>
      </c>
    </row>
    <row r="896" spans="1:20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5"/>
        <v>188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 s="6">
        <f t="shared" si="66"/>
        <v>41466.208333333336</v>
      </c>
      <c r="N896">
        <v>1376110800</v>
      </c>
      <c r="O896" s="6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9"/>
        <v>film &amp; video</v>
      </c>
      <c r="T896" t="str">
        <f t="shared" si="68"/>
        <v>television</v>
      </c>
    </row>
    <row r="897" spans="1:20" ht="31.2" hidden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5"/>
        <v>6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 s="6">
        <f t="shared" si="66"/>
        <v>43134.25</v>
      </c>
      <c r="N897">
        <v>1518415200</v>
      </c>
      <c r="O897" s="6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9"/>
        <v>theater</v>
      </c>
      <c r="T897" t="str">
        <f t="shared" si="68"/>
        <v>plays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5"/>
        <v>774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 s="6">
        <f t="shared" si="66"/>
        <v>40738.208333333336</v>
      </c>
      <c r="N898">
        <v>1310878800</v>
      </c>
      <c r="O898" s="6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9"/>
        <v>food</v>
      </c>
      <c r="T898" t="str">
        <f t="shared" si="68"/>
        <v>food trucks</v>
      </c>
    </row>
    <row r="899" spans="1:20" hidden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0">INT(E899/D899*100)</f>
        <v>27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 s="6">
        <f t="shared" ref="M899:M962" si="71">(((L899/60)/60)/24)+DATE(1970,1,1)</f>
        <v>43583.208333333328</v>
      </c>
      <c r="N899">
        <v>1556600400</v>
      </c>
      <c r="O899" s="6">
        <f t="shared" ref="O899:O962" si="72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69"/>
        <v>theater</v>
      </c>
      <c r="T899" t="str">
        <f t="shared" ref="T899:T962" si="73">_xlfn.TEXTAFTER(R899,"/")</f>
        <v>plays</v>
      </c>
    </row>
    <row r="900" spans="1:20" hidden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0"/>
        <v>52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 s="6">
        <f t="shared" si="71"/>
        <v>43815.25</v>
      </c>
      <c r="N900">
        <v>1576994400</v>
      </c>
      <c r="O900" s="6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69"/>
        <v>film &amp; video</v>
      </c>
      <c r="T900" t="str">
        <f t="shared" si="73"/>
        <v>documentary</v>
      </c>
    </row>
    <row r="901" spans="1:20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0"/>
        <v>407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 s="6">
        <f t="shared" si="71"/>
        <v>41554.208333333336</v>
      </c>
      <c r="N901">
        <v>1382677200</v>
      </c>
      <c r="O901" s="6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ref="S901:S964" si="74">_xlfn.TEXTBEFORE(R901,"/")</f>
        <v>music</v>
      </c>
      <c r="T901" t="str">
        <f t="shared" si="73"/>
        <v>jazz</v>
      </c>
    </row>
    <row r="902" spans="1:20" hidden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0"/>
        <v>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 s="6">
        <f t="shared" si="71"/>
        <v>41901.208333333336</v>
      </c>
      <c r="N902">
        <v>1411189200</v>
      </c>
      <c r="O902" s="6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4"/>
        <v>technology</v>
      </c>
      <c r="T902" t="str">
        <f t="shared" si="73"/>
        <v>web</v>
      </c>
    </row>
    <row r="903" spans="1:20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0"/>
        <v>156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 s="6">
        <f t="shared" si="71"/>
        <v>43298.208333333328</v>
      </c>
      <c r="N903">
        <v>1534654800</v>
      </c>
      <c r="O903" s="6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4"/>
        <v>music</v>
      </c>
      <c r="T903" t="str">
        <f t="shared" si="73"/>
        <v>rock</v>
      </c>
    </row>
    <row r="904" spans="1:20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0"/>
        <v>252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 s="6">
        <f t="shared" si="71"/>
        <v>42399.25</v>
      </c>
      <c r="N904">
        <v>1457762400</v>
      </c>
      <c r="O904" s="6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4"/>
        <v>technology</v>
      </c>
      <c r="T904" t="str">
        <f t="shared" si="73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0"/>
        <v>1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 s="6">
        <f t="shared" si="71"/>
        <v>41034.208333333336</v>
      </c>
      <c r="N905">
        <v>1337490000</v>
      </c>
      <c r="O905" s="6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4"/>
        <v>publishing</v>
      </c>
      <c r="T905" t="str">
        <f t="shared" si="73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0"/>
        <v>12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 s="6">
        <f t="shared" si="71"/>
        <v>41186.208333333336</v>
      </c>
      <c r="N906">
        <v>1349672400</v>
      </c>
      <c r="O906" s="6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4"/>
        <v>publishing</v>
      </c>
      <c r="T906" t="str">
        <f t="shared" si="73"/>
        <v>radio &amp; podcasts</v>
      </c>
    </row>
    <row r="907" spans="1:20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0"/>
        <v>163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 s="6">
        <f t="shared" si="71"/>
        <v>41536.208333333336</v>
      </c>
      <c r="N907">
        <v>1379826000</v>
      </c>
      <c r="O907" s="6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4"/>
        <v>theater</v>
      </c>
      <c r="T907" t="str">
        <f t="shared" si="73"/>
        <v>plays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0"/>
        <v>162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 s="6">
        <f t="shared" si="71"/>
        <v>42868.208333333328</v>
      </c>
      <c r="N908">
        <v>1497762000</v>
      </c>
      <c r="O908" s="6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4"/>
        <v>film &amp; video</v>
      </c>
      <c r="T908" t="str">
        <f t="shared" si="73"/>
        <v>documentary</v>
      </c>
    </row>
    <row r="909" spans="1:20" hidden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0"/>
        <v>20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 s="6">
        <f t="shared" si="71"/>
        <v>40660.208333333336</v>
      </c>
      <c r="N909">
        <v>1304485200</v>
      </c>
      <c r="O909" s="6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4"/>
        <v>theater</v>
      </c>
      <c r="T909" t="str">
        <f t="shared" si="73"/>
        <v>plays</v>
      </c>
    </row>
    <row r="910" spans="1:20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0"/>
        <v>319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 s="6">
        <f t="shared" si="71"/>
        <v>41031.208333333336</v>
      </c>
      <c r="N910">
        <v>1336885200</v>
      </c>
      <c r="O910" s="6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4"/>
        <v>games</v>
      </c>
      <c r="T910" t="str">
        <f t="shared" si="73"/>
        <v>video games</v>
      </c>
    </row>
    <row r="911" spans="1:20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0"/>
        <v>478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 s="6">
        <f t="shared" si="71"/>
        <v>43255.208333333328</v>
      </c>
      <c r="N911">
        <v>1530421200</v>
      </c>
      <c r="O911" s="6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4"/>
        <v>theater</v>
      </c>
      <c r="T911" t="str">
        <f t="shared" si="73"/>
        <v>plays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0"/>
        <v>19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 s="6">
        <f t="shared" si="71"/>
        <v>42026.25</v>
      </c>
      <c r="N912">
        <v>1421992800</v>
      </c>
      <c r="O912" s="6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4"/>
        <v>theater</v>
      </c>
      <c r="T912" t="str">
        <f t="shared" si="73"/>
        <v>plays</v>
      </c>
    </row>
    <row r="913" spans="1:20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0"/>
        <v>198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 s="6">
        <f t="shared" si="71"/>
        <v>43717.208333333328</v>
      </c>
      <c r="N913">
        <v>1568178000</v>
      </c>
      <c r="O913" s="6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4"/>
        <v>technology</v>
      </c>
      <c r="T913" t="str">
        <f t="shared" si="73"/>
        <v>web</v>
      </c>
    </row>
    <row r="914" spans="1:20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0"/>
        <v>795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 s="6">
        <f t="shared" si="71"/>
        <v>41157.208333333336</v>
      </c>
      <c r="N914">
        <v>1347944400</v>
      </c>
      <c r="O914" s="6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4"/>
        <v>film &amp; video</v>
      </c>
      <c r="T914" t="str">
        <f t="shared" si="73"/>
        <v>drama</v>
      </c>
    </row>
    <row r="915" spans="1:20" hidden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0"/>
        <v>50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 s="6">
        <f t="shared" si="71"/>
        <v>43597.208333333328</v>
      </c>
      <c r="N915">
        <v>1558760400</v>
      </c>
      <c r="O915" s="6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4"/>
        <v>film &amp; video</v>
      </c>
      <c r="T915" t="str">
        <f t="shared" si="73"/>
        <v>drama</v>
      </c>
    </row>
    <row r="916" spans="1:20" hidden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0"/>
        <v>57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 s="6">
        <f t="shared" si="71"/>
        <v>41490.208333333336</v>
      </c>
      <c r="N916">
        <v>1376629200</v>
      </c>
      <c r="O916" s="6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4"/>
        <v>theater</v>
      </c>
      <c r="T916" t="str">
        <f t="shared" si="73"/>
        <v>plays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0"/>
        <v>155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 s="6">
        <f t="shared" si="71"/>
        <v>42976.208333333328</v>
      </c>
      <c r="N917">
        <v>1504760400</v>
      </c>
      <c r="O917" s="6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4"/>
        <v>film &amp; video</v>
      </c>
      <c r="T917" t="str">
        <f t="shared" si="73"/>
        <v>television</v>
      </c>
    </row>
    <row r="918" spans="1:20" ht="31.2" hidden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0"/>
        <v>36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 s="6">
        <f t="shared" si="71"/>
        <v>41991.25</v>
      </c>
      <c r="N918">
        <v>1419660000</v>
      </c>
      <c r="O918" s="6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4"/>
        <v>photography</v>
      </c>
      <c r="T918" t="str">
        <f t="shared" si="73"/>
        <v>photography books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0"/>
        <v>58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 s="6">
        <f t="shared" si="71"/>
        <v>40722.208333333336</v>
      </c>
      <c r="N919">
        <v>1311310800</v>
      </c>
      <c r="O919" s="6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4"/>
        <v>film &amp; video</v>
      </c>
      <c r="T919" t="str">
        <f t="shared" si="73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0"/>
        <v>237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 s="6">
        <f t="shared" si="71"/>
        <v>41117.208333333336</v>
      </c>
      <c r="N920">
        <v>1344315600</v>
      </c>
      <c r="O920" s="6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4"/>
        <v>publishing</v>
      </c>
      <c r="T920" t="str">
        <f t="shared" si="73"/>
        <v>radio &amp; podcasts</v>
      </c>
    </row>
    <row r="921" spans="1:20" hidden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0"/>
        <v>58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 s="6">
        <f t="shared" si="71"/>
        <v>43022.208333333328</v>
      </c>
      <c r="N921">
        <v>1510725600</v>
      </c>
      <c r="O921" s="6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4"/>
        <v>theater</v>
      </c>
      <c r="T921" t="str">
        <f t="shared" si="73"/>
        <v>plays</v>
      </c>
    </row>
    <row r="922" spans="1:20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0"/>
        <v>182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 s="6">
        <f t="shared" si="71"/>
        <v>43503.25</v>
      </c>
      <c r="N922">
        <v>1551247200</v>
      </c>
      <c r="O922" s="6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4"/>
        <v>film &amp; video</v>
      </c>
      <c r="T922" t="str">
        <f t="shared" si="73"/>
        <v>animation</v>
      </c>
    </row>
    <row r="923" spans="1:20" hidden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0"/>
        <v>0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 s="6">
        <f t="shared" si="71"/>
        <v>40951.25</v>
      </c>
      <c r="N923">
        <v>1330236000</v>
      </c>
      <c r="O923" s="6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4"/>
        <v>technology</v>
      </c>
      <c r="T923" t="str">
        <f t="shared" si="73"/>
        <v>web</v>
      </c>
    </row>
    <row r="924" spans="1:20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0"/>
        <v>175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 s="6">
        <f t="shared" si="71"/>
        <v>43443.25</v>
      </c>
      <c r="N924">
        <v>1545112800</v>
      </c>
      <c r="O924" s="6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4"/>
        <v>music</v>
      </c>
      <c r="T924" t="str">
        <f t="shared" si="73"/>
        <v>world music</v>
      </c>
    </row>
    <row r="925" spans="1:20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0"/>
        <v>237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 s="6">
        <f t="shared" si="71"/>
        <v>40373.208333333336</v>
      </c>
      <c r="N925">
        <v>1279170000</v>
      </c>
      <c r="O925" s="6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4"/>
        <v>theater</v>
      </c>
      <c r="T925" t="str">
        <f t="shared" si="73"/>
        <v>plays</v>
      </c>
    </row>
    <row r="926" spans="1:20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0"/>
        <v>488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 s="6">
        <f t="shared" si="71"/>
        <v>43769.208333333328</v>
      </c>
      <c r="N926">
        <v>1573452000</v>
      </c>
      <c r="O926" s="6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4"/>
        <v>theater</v>
      </c>
      <c r="T926" t="str">
        <f t="shared" si="73"/>
        <v>plays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0"/>
        <v>224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 s="6">
        <f t="shared" si="71"/>
        <v>43000.208333333328</v>
      </c>
      <c r="N927">
        <v>1507093200</v>
      </c>
      <c r="O927" s="6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4"/>
        <v>theater</v>
      </c>
      <c r="T927" t="str">
        <f t="shared" si="73"/>
        <v>plays</v>
      </c>
    </row>
    <row r="928" spans="1:20" hidden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0"/>
        <v>18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 s="6">
        <f t="shared" si="71"/>
        <v>42502.208333333328</v>
      </c>
      <c r="N928">
        <v>1463374800</v>
      </c>
      <c r="O928" s="6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4"/>
        <v>food</v>
      </c>
      <c r="T928" t="str">
        <f t="shared" si="73"/>
        <v>food trucks</v>
      </c>
    </row>
    <row r="929" spans="1:20" hidden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0"/>
        <v>45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 s="6">
        <f t="shared" si="71"/>
        <v>41102.208333333336</v>
      </c>
      <c r="N929">
        <v>1344574800</v>
      </c>
      <c r="O929" s="6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4"/>
        <v>theater</v>
      </c>
      <c r="T929" t="str">
        <f t="shared" si="73"/>
        <v>plays</v>
      </c>
    </row>
    <row r="930" spans="1:20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0"/>
        <v>117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 s="6">
        <f t="shared" si="71"/>
        <v>41637.25</v>
      </c>
      <c r="N930">
        <v>1389074400</v>
      </c>
      <c r="O930" s="6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4"/>
        <v>technology</v>
      </c>
      <c r="T930" t="str">
        <f t="shared" si="73"/>
        <v>web</v>
      </c>
    </row>
    <row r="931" spans="1:20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0"/>
        <v>217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 s="6">
        <f t="shared" si="71"/>
        <v>42858.208333333328</v>
      </c>
      <c r="N931">
        <v>1494997200</v>
      </c>
      <c r="O931" s="6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4"/>
        <v>theater</v>
      </c>
      <c r="T931" t="str">
        <f t="shared" si="73"/>
        <v>plays</v>
      </c>
    </row>
    <row r="932" spans="1:20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0"/>
        <v>112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 s="6">
        <f t="shared" si="71"/>
        <v>42060.25</v>
      </c>
      <c r="N932">
        <v>1425448800</v>
      </c>
      <c r="O932" s="6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4"/>
        <v>theater</v>
      </c>
      <c r="T932" t="str">
        <f t="shared" si="73"/>
        <v>plays</v>
      </c>
    </row>
    <row r="933" spans="1:20" hidden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0"/>
        <v>72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 s="6">
        <f t="shared" si="71"/>
        <v>41818.208333333336</v>
      </c>
      <c r="N933">
        <v>1404104400</v>
      </c>
      <c r="O933" s="6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4"/>
        <v>theater</v>
      </c>
      <c r="T933" t="str">
        <f t="shared" si="73"/>
        <v>plays</v>
      </c>
    </row>
    <row r="934" spans="1:20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0"/>
        <v>212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 s="6">
        <f t="shared" si="71"/>
        <v>41709.208333333336</v>
      </c>
      <c r="N934">
        <v>1394773200</v>
      </c>
      <c r="O934" s="6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4"/>
        <v>music</v>
      </c>
      <c r="T934" t="str">
        <f t="shared" si="73"/>
        <v>rock</v>
      </c>
    </row>
    <row r="935" spans="1:20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0"/>
        <v>239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 s="6">
        <f t="shared" si="71"/>
        <v>41372.208333333336</v>
      </c>
      <c r="N935">
        <v>1366520400</v>
      </c>
      <c r="O935" s="6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4"/>
        <v>theater</v>
      </c>
      <c r="T935" t="str">
        <f t="shared" si="73"/>
        <v>plays</v>
      </c>
    </row>
    <row r="936" spans="1:20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0"/>
        <v>181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 s="6">
        <f t="shared" si="71"/>
        <v>42422.25</v>
      </c>
      <c r="N936">
        <v>1456639200</v>
      </c>
      <c r="O936" s="6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4"/>
        <v>theater</v>
      </c>
      <c r="T936" t="str">
        <f t="shared" si="73"/>
        <v>plays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0"/>
        <v>164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 s="6">
        <f t="shared" si="71"/>
        <v>42209.208333333328</v>
      </c>
      <c r="N937">
        <v>1438318800</v>
      </c>
      <c r="O937" s="6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4"/>
        <v>theater</v>
      </c>
      <c r="T937" t="str">
        <f t="shared" si="73"/>
        <v>plays</v>
      </c>
    </row>
    <row r="938" spans="1:20" hidden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0"/>
        <v>1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 s="6">
        <f t="shared" si="71"/>
        <v>43668.208333333328</v>
      </c>
      <c r="N938">
        <v>1564030800</v>
      </c>
      <c r="O938" s="6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4"/>
        <v>theater</v>
      </c>
      <c r="T938" t="str">
        <f t="shared" si="73"/>
        <v>plays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0"/>
        <v>49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 s="6">
        <f t="shared" si="71"/>
        <v>42334.25</v>
      </c>
      <c r="N939">
        <v>1449295200</v>
      </c>
      <c r="O939" s="6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4"/>
        <v>film &amp; video</v>
      </c>
      <c r="T939" t="str">
        <f t="shared" si="73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0"/>
        <v>109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 s="6">
        <f t="shared" si="71"/>
        <v>43263.208333333328</v>
      </c>
      <c r="N940">
        <v>1531890000</v>
      </c>
      <c r="O940" s="6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4"/>
        <v>publishing</v>
      </c>
      <c r="T940" t="str">
        <f t="shared" si="73"/>
        <v>fiction</v>
      </c>
    </row>
    <row r="941" spans="1:20" ht="31.2" hidden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0"/>
        <v>49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 s="6">
        <f t="shared" si="71"/>
        <v>40670.208333333336</v>
      </c>
      <c r="N941">
        <v>1306213200</v>
      </c>
      <c r="O941" s="6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4"/>
        <v>games</v>
      </c>
      <c r="T941" t="str">
        <f t="shared" si="73"/>
        <v>video games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0"/>
        <v>62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 s="6">
        <f t="shared" si="71"/>
        <v>41244.25</v>
      </c>
      <c r="N942">
        <v>1356242400</v>
      </c>
      <c r="O942" s="6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4"/>
        <v>technology</v>
      </c>
      <c r="T942" t="str">
        <f t="shared" si="73"/>
        <v>web</v>
      </c>
    </row>
    <row r="943" spans="1:20" hidden="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0"/>
        <v>13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 s="6">
        <f t="shared" si="71"/>
        <v>40552.25</v>
      </c>
      <c r="N943">
        <v>1297576800</v>
      </c>
      <c r="O943" s="6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4"/>
        <v>theater</v>
      </c>
      <c r="T943" t="str">
        <f t="shared" si="73"/>
        <v>plays</v>
      </c>
    </row>
    <row r="944" spans="1:20" hidden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0"/>
        <v>64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 s="6">
        <f t="shared" si="71"/>
        <v>40568.25</v>
      </c>
      <c r="N944">
        <v>1296194400</v>
      </c>
      <c r="O944" s="6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4"/>
        <v>theater</v>
      </c>
      <c r="T944" t="str">
        <f t="shared" si="73"/>
        <v>plays</v>
      </c>
    </row>
    <row r="945" spans="1:20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0"/>
        <v>159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 s="6">
        <f t="shared" si="71"/>
        <v>41906.208333333336</v>
      </c>
      <c r="N945">
        <v>1414558800</v>
      </c>
      <c r="O945" s="6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4"/>
        <v>food</v>
      </c>
      <c r="T945" t="str">
        <f t="shared" si="73"/>
        <v>food trucks</v>
      </c>
    </row>
    <row r="946" spans="1:20" hidden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0"/>
        <v>81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 s="6">
        <f t="shared" si="71"/>
        <v>42776.25</v>
      </c>
      <c r="N946">
        <v>1488348000</v>
      </c>
      <c r="O946" s="6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4"/>
        <v>photography</v>
      </c>
      <c r="T946" t="str">
        <f t="shared" si="73"/>
        <v>photography books</v>
      </c>
    </row>
    <row r="947" spans="1:20" hidden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0"/>
        <v>32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 s="6">
        <f t="shared" si="71"/>
        <v>41004.208333333336</v>
      </c>
      <c r="N947">
        <v>1334898000</v>
      </c>
      <c r="O947" s="6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4"/>
        <v>photography</v>
      </c>
      <c r="T947" t="str">
        <f t="shared" si="73"/>
        <v>photography books</v>
      </c>
    </row>
    <row r="948" spans="1:20" ht="31.2" hidden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0"/>
        <v>9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 s="6">
        <f t="shared" si="71"/>
        <v>40710.208333333336</v>
      </c>
      <c r="N948">
        <v>1308373200</v>
      </c>
      <c r="O948" s="6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4"/>
        <v>theater</v>
      </c>
      <c r="T948" t="str">
        <f t="shared" si="73"/>
        <v>plays</v>
      </c>
    </row>
    <row r="949" spans="1:20" hidden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0"/>
        <v>26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 s="6">
        <f t="shared" si="71"/>
        <v>41908.208333333336</v>
      </c>
      <c r="N949">
        <v>1412312400</v>
      </c>
      <c r="O949" s="6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4"/>
        <v>theater</v>
      </c>
      <c r="T949" t="str">
        <f t="shared" si="73"/>
        <v>plays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0"/>
        <v>62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 s="6">
        <f t="shared" si="71"/>
        <v>41985.25</v>
      </c>
      <c r="N950">
        <v>1419228000</v>
      </c>
      <c r="O950" s="6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4"/>
        <v>film &amp; video</v>
      </c>
      <c r="T950" t="str">
        <f t="shared" si="73"/>
        <v>documentary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0"/>
        <v>161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 s="6">
        <f t="shared" si="71"/>
        <v>42112.208333333328</v>
      </c>
      <c r="N951">
        <v>1430974800</v>
      </c>
      <c r="O951" s="6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4"/>
        <v>technology</v>
      </c>
      <c r="T951" t="str">
        <f t="shared" si="73"/>
        <v>web</v>
      </c>
    </row>
    <row r="952" spans="1:20" ht="31.2" hidden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0"/>
        <v>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 s="6">
        <f t="shared" si="71"/>
        <v>43571.208333333328</v>
      </c>
      <c r="N952">
        <v>1555822800</v>
      </c>
      <c r="O952" s="6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4"/>
        <v>theater</v>
      </c>
      <c r="T952" t="str">
        <f t="shared" si="73"/>
        <v>plays</v>
      </c>
    </row>
    <row r="953" spans="1:20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0"/>
        <v>1096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 s="6">
        <f t="shared" si="71"/>
        <v>42730.25</v>
      </c>
      <c r="N953">
        <v>1482818400</v>
      </c>
      <c r="O953" s="6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4"/>
        <v>music</v>
      </c>
      <c r="T953" t="str">
        <f t="shared" si="73"/>
        <v>rock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0"/>
        <v>70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 s="6">
        <f t="shared" si="71"/>
        <v>42591.208333333328</v>
      </c>
      <c r="N954">
        <v>1471928400</v>
      </c>
      <c r="O954" s="6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4"/>
        <v>film &amp; video</v>
      </c>
      <c r="T954" t="str">
        <f t="shared" si="73"/>
        <v>documentary</v>
      </c>
    </row>
    <row r="955" spans="1:20" ht="31.2" hidden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0"/>
        <v>60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 s="6">
        <f t="shared" si="71"/>
        <v>42358.25</v>
      </c>
      <c r="N955">
        <v>1453701600</v>
      </c>
      <c r="O955" s="6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4"/>
        <v>film &amp; video</v>
      </c>
      <c r="T955" t="str">
        <f t="shared" si="73"/>
        <v>science fiction</v>
      </c>
    </row>
    <row r="956" spans="1:20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0"/>
        <v>367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 s="6">
        <f t="shared" si="71"/>
        <v>41174.208333333336</v>
      </c>
      <c r="N956">
        <v>1350363600</v>
      </c>
      <c r="O956" s="6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4"/>
        <v>technology</v>
      </c>
      <c r="T956" t="str">
        <f t="shared" si="73"/>
        <v>web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0"/>
        <v>1109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 s="6">
        <f t="shared" si="71"/>
        <v>41238.25</v>
      </c>
      <c r="N957">
        <v>1353996000</v>
      </c>
      <c r="O957" s="6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4"/>
        <v>theater</v>
      </c>
      <c r="T957" t="str">
        <f t="shared" si="73"/>
        <v>plays</v>
      </c>
    </row>
    <row r="958" spans="1:20" hidden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0"/>
        <v>19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 s="6">
        <f t="shared" si="71"/>
        <v>42360.25</v>
      </c>
      <c r="N958">
        <v>1451109600</v>
      </c>
      <c r="O958" s="6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4"/>
        <v>film &amp; video</v>
      </c>
      <c r="T958" t="str">
        <f t="shared" si="73"/>
        <v>science fiction</v>
      </c>
    </row>
    <row r="959" spans="1:20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0"/>
        <v>126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 s="6">
        <f t="shared" si="71"/>
        <v>40955.25</v>
      </c>
      <c r="N959">
        <v>1329631200</v>
      </c>
      <c r="O959" s="6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4"/>
        <v>theater</v>
      </c>
      <c r="T959" t="str">
        <f t="shared" si="73"/>
        <v>plays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0"/>
        <v>734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 s="6">
        <f t="shared" si="71"/>
        <v>40350.208333333336</v>
      </c>
      <c r="N960">
        <v>1278997200</v>
      </c>
      <c r="O960" s="6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4"/>
        <v>film &amp; video</v>
      </c>
      <c r="T960" t="str">
        <f t="shared" si="73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0"/>
        <v>4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 s="6">
        <f t="shared" si="71"/>
        <v>40357.208333333336</v>
      </c>
      <c r="N961">
        <v>1280120400</v>
      </c>
      <c r="O961" s="6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4"/>
        <v>publishing</v>
      </c>
      <c r="T961" t="str">
        <f t="shared" si="73"/>
        <v>translations</v>
      </c>
    </row>
    <row r="962" spans="1:20" hidden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0"/>
        <v>85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 s="6">
        <f t="shared" si="71"/>
        <v>42408.25</v>
      </c>
      <c r="N962">
        <v>1458104400</v>
      </c>
      <c r="O962" s="6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4"/>
        <v>technology</v>
      </c>
      <c r="T962" t="str">
        <f t="shared" si="73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5">INT(E963/D963*100)</f>
        <v>119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 s="6">
        <f t="shared" ref="M963:M1001" si="76">(((L963/60)/60)/24)+DATE(1970,1,1)</f>
        <v>40591.25</v>
      </c>
      <c r="N963">
        <v>1298268000</v>
      </c>
      <c r="O963" s="6">
        <f t="shared" ref="O963:O1001" si="77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74"/>
        <v>publishing</v>
      </c>
      <c r="T963" t="str">
        <f t="shared" ref="T963:T1001" si="78">_xlfn.TEXTAFTER(R963,"/")</f>
        <v>translations</v>
      </c>
    </row>
    <row r="964" spans="1:20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5"/>
        <v>296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 s="6">
        <f t="shared" si="76"/>
        <v>41592.25</v>
      </c>
      <c r="N964">
        <v>1386223200</v>
      </c>
      <c r="O964" s="6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4"/>
        <v>food</v>
      </c>
      <c r="T964" t="str">
        <f t="shared" si="78"/>
        <v>food trucks</v>
      </c>
    </row>
    <row r="965" spans="1:20" hidden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5"/>
        <v>84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 s="6">
        <f t="shared" si="76"/>
        <v>40607.25</v>
      </c>
      <c r="N965">
        <v>1299823200</v>
      </c>
      <c r="O965" s="6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ref="S965:S1001" si="79">_xlfn.TEXTBEFORE(R965,"/")</f>
        <v>photography</v>
      </c>
      <c r="T965" t="str">
        <f t="shared" si="78"/>
        <v>photography books</v>
      </c>
    </row>
    <row r="966" spans="1:20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5"/>
        <v>355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 s="6">
        <f t="shared" si="76"/>
        <v>42135.208333333328</v>
      </c>
      <c r="N966">
        <v>1431752400</v>
      </c>
      <c r="O966" s="6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9"/>
        <v>theater</v>
      </c>
      <c r="T966" t="str">
        <f t="shared" si="78"/>
        <v>plays</v>
      </c>
    </row>
    <row r="967" spans="1:20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5"/>
        <v>386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 s="6">
        <f t="shared" si="76"/>
        <v>40203.25</v>
      </c>
      <c r="N967">
        <v>1267855200</v>
      </c>
      <c r="O967" s="6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9"/>
        <v>music</v>
      </c>
      <c r="T967" t="str">
        <f t="shared" si="78"/>
        <v>rock</v>
      </c>
    </row>
    <row r="968" spans="1:20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5"/>
        <v>792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 s="6">
        <f t="shared" si="76"/>
        <v>42901.208333333328</v>
      </c>
      <c r="N968">
        <v>1497675600</v>
      </c>
      <c r="O968" s="6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9"/>
        <v>theater</v>
      </c>
      <c r="T968" t="str">
        <f t="shared" si="78"/>
        <v>plays</v>
      </c>
    </row>
    <row r="969" spans="1:20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5"/>
        <v>137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 s="6">
        <f t="shared" si="76"/>
        <v>41005.208333333336</v>
      </c>
      <c r="N969">
        <v>1336885200</v>
      </c>
      <c r="O969" s="6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9"/>
        <v>music</v>
      </c>
      <c r="T969" t="str">
        <f t="shared" si="78"/>
        <v>world music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5"/>
        <v>338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 s="6">
        <f t="shared" si="76"/>
        <v>40544.25</v>
      </c>
      <c r="N970">
        <v>1295157600</v>
      </c>
      <c r="O970" s="6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9"/>
        <v>food</v>
      </c>
      <c r="T970" t="str">
        <f t="shared" si="78"/>
        <v>food trucks</v>
      </c>
    </row>
    <row r="971" spans="1:20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5"/>
        <v>108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 s="6">
        <f t="shared" si="76"/>
        <v>43821.25</v>
      </c>
      <c r="N971">
        <v>1577599200</v>
      </c>
      <c r="O971" s="6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9"/>
        <v>theater</v>
      </c>
      <c r="T971" t="str">
        <f t="shared" si="78"/>
        <v>plays</v>
      </c>
    </row>
    <row r="972" spans="1:20" ht="31.2" hidden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5"/>
        <v>60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 s="6">
        <f t="shared" si="76"/>
        <v>40672.208333333336</v>
      </c>
      <c r="N972">
        <v>1305003600</v>
      </c>
      <c r="O972" s="6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9"/>
        <v>theater</v>
      </c>
      <c r="T972" t="str">
        <f t="shared" si="78"/>
        <v>plays</v>
      </c>
    </row>
    <row r="973" spans="1:20" hidden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5"/>
        <v>27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 s="6">
        <f t="shared" si="76"/>
        <v>41555.208333333336</v>
      </c>
      <c r="N973">
        <v>1381726800</v>
      </c>
      <c r="O973" s="6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9"/>
        <v>film &amp; video</v>
      </c>
      <c r="T973" t="str">
        <f t="shared" si="78"/>
        <v>television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5"/>
        <v>228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 s="6">
        <f t="shared" si="76"/>
        <v>41792.208333333336</v>
      </c>
      <c r="N974">
        <v>1402462800</v>
      </c>
      <c r="O974" s="6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9"/>
        <v>technology</v>
      </c>
      <c r="T974" t="str">
        <f t="shared" si="78"/>
        <v>web</v>
      </c>
    </row>
    <row r="975" spans="1:20" hidden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5"/>
        <v>21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 s="6">
        <f t="shared" si="76"/>
        <v>40522.25</v>
      </c>
      <c r="N975">
        <v>1292133600</v>
      </c>
      <c r="O975" s="6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9"/>
        <v>theater</v>
      </c>
      <c r="T975" t="str">
        <f t="shared" si="78"/>
        <v>plays</v>
      </c>
    </row>
    <row r="976" spans="1:20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5"/>
        <v>373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 s="6">
        <f t="shared" si="76"/>
        <v>41412.208333333336</v>
      </c>
      <c r="N976">
        <v>1368939600</v>
      </c>
      <c r="O976" s="6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9"/>
        <v>music</v>
      </c>
      <c r="T976" t="str">
        <f t="shared" si="78"/>
        <v>indie rock</v>
      </c>
    </row>
    <row r="977" spans="1:20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5"/>
        <v>154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 s="6">
        <f t="shared" si="76"/>
        <v>42337.25</v>
      </c>
      <c r="N977">
        <v>1452146400</v>
      </c>
      <c r="O977" s="6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9"/>
        <v>theater</v>
      </c>
      <c r="T977" t="str">
        <f t="shared" si="78"/>
        <v>plays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5"/>
        <v>322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 s="6">
        <f t="shared" si="76"/>
        <v>40571.25</v>
      </c>
      <c r="N978">
        <v>1296712800</v>
      </c>
      <c r="O978" s="6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9"/>
        <v>theater</v>
      </c>
      <c r="T978" t="str">
        <f t="shared" si="78"/>
        <v>plays</v>
      </c>
    </row>
    <row r="979" spans="1:20" hidden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5"/>
        <v>73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 s="6">
        <f t="shared" si="76"/>
        <v>43138.25</v>
      </c>
      <c r="N979">
        <v>1520748000</v>
      </c>
      <c r="O979" s="6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9"/>
        <v>food</v>
      </c>
      <c r="T979" t="str">
        <f t="shared" si="78"/>
        <v>food trucks</v>
      </c>
    </row>
    <row r="980" spans="1:20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5"/>
        <v>864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 s="6">
        <f t="shared" si="76"/>
        <v>42686.25</v>
      </c>
      <c r="N980">
        <v>1480831200</v>
      </c>
      <c r="O980" s="6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9"/>
        <v>games</v>
      </c>
      <c r="T980" t="str">
        <f t="shared" si="78"/>
        <v>video games</v>
      </c>
    </row>
    <row r="981" spans="1:20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5"/>
        <v>143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 s="6">
        <f t="shared" si="76"/>
        <v>42078.208333333328</v>
      </c>
      <c r="N981">
        <v>1426914000</v>
      </c>
      <c r="O981" s="6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9"/>
        <v>theater</v>
      </c>
      <c r="T981" t="str">
        <f t="shared" si="78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5"/>
        <v>40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 s="6">
        <f t="shared" si="76"/>
        <v>42307.208333333328</v>
      </c>
      <c r="N982">
        <v>1446616800</v>
      </c>
      <c r="O982" s="6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9"/>
        <v>publishing</v>
      </c>
      <c r="T982" t="str">
        <f t="shared" si="78"/>
        <v>nonfiction</v>
      </c>
    </row>
    <row r="983" spans="1:20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5"/>
        <v>178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 s="6">
        <f t="shared" si="76"/>
        <v>43094.25</v>
      </c>
      <c r="N983">
        <v>1517032800</v>
      </c>
      <c r="O983" s="6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9"/>
        <v>technology</v>
      </c>
      <c r="T983" t="str">
        <f t="shared" si="78"/>
        <v>web</v>
      </c>
    </row>
    <row r="984" spans="1:20" hidden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5"/>
        <v>84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 s="6">
        <f t="shared" si="76"/>
        <v>40743.208333333336</v>
      </c>
      <c r="N984">
        <v>1311224400</v>
      </c>
      <c r="O984" s="6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9"/>
        <v>film &amp; video</v>
      </c>
      <c r="T984" t="str">
        <f t="shared" si="78"/>
        <v>documentary</v>
      </c>
    </row>
    <row r="985" spans="1:20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5"/>
        <v>145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 s="6">
        <f t="shared" si="76"/>
        <v>43681.208333333328</v>
      </c>
      <c r="N985">
        <v>1566190800</v>
      </c>
      <c r="O985" s="6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9"/>
        <v>film &amp; video</v>
      </c>
      <c r="T985" t="str">
        <f t="shared" si="78"/>
        <v>documentary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5"/>
        <v>152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 s="6">
        <f t="shared" si="76"/>
        <v>43716.208333333328</v>
      </c>
      <c r="N986">
        <v>1570165200</v>
      </c>
      <c r="O986" s="6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9"/>
        <v>theater</v>
      </c>
      <c r="T986" t="str">
        <f t="shared" si="78"/>
        <v>plays</v>
      </c>
    </row>
    <row r="987" spans="1:20" hidden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5"/>
        <v>67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 s="6">
        <f t="shared" si="76"/>
        <v>41614.25</v>
      </c>
      <c r="N987">
        <v>1388556000</v>
      </c>
      <c r="O987" s="6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9"/>
        <v>music</v>
      </c>
      <c r="T987" t="str">
        <f t="shared" si="78"/>
        <v>rock</v>
      </c>
    </row>
    <row r="988" spans="1:20" ht="31.2" hidden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5"/>
        <v>40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 s="6">
        <f t="shared" si="76"/>
        <v>40638.208333333336</v>
      </c>
      <c r="N988">
        <v>1303189200</v>
      </c>
      <c r="O988" s="6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9"/>
        <v>music</v>
      </c>
      <c r="T988" t="str">
        <f t="shared" si="78"/>
        <v>rock</v>
      </c>
    </row>
    <row r="989" spans="1:20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5"/>
        <v>216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 s="6">
        <f t="shared" si="76"/>
        <v>42852.208333333328</v>
      </c>
      <c r="N989">
        <v>1494478800</v>
      </c>
      <c r="O989" s="6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9"/>
        <v>film &amp; video</v>
      </c>
      <c r="T989" t="str">
        <f t="shared" si="78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5"/>
        <v>52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 s="6">
        <f t="shared" si="76"/>
        <v>42686.25</v>
      </c>
      <c r="N990">
        <v>1480744800</v>
      </c>
      <c r="O990" s="6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9"/>
        <v>publishing</v>
      </c>
      <c r="T990" t="str">
        <f t="shared" si="78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5"/>
        <v>499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 s="6">
        <f t="shared" si="76"/>
        <v>43571.208333333328</v>
      </c>
      <c r="N991">
        <v>1555822800</v>
      </c>
      <c r="O991" s="6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9"/>
        <v>publishing</v>
      </c>
      <c r="T991" t="str">
        <f t="shared" si="78"/>
        <v>translations</v>
      </c>
    </row>
    <row r="992" spans="1:20" hidden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5"/>
        <v>87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 s="6">
        <f t="shared" si="76"/>
        <v>42432.25</v>
      </c>
      <c r="N992">
        <v>1458882000</v>
      </c>
      <c r="O992" s="6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9"/>
        <v>film &amp; video</v>
      </c>
      <c r="T992" t="str">
        <f t="shared" si="78"/>
        <v>drama</v>
      </c>
    </row>
    <row r="993" spans="1:20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5"/>
        <v>113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 s="6">
        <f t="shared" si="76"/>
        <v>41907.208333333336</v>
      </c>
      <c r="N993">
        <v>1411966800</v>
      </c>
      <c r="O993" s="6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9"/>
        <v>music</v>
      </c>
      <c r="T993" t="str">
        <f t="shared" si="78"/>
        <v>rock</v>
      </c>
    </row>
    <row r="994" spans="1:20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5"/>
        <v>426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 s="6">
        <f t="shared" si="76"/>
        <v>43227.208333333328</v>
      </c>
      <c r="N994">
        <v>1526878800</v>
      </c>
      <c r="O994" s="6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9"/>
        <v>film &amp; video</v>
      </c>
      <c r="T994" t="str">
        <f t="shared" si="78"/>
        <v>drama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5"/>
        <v>77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 s="6">
        <f t="shared" si="76"/>
        <v>42362.25</v>
      </c>
      <c r="N995">
        <v>1452405600</v>
      </c>
      <c r="O995" s="6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9"/>
        <v>photography</v>
      </c>
      <c r="T995" t="str">
        <f t="shared" si="78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5"/>
        <v>52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 s="6">
        <f t="shared" si="76"/>
        <v>41929.208333333336</v>
      </c>
      <c r="N996">
        <v>1414040400</v>
      </c>
      <c r="O996" s="6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9"/>
        <v>publishing</v>
      </c>
      <c r="T996" t="str">
        <f t="shared" si="78"/>
        <v>translations</v>
      </c>
    </row>
    <row r="997" spans="1:20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5"/>
        <v>157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 s="6">
        <f t="shared" si="76"/>
        <v>43408.208333333328</v>
      </c>
      <c r="N997">
        <v>1543816800</v>
      </c>
      <c r="O997" s="6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9"/>
        <v>food</v>
      </c>
      <c r="T997" t="str">
        <f t="shared" si="78"/>
        <v>food trucks</v>
      </c>
    </row>
    <row r="998" spans="1:20" ht="31.2" hidden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5"/>
        <v>72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 s="6">
        <f t="shared" si="76"/>
        <v>41276.25</v>
      </c>
      <c r="N998">
        <v>1359698400</v>
      </c>
      <c r="O998" s="6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9"/>
        <v>theater</v>
      </c>
      <c r="T998" t="str">
        <f t="shared" si="78"/>
        <v>plays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5"/>
        <v>60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 s="6">
        <f t="shared" si="76"/>
        <v>41659.25</v>
      </c>
      <c r="N999">
        <v>1390629600</v>
      </c>
      <c r="O999" s="6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9"/>
        <v>theater</v>
      </c>
      <c r="T999" t="str">
        <f t="shared" si="78"/>
        <v>plays</v>
      </c>
    </row>
    <row r="1000" spans="1:20" hidden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5"/>
        <v>56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 s="6">
        <f t="shared" si="76"/>
        <v>40220.25</v>
      </c>
      <c r="N1000">
        <v>1267077600</v>
      </c>
      <c r="O1000" s="6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9"/>
        <v>music</v>
      </c>
      <c r="T1000" t="str">
        <f t="shared" si="78"/>
        <v>indie rock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5"/>
        <v>56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 s="6">
        <f t="shared" si="76"/>
        <v>42550.208333333328</v>
      </c>
      <c r="N1001">
        <v>1467781200</v>
      </c>
      <c r="O1001" s="6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9"/>
        <v>food</v>
      </c>
      <c r="T1001" t="str">
        <f t="shared" si="78"/>
        <v>food trucks</v>
      </c>
    </row>
  </sheetData>
  <autoFilter ref="A1:T1001" xr:uid="{00000000-0001-0000-0000-000000000000}">
    <filterColumn colId="18">
      <filters>
        <filter val="publishing"/>
      </filters>
    </filterColumn>
  </autoFilter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conditionalFormatting sqref="G2:G1001">
    <cfRule type="containsText" dxfId="11" priority="4" operator="containsText" text="canceled">
      <formula>NOT(ISERROR(SEARCH("canceled",G2)))</formula>
    </cfRule>
    <cfRule type="containsText" dxfId="10" priority="5" operator="containsText" text="live">
      <formula>NOT(ISERROR(SEARCH("live",G2)))</formula>
    </cfRule>
    <cfRule type="containsText" dxfId="9" priority="6" operator="containsText" text="successful">
      <formula>NOT(ISERROR(SEARCH("successful",G2)))</formula>
    </cfRule>
    <cfRule type="containsText" dxfId="8" priority="7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765E-5858-4F10-9F27-7EC39F3A83CF}">
  <dimension ref="A1:T1001"/>
  <sheetViews>
    <sheetView workbookViewId="0">
      <selection activeCell="T1" sqref="A1:T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8" max="8" width="13" bestFit="1" customWidth="1"/>
    <col min="9" max="9" width="13" customWidth="1"/>
    <col min="18" max="19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INT(E2/D2*100)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INT(E3/D3*100)</f>
        <v>1040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 s="6">
        <f t="shared" ref="M3:M66" si="1">(((L3/60)/60)/24)+DATE(1970,1,1)</f>
        <v>41870.208333333336</v>
      </c>
      <c r="N3">
        <v>1408597200</v>
      </c>
      <c r="O3" s="6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>_xlfn.TEXTBEFORE(R3,"/")</f>
        <v>music</v>
      </c>
      <c r="T3" t="str">
        <f t="shared" ref="T3:T66" si="3">_xlfn.TEXTAFTER(R3,"/")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 s="6">
        <f t="shared" si="1"/>
        <v>41595.25</v>
      </c>
      <c r="N4">
        <v>1384840800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>_xlfn.TEXTBEFORE(R4,"/")</f>
        <v>technology</v>
      </c>
      <c r="T4" t="str">
        <f t="shared" si="3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 s="6">
        <f t="shared" si="1"/>
        <v>43688.208333333328</v>
      </c>
      <c r="N5">
        <v>1568955600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ref="S5:S68" si="4">_xlfn.TEXTBEFORE(R5,"/")</f>
        <v>music</v>
      </c>
      <c r="T5" t="str">
        <f t="shared" si="3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 s="6">
        <f t="shared" si="1"/>
        <v>43485.25</v>
      </c>
      <c r="N6">
        <v>1548309600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3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 s="6">
        <f t="shared" si="1"/>
        <v>41149.208333333336</v>
      </c>
      <c r="N7">
        <v>1347080400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3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 s="6">
        <f t="shared" si="1"/>
        <v>42991.208333333328</v>
      </c>
      <c r="N8">
        <v>1505365200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3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 s="6">
        <f t="shared" si="1"/>
        <v>42229.208333333328</v>
      </c>
      <c r="N9">
        <v>1439614800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3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 s="6">
        <f t="shared" si="1"/>
        <v>40399.208333333336</v>
      </c>
      <c r="N10">
        <v>1281502800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3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 s="6">
        <f t="shared" si="1"/>
        <v>41536.208333333336</v>
      </c>
      <c r="N11">
        <v>1383804000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3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 s="6">
        <f t="shared" si="1"/>
        <v>40404.208333333336</v>
      </c>
      <c r="N12">
        <v>1285909200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3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 s="6">
        <f t="shared" si="1"/>
        <v>40442.208333333336</v>
      </c>
      <c r="N13">
        <v>1285563600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3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 s="6">
        <f t="shared" si="1"/>
        <v>43760.208333333328</v>
      </c>
      <c r="N14">
        <v>1572411600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3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 s="6">
        <f t="shared" si="1"/>
        <v>42532.208333333328</v>
      </c>
      <c r="N15">
        <v>1466658000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3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 s="6">
        <f t="shared" si="1"/>
        <v>40974.25</v>
      </c>
      <c r="N16">
        <v>1333342800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3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 s="6">
        <f t="shared" si="1"/>
        <v>43809.25</v>
      </c>
      <c r="N17">
        <v>1576303200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3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 s="6">
        <f t="shared" si="1"/>
        <v>41661.25</v>
      </c>
      <c r="N18">
        <v>1392271200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3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 s="6">
        <f t="shared" si="1"/>
        <v>40555.25</v>
      </c>
      <c r="N19">
        <v>1294898400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3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 s="6">
        <f t="shared" si="1"/>
        <v>43351.208333333328</v>
      </c>
      <c r="N20">
        <v>1537074000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3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 s="6">
        <f t="shared" si="1"/>
        <v>43528.25</v>
      </c>
      <c r="N21">
        <v>1553490000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3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 s="6">
        <f t="shared" si="1"/>
        <v>41848.208333333336</v>
      </c>
      <c r="N22">
        <v>1406523600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3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 s="6">
        <f t="shared" si="1"/>
        <v>40770.208333333336</v>
      </c>
      <c r="N23">
        <v>1316322000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3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 s="6">
        <f t="shared" si="1"/>
        <v>43193.208333333328</v>
      </c>
      <c r="N24">
        <v>1524027600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3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 s="6">
        <f t="shared" si="1"/>
        <v>43510.25</v>
      </c>
      <c r="N25">
        <v>1554699600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3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 s="6">
        <f t="shared" si="1"/>
        <v>41811.208333333336</v>
      </c>
      <c r="N26">
        <v>1403499600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3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 s="6">
        <f t="shared" si="1"/>
        <v>40681.208333333336</v>
      </c>
      <c r="N27">
        <v>1307422800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3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 s="6">
        <f t="shared" si="1"/>
        <v>43312.208333333328</v>
      </c>
      <c r="N28">
        <v>1535346000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3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 s="6">
        <f t="shared" si="1"/>
        <v>42280.208333333328</v>
      </c>
      <c r="N29">
        <v>1444539600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3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 s="6">
        <f t="shared" si="1"/>
        <v>40218.25</v>
      </c>
      <c r="N30">
        <v>1267682400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3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 s="6">
        <f t="shared" si="1"/>
        <v>43301.208333333328</v>
      </c>
      <c r="N31">
        <v>1535518800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3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 s="6">
        <f t="shared" si="1"/>
        <v>43609.208333333328</v>
      </c>
      <c r="N32">
        <v>1559106000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3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 s="6">
        <f t="shared" si="1"/>
        <v>42374.25</v>
      </c>
      <c r="N33">
        <v>1454392800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3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 s="6">
        <f t="shared" si="1"/>
        <v>43110.25</v>
      </c>
      <c r="N34">
        <v>1517896800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3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 s="6">
        <f t="shared" si="1"/>
        <v>41917.208333333336</v>
      </c>
      <c r="N35">
        <v>1415685600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3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 s="6">
        <f t="shared" si="1"/>
        <v>42817.208333333328</v>
      </c>
      <c r="N36">
        <v>1490677200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3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 s="6">
        <f t="shared" si="1"/>
        <v>43484.25</v>
      </c>
      <c r="N37">
        <v>1551506400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3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 s="6">
        <f t="shared" si="1"/>
        <v>40600.25</v>
      </c>
      <c r="N38">
        <v>1300856400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3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 s="6">
        <f t="shared" si="1"/>
        <v>43744.208333333328</v>
      </c>
      <c r="N39">
        <v>1573192800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3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 s="6">
        <f t="shared" si="1"/>
        <v>40469.208333333336</v>
      </c>
      <c r="N40">
        <v>1287810000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3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 s="6">
        <f t="shared" si="1"/>
        <v>41330.25</v>
      </c>
      <c r="N41">
        <v>1362978000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3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 s="6">
        <f t="shared" si="1"/>
        <v>40334.208333333336</v>
      </c>
      <c r="N42">
        <v>1277355600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3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 s="6">
        <f t="shared" si="1"/>
        <v>41156.208333333336</v>
      </c>
      <c r="N43">
        <v>1348981200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3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 s="6">
        <f t="shared" si="1"/>
        <v>40728.208333333336</v>
      </c>
      <c r="N44">
        <v>1310533200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3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 s="6">
        <f t="shared" si="1"/>
        <v>41844.208333333336</v>
      </c>
      <c r="N45">
        <v>1407560400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3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 s="6">
        <f t="shared" si="1"/>
        <v>43541.208333333328</v>
      </c>
      <c r="N46">
        <v>1552885200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3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 s="6">
        <f t="shared" si="1"/>
        <v>42676.208333333328</v>
      </c>
      <c r="N47">
        <v>1479362400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3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 s="6">
        <f t="shared" si="1"/>
        <v>40367.208333333336</v>
      </c>
      <c r="N48">
        <v>1280552400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3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 s="6">
        <f t="shared" si="1"/>
        <v>41727.208333333336</v>
      </c>
      <c r="N49">
        <v>1398661200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3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 s="6">
        <f t="shared" si="1"/>
        <v>42180.208333333328</v>
      </c>
      <c r="N50">
        <v>1436245200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3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 s="6">
        <f t="shared" si="1"/>
        <v>43758.208333333328</v>
      </c>
      <c r="N51">
        <v>1575439200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3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 s="6">
        <f t="shared" si="1"/>
        <v>41487.208333333336</v>
      </c>
      <c r="N52">
        <v>1377752400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3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 s="6">
        <f t="shared" si="1"/>
        <v>40995.208333333336</v>
      </c>
      <c r="N53">
        <v>1334206800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3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 s="6">
        <f t="shared" si="1"/>
        <v>40436.208333333336</v>
      </c>
      <c r="N54">
        <v>1284872400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3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 s="6">
        <f t="shared" si="1"/>
        <v>41779.208333333336</v>
      </c>
      <c r="N55">
        <v>1403931600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3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 s="6">
        <f t="shared" si="1"/>
        <v>43170.25</v>
      </c>
      <c r="N56">
        <v>1521262800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3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 s="6">
        <f t="shared" si="1"/>
        <v>43311.208333333328</v>
      </c>
      <c r="N57">
        <v>1533358800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3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 s="6">
        <f t="shared" si="1"/>
        <v>42014.25</v>
      </c>
      <c r="N58">
        <v>1421474400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3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 s="6">
        <f t="shared" si="1"/>
        <v>42979.208333333328</v>
      </c>
      <c r="N59">
        <v>1505278800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3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 s="6">
        <f t="shared" si="1"/>
        <v>42268.208333333328</v>
      </c>
      <c r="N60">
        <v>1443934800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3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 s="6">
        <f t="shared" si="1"/>
        <v>42898.208333333328</v>
      </c>
      <c r="N61">
        <v>1498539600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3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 s="6">
        <f t="shared" si="1"/>
        <v>41107.208333333336</v>
      </c>
      <c r="N62">
        <v>1342760400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3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 s="6">
        <f t="shared" si="1"/>
        <v>40595.25</v>
      </c>
      <c r="N63">
        <v>1301720400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3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 s="6">
        <f t="shared" si="1"/>
        <v>42160.208333333328</v>
      </c>
      <c r="N64">
        <v>1433566800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3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 s="6">
        <f t="shared" si="1"/>
        <v>42853.208333333328</v>
      </c>
      <c r="N65">
        <v>1493874000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3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 s="6">
        <f t="shared" si="1"/>
        <v>43283.208333333328</v>
      </c>
      <c r="N66">
        <v>1531803600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3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INT(E67/D67*100)</f>
        <v>236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 s="6">
        <f t="shared" ref="M67:M130" si="6">(((L67/60)/60)/24)+DATE(1970,1,1)</f>
        <v>40570.25</v>
      </c>
      <c r="N67">
        <v>1296712800</v>
      </c>
      <c r="O67" s="6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si="4"/>
        <v>theater</v>
      </c>
      <c r="T67" t="str">
        <f t="shared" ref="T67:T130" si="8">_xlfn.TEXTAFTER(R67,"/")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 s="6">
        <f t="shared" si="6"/>
        <v>42102.208333333328</v>
      </c>
      <c r="N68">
        <v>1428901200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4"/>
        <v>theater</v>
      </c>
      <c r="T68" t="str">
        <f t="shared" si="8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 s="6">
        <f t="shared" si="6"/>
        <v>40203.25</v>
      </c>
      <c r="N69">
        <v>1264831200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tr">
        <f t="shared" ref="S69:S132" si="9">_xlfn.TEXTBEFORE(R69,"/")</f>
        <v>technology</v>
      </c>
      <c r="T69" t="str">
        <f t="shared" si="8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254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 s="6">
        <f t="shared" si="6"/>
        <v>42943.208333333328</v>
      </c>
      <c r="N70">
        <v>1505192400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8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 s="6">
        <f t="shared" si="6"/>
        <v>40531.25</v>
      </c>
      <c r="N71">
        <v>1295676000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8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123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 s="6">
        <f t="shared" si="6"/>
        <v>40484.208333333336</v>
      </c>
      <c r="N72">
        <v>1292911200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8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 s="6">
        <f t="shared" si="6"/>
        <v>43799.25</v>
      </c>
      <c r="N73">
        <v>1575439200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8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 s="6">
        <f t="shared" si="6"/>
        <v>42186.208333333328</v>
      </c>
      <c r="N74">
        <v>1438837200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8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660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 s="6">
        <f t="shared" si="6"/>
        <v>42701.25</v>
      </c>
      <c r="N75">
        <v>1480485600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8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 s="6">
        <f t="shared" si="6"/>
        <v>42456.208333333328</v>
      </c>
      <c r="N76">
        <v>1459141200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8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150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 s="6">
        <f t="shared" si="6"/>
        <v>43296.208333333328</v>
      </c>
      <c r="N77">
        <v>1532322000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8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 s="6">
        <f t="shared" si="6"/>
        <v>42027.25</v>
      </c>
      <c r="N78">
        <v>1426222800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8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46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 s="6">
        <f t="shared" si="6"/>
        <v>40448.208333333336</v>
      </c>
      <c r="N79">
        <v>1286773200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8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300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 s="6">
        <f t="shared" si="6"/>
        <v>43206.208333333328</v>
      </c>
      <c r="N80">
        <v>1523941200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8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69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 s="6">
        <f t="shared" si="6"/>
        <v>43267.208333333328</v>
      </c>
      <c r="N81">
        <v>1529557200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8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 s="6">
        <f t="shared" si="6"/>
        <v>42976.208333333328</v>
      </c>
      <c r="N82">
        <v>1506574800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8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 s="6">
        <f t="shared" si="6"/>
        <v>43062.25</v>
      </c>
      <c r="N83">
        <v>1513576800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8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 s="6">
        <f t="shared" si="6"/>
        <v>43482.25</v>
      </c>
      <c r="N84">
        <v>1548309600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8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37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 s="6">
        <f t="shared" si="6"/>
        <v>42579.208333333328</v>
      </c>
      <c r="N85">
        <v>1471582800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8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 s="6">
        <f t="shared" si="6"/>
        <v>41118.208333333336</v>
      </c>
      <c r="N86">
        <v>1344315600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8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 s="6">
        <f t="shared" si="6"/>
        <v>40797.208333333336</v>
      </c>
      <c r="N87">
        <v>1316408400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8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167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 s="6">
        <f t="shared" si="6"/>
        <v>42128.208333333328</v>
      </c>
      <c r="N88">
        <v>1431838800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8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61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 s="6">
        <f t="shared" si="6"/>
        <v>40610.25</v>
      </c>
      <c r="N89">
        <v>1300510800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8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260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 s="6">
        <f t="shared" si="6"/>
        <v>42110.208333333328</v>
      </c>
      <c r="N90">
        <v>1431061200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8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252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 s="6">
        <f t="shared" si="6"/>
        <v>40283.208333333336</v>
      </c>
      <c r="N91">
        <v>1271480400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8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78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 s="6">
        <f t="shared" si="6"/>
        <v>42425.25</v>
      </c>
      <c r="N92">
        <v>1456380000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8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 s="6">
        <f t="shared" si="6"/>
        <v>42588.208333333328</v>
      </c>
      <c r="N93">
        <v>1472878800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8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258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 s="6">
        <f t="shared" si="6"/>
        <v>40352.208333333336</v>
      </c>
      <c r="N94">
        <v>1277355600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8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60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 s="6">
        <f t="shared" si="6"/>
        <v>41202.208333333336</v>
      </c>
      <c r="N95">
        <v>1351054800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8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303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 s="6">
        <f t="shared" si="6"/>
        <v>43562.208333333328</v>
      </c>
      <c r="N96">
        <v>1555563600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8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 s="6">
        <f t="shared" si="6"/>
        <v>43752.208333333328</v>
      </c>
      <c r="N97">
        <v>1571634000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8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 s="6">
        <f t="shared" si="6"/>
        <v>40612.25</v>
      </c>
      <c r="N98">
        <v>1300856400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8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926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 s="6">
        <f t="shared" si="6"/>
        <v>42180.208333333328</v>
      </c>
      <c r="N99">
        <v>1439874000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8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33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 s="6">
        <f t="shared" si="6"/>
        <v>42212.208333333328</v>
      </c>
      <c r="N100">
        <v>1438318800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8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196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 s="6">
        <f t="shared" si="6"/>
        <v>41968.25</v>
      </c>
      <c r="N101">
        <v>1419400800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8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 s="6">
        <f t="shared" si="6"/>
        <v>40835.208333333336</v>
      </c>
      <c r="N102">
        <v>1320555600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8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 s="6">
        <f t="shared" si="6"/>
        <v>42056.25</v>
      </c>
      <c r="N103">
        <v>1425103200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8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281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 s="6">
        <f t="shared" si="6"/>
        <v>43234.208333333328</v>
      </c>
      <c r="N104">
        <v>1526878800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8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24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 s="6">
        <f t="shared" si="6"/>
        <v>40475.208333333336</v>
      </c>
      <c r="N105">
        <v>1288674000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8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 s="6">
        <f t="shared" si="6"/>
        <v>42878.208333333328</v>
      </c>
      <c r="N106">
        <v>1495602000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8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144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 s="6">
        <f t="shared" si="6"/>
        <v>41366.208333333336</v>
      </c>
      <c r="N107">
        <v>1366434000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8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 s="6">
        <f t="shared" si="6"/>
        <v>43716.208333333328</v>
      </c>
      <c r="N108">
        <v>1568350800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8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 s="6">
        <f t="shared" si="6"/>
        <v>43213.208333333328</v>
      </c>
      <c r="N109">
        <v>1525928400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8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 s="6">
        <f t="shared" si="6"/>
        <v>41005.208333333336</v>
      </c>
      <c r="N110">
        <v>1336885200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8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 s="6">
        <f t="shared" si="6"/>
        <v>41651.25</v>
      </c>
      <c r="N111">
        <v>1389679200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8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14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 s="6">
        <f t="shared" si="6"/>
        <v>43354.208333333328</v>
      </c>
      <c r="N112">
        <v>1538283600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8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119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 s="6">
        <f t="shared" si="6"/>
        <v>41174.208333333336</v>
      </c>
      <c r="N113">
        <v>1348808400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8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268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 s="6">
        <f t="shared" si="6"/>
        <v>41875.208333333336</v>
      </c>
      <c r="N114">
        <v>1410152400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8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376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 s="6">
        <f t="shared" si="6"/>
        <v>42990.208333333328</v>
      </c>
      <c r="N115">
        <v>1505797200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8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 s="6">
        <f t="shared" si="6"/>
        <v>43564.208333333328</v>
      </c>
      <c r="N116">
        <v>1554872400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8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 s="6">
        <f t="shared" si="6"/>
        <v>43056.25</v>
      </c>
      <c r="N117">
        <v>1513922400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8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 s="6">
        <f t="shared" si="6"/>
        <v>42265.208333333328</v>
      </c>
      <c r="N118">
        <v>1442638800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8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173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 s="6">
        <f t="shared" si="6"/>
        <v>40808.208333333336</v>
      </c>
      <c r="N119">
        <v>1317186000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8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117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 s="6">
        <f t="shared" si="6"/>
        <v>41665.25</v>
      </c>
      <c r="N120">
        <v>1391234400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8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214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 s="6">
        <f t="shared" si="6"/>
        <v>41806.208333333336</v>
      </c>
      <c r="N121">
        <v>1404363600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8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 s="6">
        <f t="shared" si="6"/>
        <v>42111.208333333328</v>
      </c>
      <c r="N122">
        <v>1429592400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8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 s="6">
        <f t="shared" si="6"/>
        <v>41917.208333333336</v>
      </c>
      <c r="N123">
        <v>1413608400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8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 s="6">
        <f t="shared" si="6"/>
        <v>41970.25</v>
      </c>
      <c r="N124">
        <v>1419400800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8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18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 s="6">
        <f t="shared" si="6"/>
        <v>42332.25</v>
      </c>
      <c r="N125">
        <v>1448604000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8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367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 s="6">
        <f t="shared" si="6"/>
        <v>43598.208333333328</v>
      </c>
      <c r="N126">
        <v>1562302800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8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159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 s="6">
        <f t="shared" si="6"/>
        <v>43362.208333333328</v>
      </c>
      <c r="N127">
        <v>1537678800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8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38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 s="6">
        <f t="shared" si="6"/>
        <v>42596.208333333328</v>
      </c>
      <c r="N128">
        <v>1473570000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8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 s="6">
        <f t="shared" si="6"/>
        <v>40310.208333333336</v>
      </c>
      <c r="N129">
        <v>1273899600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8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 s="6">
        <f t="shared" si="6"/>
        <v>40417.208333333336</v>
      </c>
      <c r="N130">
        <v>1284008400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8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INT(E131/D131*100)</f>
        <v>3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 s="6">
        <f t="shared" ref="M131:M194" si="11">(((L131/60)/60)/24)+DATE(1970,1,1)</f>
        <v>42038.25</v>
      </c>
      <c r="N131">
        <v>1425103200</v>
      </c>
      <c r="O131" s="6">
        <f t="shared" ref="O131:O194" si="12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9"/>
        <v>food</v>
      </c>
      <c r="T131" t="str">
        <f t="shared" ref="T131:T194" si="13">_xlfn.TEXTAFTER(R131,"/")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 s="6">
        <f t="shared" si="11"/>
        <v>40842.208333333336</v>
      </c>
      <c r="N132">
        <v>1320991200</v>
      </c>
      <c r="O132" s="6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9"/>
        <v>film &amp; video</v>
      </c>
      <c r="T132" t="str">
        <f t="shared" si="13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100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 s="6">
        <f t="shared" si="11"/>
        <v>41607.25</v>
      </c>
      <c r="N133">
        <v>1386828000</v>
      </c>
      <c r="O133" s="6">
        <f t="shared" si="12"/>
        <v>41620.25</v>
      </c>
      <c r="P133" t="b">
        <v>0</v>
      </c>
      <c r="Q133" t="b">
        <v>0</v>
      </c>
      <c r="R133" t="s">
        <v>28</v>
      </c>
      <c r="S133" t="str">
        <f t="shared" ref="S133:S196" si="14">_xlfn.TEXTBEFORE(R133,"/")</f>
        <v>technology</v>
      </c>
      <c r="T133" t="str">
        <f t="shared" si="13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 s="6">
        <f t="shared" si="11"/>
        <v>43112.25</v>
      </c>
      <c r="N134">
        <v>1517119200</v>
      </c>
      <c r="O134" s="6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3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310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 s="6">
        <f t="shared" si="11"/>
        <v>40767.208333333336</v>
      </c>
      <c r="N135">
        <v>1315026000</v>
      </c>
      <c r="O135" s="6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3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89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 s="6">
        <f t="shared" si="11"/>
        <v>40713.208333333336</v>
      </c>
      <c r="N136">
        <v>1312693200</v>
      </c>
      <c r="O136" s="6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3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 s="6">
        <f t="shared" si="11"/>
        <v>41340.25</v>
      </c>
      <c r="N137">
        <v>1363064400</v>
      </c>
      <c r="O137" s="6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3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 s="6">
        <f t="shared" si="11"/>
        <v>41797.208333333336</v>
      </c>
      <c r="N138">
        <v>1403154000</v>
      </c>
      <c r="O138" s="6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3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261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 s="6">
        <f t="shared" si="11"/>
        <v>40457.208333333336</v>
      </c>
      <c r="N139">
        <v>1286859600</v>
      </c>
      <c r="O139" s="6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3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 s="6">
        <f t="shared" si="11"/>
        <v>41180.208333333336</v>
      </c>
      <c r="N140">
        <v>1349326800</v>
      </c>
      <c r="O140" s="6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3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20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 s="6">
        <f t="shared" si="11"/>
        <v>42115.208333333328</v>
      </c>
      <c r="N141">
        <v>1430974800</v>
      </c>
      <c r="O141" s="6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3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 s="6">
        <f t="shared" si="11"/>
        <v>43156.25</v>
      </c>
      <c r="N142">
        <v>1519970400</v>
      </c>
      <c r="O142" s="6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3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101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 s="6">
        <f t="shared" si="11"/>
        <v>42167.208333333328</v>
      </c>
      <c r="N143">
        <v>1434603600</v>
      </c>
      <c r="O143" s="6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3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 s="6">
        <f t="shared" si="11"/>
        <v>41005.208333333336</v>
      </c>
      <c r="N144">
        <v>1337230800</v>
      </c>
      <c r="O144" s="6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3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135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 s="6">
        <f t="shared" si="11"/>
        <v>40357.208333333336</v>
      </c>
      <c r="N145">
        <v>1279429200</v>
      </c>
      <c r="O145" s="6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3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 s="6">
        <f t="shared" si="11"/>
        <v>43633.208333333328</v>
      </c>
      <c r="N146">
        <v>1561438800</v>
      </c>
      <c r="O146" s="6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3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236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 s="6">
        <f t="shared" si="11"/>
        <v>41889.208333333336</v>
      </c>
      <c r="N147">
        <v>1410498000</v>
      </c>
      <c r="O147" s="6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3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 s="6">
        <f t="shared" si="11"/>
        <v>40855.25</v>
      </c>
      <c r="N148">
        <v>1322460000</v>
      </c>
      <c r="O148" s="6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3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 s="6">
        <f t="shared" si="11"/>
        <v>42534.208333333328</v>
      </c>
      <c r="N149">
        <v>1466312400</v>
      </c>
      <c r="O149" s="6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3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 s="6">
        <f t="shared" si="11"/>
        <v>42941.208333333328</v>
      </c>
      <c r="N150">
        <v>1501736400</v>
      </c>
      <c r="O150" s="6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3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219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 s="6">
        <f t="shared" si="11"/>
        <v>41275.25</v>
      </c>
      <c r="N151">
        <v>1361512800</v>
      </c>
      <c r="O151" s="6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3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 s="6">
        <f t="shared" si="11"/>
        <v>43450.25</v>
      </c>
      <c r="N152">
        <v>1545026400</v>
      </c>
      <c r="O152" s="6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3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 s="6">
        <f t="shared" si="11"/>
        <v>41799.208333333336</v>
      </c>
      <c r="N153">
        <v>1406696400</v>
      </c>
      <c r="O153" s="6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3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 s="6">
        <f t="shared" si="11"/>
        <v>42783.25</v>
      </c>
      <c r="N154">
        <v>1487916000</v>
      </c>
      <c r="O154" s="6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3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92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 s="6">
        <f t="shared" si="11"/>
        <v>41201.208333333336</v>
      </c>
      <c r="N155">
        <v>1351141200</v>
      </c>
      <c r="O155" s="6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3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58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 s="6">
        <f t="shared" si="11"/>
        <v>42502.208333333328</v>
      </c>
      <c r="N156">
        <v>1465016400</v>
      </c>
      <c r="O156" s="6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3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 s="6">
        <f t="shared" si="11"/>
        <v>40262.208333333336</v>
      </c>
      <c r="N157">
        <v>1270789200</v>
      </c>
      <c r="O157" s="6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3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73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 s="6">
        <f t="shared" si="11"/>
        <v>43743.208333333328</v>
      </c>
      <c r="N158">
        <v>1572325200</v>
      </c>
      <c r="O158" s="6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3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52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 s="6">
        <f t="shared" si="11"/>
        <v>41638.25</v>
      </c>
      <c r="N159">
        <v>1389420000</v>
      </c>
      <c r="O159" s="6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3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220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 s="6">
        <f t="shared" si="11"/>
        <v>42346.25</v>
      </c>
      <c r="N160">
        <v>1449640800</v>
      </c>
      <c r="O160" s="6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3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 s="6">
        <f t="shared" si="11"/>
        <v>43551.208333333328</v>
      </c>
      <c r="N161">
        <v>1555218000</v>
      </c>
      <c r="O161" s="6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3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 s="6">
        <f t="shared" si="11"/>
        <v>43582.208333333328</v>
      </c>
      <c r="N162">
        <v>1557723600</v>
      </c>
      <c r="O162" s="6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3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 s="6">
        <f t="shared" si="11"/>
        <v>42270.208333333328</v>
      </c>
      <c r="N163">
        <v>1443502800</v>
      </c>
      <c r="O163" s="6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3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149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 s="6">
        <f t="shared" si="11"/>
        <v>43442.25</v>
      </c>
      <c r="N164">
        <v>1546840800</v>
      </c>
      <c r="O164" s="6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3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 s="6">
        <f t="shared" si="11"/>
        <v>43028.208333333328</v>
      </c>
      <c r="N165">
        <v>1512712800</v>
      </c>
      <c r="O165" s="6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3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 s="6">
        <f t="shared" si="11"/>
        <v>43016.208333333328</v>
      </c>
      <c r="N166">
        <v>1507525200</v>
      </c>
      <c r="O166" s="6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3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121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 s="6">
        <f t="shared" si="11"/>
        <v>42948.208333333328</v>
      </c>
      <c r="N167">
        <v>1504328400</v>
      </c>
      <c r="O167" s="6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3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 s="6">
        <f t="shared" si="11"/>
        <v>40534.25</v>
      </c>
      <c r="N168">
        <v>1293343200</v>
      </c>
      <c r="O168" s="6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3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415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 s="6">
        <f t="shared" si="11"/>
        <v>41435.208333333336</v>
      </c>
      <c r="N169">
        <v>1371704400</v>
      </c>
      <c r="O169" s="6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3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 s="6">
        <f t="shared" si="11"/>
        <v>43518.25</v>
      </c>
      <c r="N170">
        <v>1552798800</v>
      </c>
      <c r="O170" s="6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3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 s="6">
        <f t="shared" si="11"/>
        <v>41077.208333333336</v>
      </c>
      <c r="N171">
        <v>1342328400</v>
      </c>
      <c r="O171" s="6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3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2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 s="6">
        <f t="shared" si="11"/>
        <v>42950.208333333328</v>
      </c>
      <c r="N172">
        <v>1502341200</v>
      </c>
      <c r="O172" s="6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3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10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 s="6">
        <f t="shared" si="11"/>
        <v>41718.208333333336</v>
      </c>
      <c r="N173">
        <v>1397192400</v>
      </c>
      <c r="O173" s="6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3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82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 s="6">
        <f t="shared" si="11"/>
        <v>41839.208333333336</v>
      </c>
      <c r="N174">
        <v>1407042000</v>
      </c>
      <c r="O174" s="6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3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 s="6">
        <f t="shared" si="11"/>
        <v>41412.208333333336</v>
      </c>
      <c r="N175">
        <v>1369371600</v>
      </c>
      <c r="O175" s="6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3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894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 s="6">
        <f t="shared" si="11"/>
        <v>42282.208333333328</v>
      </c>
      <c r="N176">
        <v>1444107600</v>
      </c>
      <c r="O176" s="6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3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 s="6">
        <f t="shared" si="11"/>
        <v>42613.208333333328</v>
      </c>
      <c r="N177">
        <v>1474261200</v>
      </c>
      <c r="O177" s="6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3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74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 s="6">
        <f t="shared" si="11"/>
        <v>42616.208333333328</v>
      </c>
      <c r="N178">
        <v>1473656400</v>
      </c>
      <c r="O178" s="6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3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 s="6">
        <f t="shared" si="11"/>
        <v>40497.25</v>
      </c>
      <c r="N179">
        <v>1291960800</v>
      </c>
      <c r="O179" s="6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3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 s="6">
        <f t="shared" si="11"/>
        <v>42999.208333333328</v>
      </c>
      <c r="N180">
        <v>1506747600</v>
      </c>
      <c r="O180" s="6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3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357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 s="6">
        <f t="shared" si="11"/>
        <v>41350.208333333336</v>
      </c>
      <c r="N181">
        <v>1363582800</v>
      </c>
      <c r="O181" s="6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3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 s="6">
        <f t="shared" si="11"/>
        <v>40259.208333333336</v>
      </c>
      <c r="N182">
        <v>1269666000</v>
      </c>
      <c r="O182" s="6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3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61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 s="6">
        <f t="shared" si="11"/>
        <v>43012.208333333328</v>
      </c>
      <c r="N183">
        <v>1508648400</v>
      </c>
      <c r="O183" s="6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3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 s="6">
        <f t="shared" si="11"/>
        <v>43631.208333333328</v>
      </c>
      <c r="N184">
        <v>1561957200</v>
      </c>
      <c r="O184" s="6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3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 s="6">
        <f t="shared" si="11"/>
        <v>40430.208333333336</v>
      </c>
      <c r="N185">
        <v>1285131600</v>
      </c>
      <c r="O185" s="6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3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 s="6">
        <f t="shared" si="11"/>
        <v>43588.208333333328</v>
      </c>
      <c r="N186">
        <v>1556946000</v>
      </c>
      <c r="O186" s="6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3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71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 s="6">
        <f t="shared" si="11"/>
        <v>43233.208333333328</v>
      </c>
      <c r="N187">
        <v>1527138000</v>
      </c>
      <c r="O187" s="6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3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31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 s="6">
        <f t="shared" si="11"/>
        <v>41782.208333333336</v>
      </c>
      <c r="N188">
        <v>1402117200</v>
      </c>
      <c r="O188" s="6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3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229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 s="6">
        <f t="shared" si="11"/>
        <v>41328.25</v>
      </c>
      <c r="N189">
        <v>1364014800</v>
      </c>
      <c r="O189" s="6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3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 s="6">
        <f t="shared" si="11"/>
        <v>41975.25</v>
      </c>
      <c r="N190">
        <v>1417586400</v>
      </c>
      <c r="O190" s="6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3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23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 s="6">
        <f t="shared" si="11"/>
        <v>42433.25</v>
      </c>
      <c r="N191">
        <v>1457071200</v>
      </c>
      <c r="O191" s="6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3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68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 s="6">
        <f t="shared" si="11"/>
        <v>41429.208333333336</v>
      </c>
      <c r="N192">
        <v>1370408400</v>
      </c>
      <c r="O192" s="6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3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37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 s="6">
        <f t="shared" si="11"/>
        <v>43536.208333333328</v>
      </c>
      <c r="N193">
        <v>1552626000</v>
      </c>
      <c r="O193" s="6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3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19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 s="6">
        <f t="shared" si="11"/>
        <v>41817.208333333336</v>
      </c>
      <c r="N194">
        <v>1404190800</v>
      </c>
      <c r="O194" s="6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3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5">INT(E195/D195*100)</f>
        <v>45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 s="6">
        <f t="shared" ref="M195:M258" si="16">(((L195/60)/60)/24)+DATE(1970,1,1)</f>
        <v>43198.208333333328</v>
      </c>
      <c r="N195">
        <v>1523509200</v>
      </c>
      <c r="O195" s="6">
        <f t="shared" ref="O195:O258" si="17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4"/>
        <v>music</v>
      </c>
      <c r="T195" t="str">
        <f t="shared" ref="T195:T258" si="18">_xlfn.TEXTAFTER(R195,"/")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5"/>
        <v>122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 s="6">
        <f t="shared" si="16"/>
        <v>42261.208333333328</v>
      </c>
      <c r="N196">
        <v>1443589200</v>
      </c>
      <c r="O196" s="6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4"/>
        <v>music</v>
      </c>
      <c r="T196" t="str">
        <f t="shared" si="18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361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 s="6">
        <f t="shared" si="16"/>
        <v>43310.208333333328</v>
      </c>
      <c r="N197">
        <v>1533445200</v>
      </c>
      <c r="O197" s="6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ref="S197:S260" si="19">_xlfn.TEXTBEFORE(R197,"/")</f>
        <v>music</v>
      </c>
      <c r="T197" t="str">
        <f t="shared" si="18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 s="6">
        <f t="shared" si="16"/>
        <v>42616.208333333328</v>
      </c>
      <c r="N198">
        <v>1474520400</v>
      </c>
      <c r="O198" s="6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9"/>
        <v>technology</v>
      </c>
      <c r="T198" t="str">
        <f t="shared" si="18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 s="6">
        <f t="shared" si="16"/>
        <v>42909.208333333328</v>
      </c>
      <c r="N199">
        <v>1499403600</v>
      </c>
      <c r="O199" s="6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9"/>
        <v>film &amp; video</v>
      </c>
      <c r="T199" t="str">
        <f t="shared" si="18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9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 s="6">
        <f t="shared" si="16"/>
        <v>40396.208333333336</v>
      </c>
      <c r="N200">
        <v>1283576400</v>
      </c>
      <c r="O200" s="6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9"/>
        <v>music</v>
      </c>
      <c r="T200" t="str">
        <f t="shared" si="18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53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 s="6">
        <f t="shared" si="16"/>
        <v>42192.208333333328</v>
      </c>
      <c r="N201">
        <v>1436590800</v>
      </c>
      <c r="O201" s="6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9"/>
        <v>music</v>
      </c>
      <c r="T201" t="str">
        <f t="shared" si="18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 s="6">
        <f t="shared" si="16"/>
        <v>40262.208333333336</v>
      </c>
      <c r="N202">
        <v>1270443600</v>
      </c>
      <c r="O202" s="6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9"/>
        <v>theater</v>
      </c>
      <c r="T202" t="str">
        <f t="shared" si="18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 s="6">
        <f t="shared" si="16"/>
        <v>41845.208333333336</v>
      </c>
      <c r="N203">
        <v>1407819600</v>
      </c>
      <c r="O203" s="6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9"/>
        <v>technology</v>
      </c>
      <c r="T203" t="str">
        <f t="shared" si="18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78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 s="6">
        <f t="shared" si="16"/>
        <v>40818.208333333336</v>
      </c>
      <c r="N204">
        <v>1317877200</v>
      </c>
      <c r="O204" s="6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9"/>
        <v>food</v>
      </c>
      <c r="T204" t="str">
        <f t="shared" si="18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 s="6">
        <f t="shared" si="16"/>
        <v>42752.25</v>
      </c>
      <c r="N205">
        <v>1484805600</v>
      </c>
      <c r="O205" s="6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9"/>
        <v>theater</v>
      </c>
      <c r="T205" t="str">
        <f t="shared" si="18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 s="6">
        <f t="shared" si="16"/>
        <v>40636.208333333336</v>
      </c>
      <c r="N206">
        <v>1302670800</v>
      </c>
      <c r="O206" s="6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9"/>
        <v>music</v>
      </c>
      <c r="T206" t="str">
        <f t="shared" si="18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431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 s="6">
        <f t="shared" si="16"/>
        <v>43390.208333333328</v>
      </c>
      <c r="N207">
        <v>1540789200</v>
      </c>
      <c r="O207" s="6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9"/>
        <v>theater</v>
      </c>
      <c r="T207" t="str">
        <f t="shared" si="18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38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 s="6">
        <f t="shared" si="16"/>
        <v>40236.25</v>
      </c>
      <c r="N208">
        <v>1268028000</v>
      </c>
      <c r="O208" s="6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9"/>
        <v>publishing</v>
      </c>
      <c r="T208" t="str">
        <f t="shared" si="18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425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 s="6">
        <f t="shared" si="16"/>
        <v>43340.208333333328</v>
      </c>
      <c r="N209">
        <v>1537160400</v>
      </c>
      <c r="O209" s="6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9"/>
        <v>music</v>
      </c>
      <c r="T209" t="str">
        <f t="shared" si="18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 s="6">
        <f t="shared" si="16"/>
        <v>43048.25</v>
      </c>
      <c r="N210">
        <v>1512280800</v>
      </c>
      <c r="O210" s="6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9"/>
        <v>film &amp; video</v>
      </c>
      <c r="T210" t="str">
        <f t="shared" si="18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 s="6">
        <f t="shared" si="16"/>
        <v>42496.208333333328</v>
      </c>
      <c r="N211">
        <v>1463115600</v>
      </c>
      <c r="O211" s="6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9"/>
        <v>film &amp; video</v>
      </c>
      <c r="T211" t="str">
        <f t="shared" si="18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 s="6">
        <f t="shared" si="16"/>
        <v>42797.25</v>
      </c>
      <c r="N212">
        <v>1490850000</v>
      </c>
      <c r="O212" s="6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9"/>
        <v>film &amp; video</v>
      </c>
      <c r="T212" t="str">
        <f t="shared" si="18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94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 s="6">
        <f t="shared" si="16"/>
        <v>41513.208333333336</v>
      </c>
      <c r="N213">
        <v>1379653200</v>
      </c>
      <c r="O213" s="6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9"/>
        <v>theater</v>
      </c>
      <c r="T213" t="str">
        <f t="shared" si="18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151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 s="6">
        <f t="shared" si="16"/>
        <v>43814.25</v>
      </c>
      <c r="N214">
        <v>1580364000</v>
      </c>
      <c r="O214" s="6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9"/>
        <v>theater</v>
      </c>
      <c r="T214" t="str">
        <f t="shared" si="18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 s="6">
        <f t="shared" si="16"/>
        <v>40488.208333333336</v>
      </c>
      <c r="N215">
        <v>1289714400</v>
      </c>
      <c r="O215" s="6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9"/>
        <v>music</v>
      </c>
      <c r="T215" t="str">
        <f t="shared" si="18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 s="6">
        <f t="shared" si="16"/>
        <v>40409.208333333336</v>
      </c>
      <c r="N216">
        <v>1282712400</v>
      </c>
      <c r="O216" s="6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9"/>
        <v>music</v>
      </c>
      <c r="T216" t="str">
        <f t="shared" si="18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3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 s="6">
        <f t="shared" si="16"/>
        <v>43509.25</v>
      </c>
      <c r="N217">
        <v>1550210400</v>
      </c>
      <c r="O217" s="6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9"/>
        <v>theater</v>
      </c>
      <c r="T217" t="str">
        <f t="shared" si="18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 s="6">
        <f t="shared" si="16"/>
        <v>40869.25</v>
      </c>
      <c r="N218">
        <v>1322114400</v>
      </c>
      <c r="O218" s="6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9"/>
        <v>theater</v>
      </c>
      <c r="T218" t="str">
        <f t="shared" si="18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44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 s="6">
        <f t="shared" si="16"/>
        <v>43583.208333333328</v>
      </c>
      <c r="N219">
        <v>1557205200</v>
      </c>
      <c r="O219" s="6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9"/>
        <v>film &amp; video</v>
      </c>
      <c r="T219" t="str">
        <f t="shared" si="18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215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 s="6">
        <f t="shared" si="16"/>
        <v>40858.25</v>
      </c>
      <c r="N220">
        <v>1323928800</v>
      </c>
      <c r="O220" s="6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9"/>
        <v>film &amp; video</v>
      </c>
      <c r="T220" t="str">
        <f t="shared" si="18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 s="6">
        <f t="shared" si="16"/>
        <v>41137.208333333336</v>
      </c>
      <c r="N221">
        <v>1346130000</v>
      </c>
      <c r="O221" s="6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9"/>
        <v>film &amp; video</v>
      </c>
      <c r="T221" t="str">
        <f t="shared" si="18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 s="6">
        <f t="shared" si="16"/>
        <v>40725.208333333336</v>
      </c>
      <c r="N222">
        <v>1311051600</v>
      </c>
      <c r="O222" s="6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9"/>
        <v>theater</v>
      </c>
      <c r="T222" t="str">
        <f t="shared" si="18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98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 s="6">
        <f t="shared" si="16"/>
        <v>41081.208333333336</v>
      </c>
      <c r="N223">
        <v>1340427600</v>
      </c>
      <c r="O223" s="6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9"/>
        <v>food</v>
      </c>
      <c r="T223" t="str">
        <f t="shared" si="18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137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 s="6">
        <f t="shared" si="16"/>
        <v>41914.208333333336</v>
      </c>
      <c r="N224">
        <v>1412312400</v>
      </c>
      <c r="O224" s="6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9"/>
        <v>photography</v>
      </c>
      <c r="T224" t="str">
        <f t="shared" si="18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93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 s="6">
        <f t="shared" si="16"/>
        <v>42445.208333333328</v>
      </c>
      <c r="N225">
        <v>1459314000</v>
      </c>
      <c r="O225" s="6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9"/>
        <v>theater</v>
      </c>
      <c r="T225" t="str">
        <f t="shared" si="18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403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 s="6">
        <f t="shared" si="16"/>
        <v>41906.208333333336</v>
      </c>
      <c r="N226">
        <v>1415426400</v>
      </c>
      <c r="O226" s="6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9"/>
        <v>film &amp; video</v>
      </c>
      <c r="T226" t="str">
        <f t="shared" si="18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 s="6">
        <f t="shared" si="16"/>
        <v>41762.208333333336</v>
      </c>
      <c r="N227">
        <v>1399093200</v>
      </c>
      <c r="O227" s="6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9"/>
        <v>music</v>
      </c>
      <c r="T227" t="str">
        <f t="shared" si="18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366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 s="6">
        <f t="shared" si="16"/>
        <v>40276.208333333336</v>
      </c>
      <c r="N228">
        <v>1273899600</v>
      </c>
      <c r="O228" s="6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9"/>
        <v>photography</v>
      </c>
      <c r="T228" t="str">
        <f t="shared" si="18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168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 s="6">
        <f t="shared" si="16"/>
        <v>42139.208333333328</v>
      </c>
      <c r="N229">
        <v>1432184400</v>
      </c>
      <c r="O229" s="6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9"/>
        <v>games</v>
      </c>
      <c r="T229" t="str">
        <f t="shared" si="18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119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 s="6">
        <f t="shared" si="16"/>
        <v>42613.208333333328</v>
      </c>
      <c r="N230">
        <v>1474779600</v>
      </c>
      <c r="O230" s="6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9"/>
        <v>film &amp; video</v>
      </c>
      <c r="T230" t="str">
        <f t="shared" si="18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193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 s="6">
        <f t="shared" si="16"/>
        <v>42887.208333333328</v>
      </c>
      <c r="N231">
        <v>1500440400</v>
      </c>
      <c r="O231" s="6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9"/>
        <v>games</v>
      </c>
      <c r="T231" t="str">
        <f t="shared" si="18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 s="6">
        <f t="shared" si="16"/>
        <v>43805.25</v>
      </c>
      <c r="N232">
        <v>1575612000</v>
      </c>
      <c r="O232" s="6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9"/>
        <v>games</v>
      </c>
      <c r="T232" t="str">
        <f t="shared" si="18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76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 s="6">
        <f t="shared" si="16"/>
        <v>41415.208333333336</v>
      </c>
      <c r="N233">
        <v>1374123600</v>
      </c>
      <c r="O233" s="6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9"/>
        <v>theater</v>
      </c>
      <c r="T233" t="str">
        <f t="shared" si="18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 s="6">
        <f t="shared" si="16"/>
        <v>42576.208333333328</v>
      </c>
      <c r="N234">
        <v>1469509200</v>
      </c>
      <c r="O234" s="6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9"/>
        <v>theater</v>
      </c>
      <c r="T234" t="str">
        <f t="shared" si="18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157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 s="6">
        <f t="shared" si="16"/>
        <v>40706.208333333336</v>
      </c>
      <c r="N235">
        <v>1309237200</v>
      </c>
      <c r="O235" s="6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9"/>
        <v>film &amp; video</v>
      </c>
      <c r="T235" t="str">
        <f t="shared" si="18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 s="6">
        <f t="shared" si="16"/>
        <v>42969.208333333328</v>
      </c>
      <c r="N236">
        <v>1503982800</v>
      </c>
      <c r="O236" s="6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9"/>
        <v>games</v>
      </c>
      <c r="T236" t="str">
        <f t="shared" si="18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41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 s="6">
        <f t="shared" si="16"/>
        <v>42779.25</v>
      </c>
      <c r="N237">
        <v>1487397600</v>
      </c>
      <c r="O237" s="6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9"/>
        <v>film &amp; video</v>
      </c>
      <c r="T237" t="str">
        <f t="shared" si="18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10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 s="6">
        <f t="shared" si="16"/>
        <v>43641.208333333328</v>
      </c>
      <c r="N238">
        <v>1562043600</v>
      </c>
      <c r="O238" s="6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9"/>
        <v>music</v>
      </c>
      <c r="T238" t="str">
        <f t="shared" si="18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 s="6">
        <f t="shared" si="16"/>
        <v>41754.208333333336</v>
      </c>
      <c r="N239">
        <v>1398574800</v>
      </c>
      <c r="O239" s="6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9"/>
        <v>film &amp; video</v>
      </c>
      <c r="T239" t="str">
        <f t="shared" si="18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 s="6">
        <f t="shared" si="16"/>
        <v>43083.25</v>
      </c>
      <c r="N240">
        <v>1515391200</v>
      </c>
      <c r="O240" s="6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9"/>
        <v>theater</v>
      </c>
      <c r="T240" t="str">
        <f t="shared" si="18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97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 s="6">
        <f t="shared" si="16"/>
        <v>42245.208333333328</v>
      </c>
      <c r="N241">
        <v>1441170000</v>
      </c>
      <c r="O241" s="6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9"/>
        <v>technology</v>
      </c>
      <c r="T241" t="str">
        <f t="shared" si="18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418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 s="6">
        <f t="shared" si="16"/>
        <v>40396.208333333336</v>
      </c>
      <c r="N242">
        <v>1281157200</v>
      </c>
      <c r="O242" s="6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9"/>
        <v>theater</v>
      </c>
      <c r="T242" t="str">
        <f t="shared" si="18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101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 s="6">
        <f t="shared" si="16"/>
        <v>41742.208333333336</v>
      </c>
      <c r="N243">
        <v>1398229200</v>
      </c>
      <c r="O243" s="6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9"/>
        <v>publishing</v>
      </c>
      <c r="T243" t="str">
        <f t="shared" si="18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127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 s="6">
        <f t="shared" si="16"/>
        <v>42865.208333333328</v>
      </c>
      <c r="N244">
        <v>1495256400</v>
      </c>
      <c r="O244" s="6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9"/>
        <v>music</v>
      </c>
      <c r="T244" t="str">
        <f t="shared" si="18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 s="6">
        <f t="shared" si="16"/>
        <v>43163.25</v>
      </c>
      <c r="N245">
        <v>1520402400</v>
      </c>
      <c r="O245" s="6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9"/>
        <v>theater</v>
      </c>
      <c r="T245" t="str">
        <f t="shared" si="18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569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 s="6">
        <f t="shared" si="16"/>
        <v>41834.208333333336</v>
      </c>
      <c r="N246">
        <v>1409806800</v>
      </c>
      <c r="O246" s="6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9"/>
        <v>theater</v>
      </c>
      <c r="T246" t="str">
        <f t="shared" si="18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 s="6">
        <f t="shared" si="16"/>
        <v>41736.208333333336</v>
      </c>
      <c r="N247">
        <v>1396933200</v>
      </c>
      <c r="O247" s="6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9"/>
        <v>theater</v>
      </c>
      <c r="T247" t="str">
        <f t="shared" si="18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325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 s="6">
        <f t="shared" si="16"/>
        <v>41491.208333333336</v>
      </c>
      <c r="N248">
        <v>1376024400</v>
      </c>
      <c r="O248" s="6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9"/>
        <v>technology</v>
      </c>
      <c r="T248" t="str">
        <f t="shared" si="18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932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 s="6">
        <f t="shared" si="16"/>
        <v>42726.25</v>
      </c>
      <c r="N249">
        <v>1483682400</v>
      </c>
      <c r="O249" s="6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9"/>
        <v>publishing</v>
      </c>
      <c r="T249" t="str">
        <f t="shared" si="18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 s="6">
        <f t="shared" si="16"/>
        <v>42004.25</v>
      </c>
      <c r="N250">
        <v>1420437600</v>
      </c>
      <c r="O250" s="6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9"/>
        <v>games</v>
      </c>
      <c r="T250" t="str">
        <f t="shared" si="18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 s="6">
        <f t="shared" si="16"/>
        <v>42006.25</v>
      </c>
      <c r="N251">
        <v>1420783200</v>
      </c>
      <c r="O251" s="6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9"/>
        <v>publishing</v>
      </c>
      <c r="T251" t="str">
        <f t="shared" si="18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 s="6">
        <f t="shared" si="16"/>
        <v>40203.25</v>
      </c>
      <c r="N252">
        <v>1267423200</v>
      </c>
      <c r="O252" s="6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9"/>
        <v>music</v>
      </c>
      <c r="T252" t="str">
        <f t="shared" si="18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 s="6">
        <f t="shared" si="16"/>
        <v>41252.25</v>
      </c>
      <c r="N253">
        <v>1355205600</v>
      </c>
      <c r="O253" s="6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9"/>
        <v>theater</v>
      </c>
      <c r="T253" t="str">
        <f t="shared" si="18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 s="6">
        <f t="shared" si="16"/>
        <v>41572.208333333336</v>
      </c>
      <c r="N254">
        <v>1383109200</v>
      </c>
      <c r="O254" s="6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9"/>
        <v>theater</v>
      </c>
      <c r="T254" t="str">
        <f t="shared" si="18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 s="6">
        <f t="shared" si="16"/>
        <v>40641.208333333336</v>
      </c>
      <c r="N255">
        <v>1303275600</v>
      </c>
      <c r="O255" s="6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9"/>
        <v>film &amp; video</v>
      </c>
      <c r="T255" t="str">
        <f t="shared" si="18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184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 s="6">
        <f t="shared" si="16"/>
        <v>42787.25</v>
      </c>
      <c r="N256">
        <v>1487829600</v>
      </c>
      <c r="O256" s="6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9"/>
        <v>publishing</v>
      </c>
      <c r="T256" t="str">
        <f t="shared" si="18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 s="6">
        <f t="shared" si="16"/>
        <v>40590.25</v>
      </c>
      <c r="N257">
        <v>1298268000</v>
      </c>
      <c r="O257" s="6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9"/>
        <v>music</v>
      </c>
      <c r="T257" t="str">
        <f t="shared" si="18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 s="6">
        <f t="shared" si="16"/>
        <v>42393.25</v>
      </c>
      <c r="N258">
        <v>1456812000</v>
      </c>
      <c r="O258" s="6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9"/>
        <v>music</v>
      </c>
      <c r="T258" t="str">
        <f t="shared" si="18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0">INT(E259/D259*100)</f>
        <v>146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 s="6">
        <f t="shared" ref="M259:M322" si="21">(((L259/60)/60)/24)+DATE(1970,1,1)</f>
        <v>41338.25</v>
      </c>
      <c r="N259">
        <v>1363669200</v>
      </c>
      <c r="O259" s="6">
        <f t="shared" ref="O259:O322" si="22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19"/>
        <v>theater</v>
      </c>
      <c r="T259" t="str">
        <f t="shared" ref="T259:T322" si="23">_xlfn.TEXTAFTER(R259,"/")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0"/>
        <v>268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 s="6">
        <f t="shared" si="21"/>
        <v>42712.25</v>
      </c>
      <c r="N260">
        <v>1482904800</v>
      </c>
      <c r="O260" s="6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19"/>
        <v>theater</v>
      </c>
      <c r="T260" t="str">
        <f t="shared" si="23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0"/>
        <v>597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 s="6">
        <f t="shared" si="21"/>
        <v>41251.25</v>
      </c>
      <c r="N261">
        <v>1356588000</v>
      </c>
      <c r="O261" s="6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ref="S261:S324" si="24">_xlfn.TEXTBEFORE(R261,"/")</f>
        <v>photography</v>
      </c>
      <c r="T261" t="str">
        <f t="shared" si="23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0"/>
        <v>157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 s="6">
        <f t="shared" si="21"/>
        <v>41180.208333333336</v>
      </c>
      <c r="N262">
        <v>1349845200</v>
      </c>
      <c r="O262" s="6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4"/>
        <v>music</v>
      </c>
      <c r="T262" t="str">
        <f t="shared" si="23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 s="6">
        <f t="shared" si="21"/>
        <v>40415.208333333336</v>
      </c>
      <c r="N263">
        <v>1283058000</v>
      </c>
      <c r="O263" s="6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4"/>
        <v>music</v>
      </c>
      <c r="T263" t="str">
        <f t="shared" si="23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0"/>
        <v>313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 s="6">
        <f t="shared" si="21"/>
        <v>40638.208333333336</v>
      </c>
      <c r="N264">
        <v>1304226000</v>
      </c>
      <c r="O264" s="6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4"/>
        <v>music</v>
      </c>
      <c r="T264" t="str">
        <f t="shared" si="23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0"/>
        <v>370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 s="6">
        <f t="shared" si="21"/>
        <v>40187.25</v>
      </c>
      <c r="N265">
        <v>1263016800</v>
      </c>
      <c r="O265" s="6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4"/>
        <v>photography</v>
      </c>
      <c r="T265" t="str">
        <f t="shared" si="23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0"/>
        <v>362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 s="6">
        <f t="shared" si="21"/>
        <v>41317.25</v>
      </c>
      <c r="N266">
        <v>1362031200</v>
      </c>
      <c r="O266" s="6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4"/>
        <v>theater</v>
      </c>
      <c r="T266" t="str">
        <f t="shared" si="23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0"/>
        <v>123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 s="6">
        <f t="shared" si="21"/>
        <v>42372.25</v>
      </c>
      <c r="N267">
        <v>1455602400</v>
      </c>
      <c r="O267" s="6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4"/>
        <v>theater</v>
      </c>
      <c r="T267" t="str">
        <f t="shared" si="23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0"/>
        <v>76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 s="6">
        <f t="shared" si="21"/>
        <v>41950.25</v>
      </c>
      <c r="N268">
        <v>1418191200</v>
      </c>
      <c r="O268" s="6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4"/>
        <v>music</v>
      </c>
      <c r="T268" t="str">
        <f t="shared" si="23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0"/>
        <v>233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 s="6">
        <f t="shared" si="21"/>
        <v>41206.208333333336</v>
      </c>
      <c r="N269">
        <v>1352440800</v>
      </c>
      <c r="O269" s="6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4"/>
        <v>theater</v>
      </c>
      <c r="T269" t="str">
        <f t="shared" si="23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0"/>
        <v>180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 s="6">
        <f t="shared" si="21"/>
        <v>41186.208333333336</v>
      </c>
      <c r="N270">
        <v>1353304800</v>
      </c>
      <c r="O270" s="6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4"/>
        <v>film &amp; video</v>
      </c>
      <c r="T270" t="str">
        <f t="shared" si="23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0"/>
        <v>252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 s="6">
        <f t="shared" si="21"/>
        <v>43496.25</v>
      </c>
      <c r="N271">
        <v>1550728800</v>
      </c>
      <c r="O271" s="6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4"/>
        <v>film &amp; video</v>
      </c>
      <c r="T271" t="str">
        <f t="shared" si="23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0"/>
        <v>27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 s="6">
        <f t="shared" si="21"/>
        <v>40514.25</v>
      </c>
      <c r="N272">
        <v>1291442400</v>
      </c>
      <c r="O272" s="6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4"/>
        <v>games</v>
      </c>
      <c r="T272" t="str">
        <f t="shared" si="23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0"/>
        <v>1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 s="6">
        <f t="shared" si="21"/>
        <v>42345.25</v>
      </c>
      <c r="N273">
        <v>1452146400</v>
      </c>
      <c r="O273" s="6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4"/>
        <v>photography</v>
      </c>
      <c r="T273" t="str">
        <f t="shared" si="23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0"/>
        <v>304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 s="6">
        <f t="shared" si="21"/>
        <v>43656.208333333328</v>
      </c>
      <c r="N274">
        <v>1564894800</v>
      </c>
      <c r="O274" s="6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4"/>
        <v>theater</v>
      </c>
      <c r="T274" t="str">
        <f t="shared" si="23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0"/>
        <v>137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 s="6">
        <f t="shared" si="21"/>
        <v>42995.208333333328</v>
      </c>
      <c r="N275">
        <v>1505883600</v>
      </c>
      <c r="O275" s="6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4"/>
        <v>theater</v>
      </c>
      <c r="T275" t="str">
        <f t="shared" si="23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 s="6">
        <f t="shared" si="21"/>
        <v>43045.25</v>
      </c>
      <c r="N276">
        <v>1510380000</v>
      </c>
      <c r="O276" s="6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4"/>
        <v>theater</v>
      </c>
      <c r="T276" t="str">
        <f t="shared" si="23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0"/>
        <v>241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 s="6">
        <f t="shared" si="21"/>
        <v>43561.208333333328</v>
      </c>
      <c r="N277">
        <v>1555218000</v>
      </c>
      <c r="O277" s="6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4"/>
        <v>publishing</v>
      </c>
      <c r="T277" t="str">
        <f t="shared" si="23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0"/>
        <v>96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 s="6">
        <f t="shared" si="21"/>
        <v>41018.208333333336</v>
      </c>
      <c r="N278">
        <v>1335243600</v>
      </c>
      <c r="O278" s="6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4"/>
        <v>games</v>
      </c>
      <c r="T278" t="str">
        <f t="shared" si="23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0"/>
        <v>1066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 s="6">
        <f t="shared" si="21"/>
        <v>40378.208333333336</v>
      </c>
      <c r="N279">
        <v>1279688400</v>
      </c>
      <c r="O279" s="6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4"/>
        <v>theater</v>
      </c>
      <c r="T279" t="str">
        <f t="shared" si="23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0"/>
        <v>325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 s="6">
        <f t="shared" si="21"/>
        <v>41239.25</v>
      </c>
      <c r="N280">
        <v>1356069600</v>
      </c>
      <c r="O280" s="6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4"/>
        <v>technology</v>
      </c>
      <c r="T280" t="str">
        <f t="shared" si="23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0"/>
        <v>170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 s="6">
        <f t="shared" si="21"/>
        <v>43346.208333333328</v>
      </c>
      <c r="N281">
        <v>1536210000</v>
      </c>
      <c r="O281" s="6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4"/>
        <v>theater</v>
      </c>
      <c r="T281" t="str">
        <f t="shared" si="23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0"/>
        <v>581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 s="6">
        <f t="shared" si="21"/>
        <v>43060.25</v>
      </c>
      <c r="N282">
        <v>1511762400</v>
      </c>
      <c r="O282" s="6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4"/>
        <v>film &amp; video</v>
      </c>
      <c r="T282" t="str">
        <f t="shared" si="23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0"/>
        <v>91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 s="6">
        <f t="shared" si="21"/>
        <v>40979.25</v>
      </c>
      <c r="N283">
        <v>1333256400</v>
      </c>
      <c r="O283" s="6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4"/>
        <v>theater</v>
      </c>
      <c r="T283" t="str">
        <f t="shared" si="23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0"/>
        <v>108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 s="6">
        <f t="shared" si="21"/>
        <v>42701.25</v>
      </c>
      <c r="N284">
        <v>1480744800</v>
      </c>
      <c r="O284" s="6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4"/>
        <v>film &amp; video</v>
      </c>
      <c r="T284" t="str">
        <f t="shared" si="23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0"/>
        <v>18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 s="6">
        <f t="shared" si="21"/>
        <v>42520.208333333328</v>
      </c>
      <c r="N285">
        <v>1465016400</v>
      </c>
      <c r="O285" s="6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4"/>
        <v>music</v>
      </c>
      <c r="T285" t="str">
        <f t="shared" si="23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 s="6">
        <f t="shared" si="21"/>
        <v>41030.208333333336</v>
      </c>
      <c r="N286">
        <v>1336280400</v>
      </c>
      <c r="O286" s="6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4"/>
        <v>technology</v>
      </c>
      <c r="T286" t="str">
        <f t="shared" si="23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0"/>
        <v>706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 s="6">
        <f t="shared" si="21"/>
        <v>42623.208333333328</v>
      </c>
      <c r="N287">
        <v>1476766800</v>
      </c>
      <c r="O287" s="6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4"/>
        <v>theater</v>
      </c>
      <c r="T287" t="str">
        <f t="shared" si="23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0"/>
        <v>17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 s="6">
        <f t="shared" si="21"/>
        <v>42697.25</v>
      </c>
      <c r="N288">
        <v>1480485600</v>
      </c>
      <c r="O288" s="6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4"/>
        <v>theater</v>
      </c>
      <c r="T288" t="str">
        <f t="shared" si="23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0"/>
        <v>209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 s="6">
        <f t="shared" si="21"/>
        <v>42122.208333333328</v>
      </c>
      <c r="N289">
        <v>1430197200</v>
      </c>
      <c r="O289" s="6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4"/>
        <v>music</v>
      </c>
      <c r="T289" t="str">
        <f t="shared" si="23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0"/>
        <v>97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 s="6">
        <f t="shared" si="21"/>
        <v>40982.208333333336</v>
      </c>
      <c r="N290">
        <v>1331787600</v>
      </c>
      <c r="O290" s="6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4"/>
        <v>music</v>
      </c>
      <c r="T290" t="str">
        <f t="shared" si="23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0"/>
        <v>1684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 s="6">
        <f t="shared" si="21"/>
        <v>42219.208333333328</v>
      </c>
      <c r="N291">
        <v>1438837200</v>
      </c>
      <c r="O291" s="6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4"/>
        <v>theater</v>
      </c>
      <c r="T291" t="str">
        <f t="shared" si="23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 s="6">
        <f t="shared" si="21"/>
        <v>41404.208333333336</v>
      </c>
      <c r="N292">
        <v>1370926800</v>
      </c>
      <c r="O292" s="6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4"/>
        <v>film &amp; video</v>
      </c>
      <c r="T292" t="str">
        <f t="shared" si="23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0"/>
        <v>456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 s="6">
        <f t="shared" si="21"/>
        <v>40831.208333333336</v>
      </c>
      <c r="N293">
        <v>1319000400</v>
      </c>
      <c r="O293" s="6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4"/>
        <v>technology</v>
      </c>
      <c r="T293" t="str">
        <f t="shared" si="23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0"/>
        <v>9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 s="6">
        <f t="shared" si="21"/>
        <v>40984.208333333336</v>
      </c>
      <c r="N294">
        <v>1333429200</v>
      </c>
      <c r="O294" s="6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4"/>
        <v>food</v>
      </c>
      <c r="T294" t="str">
        <f t="shared" si="23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0"/>
        <v>16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 s="6">
        <f t="shared" si="21"/>
        <v>40456.208333333336</v>
      </c>
      <c r="N295">
        <v>1287032400</v>
      </c>
      <c r="O295" s="6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4"/>
        <v>theater</v>
      </c>
      <c r="T295" t="str">
        <f t="shared" si="23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0"/>
        <v>1339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 s="6">
        <f t="shared" si="21"/>
        <v>43399.208333333328</v>
      </c>
      <c r="N296">
        <v>1541570400</v>
      </c>
      <c r="O296" s="6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4"/>
        <v>theater</v>
      </c>
      <c r="T296" t="str">
        <f t="shared" si="23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0"/>
        <v>35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 s="6">
        <f t="shared" si="21"/>
        <v>41562.208333333336</v>
      </c>
      <c r="N297">
        <v>1383976800</v>
      </c>
      <c r="O297" s="6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4"/>
        <v>theater</v>
      </c>
      <c r="T297" t="str">
        <f t="shared" si="23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0"/>
        <v>54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 s="6">
        <f t="shared" si="21"/>
        <v>43493.25</v>
      </c>
      <c r="N298">
        <v>1550556000</v>
      </c>
      <c r="O298" s="6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4"/>
        <v>theater</v>
      </c>
      <c r="T298" t="str">
        <f t="shared" si="23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 s="6">
        <f t="shared" si="21"/>
        <v>41653.25</v>
      </c>
      <c r="N299">
        <v>1390456800</v>
      </c>
      <c r="O299" s="6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4"/>
        <v>theater</v>
      </c>
      <c r="T299" t="str">
        <f t="shared" si="23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0"/>
        <v>143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 s="6">
        <f t="shared" si="21"/>
        <v>42426.25</v>
      </c>
      <c r="N300">
        <v>1458018000</v>
      </c>
      <c r="O300" s="6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4"/>
        <v>music</v>
      </c>
      <c r="T300" t="str">
        <f t="shared" si="23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 s="6">
        <f t="shared" si="21"/>
        <v>42432.25</v>
      </c>
      <c r="N301">
        <v>1461819600</v>
      </c>
      <c r="O301" s="6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4"/>
        <v>food</v>
      </c>
      <c r="T301" t="str">
        <f t="shared" si="23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 s="6">
        <f t="shared" si="21"/>
        <v>42977.208333333328</v>
      </c>
      <c r="N302">
        <v>1504155600</v>
      </c>
      <c r="O302" s="6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4"/>
        <v>publishing</v>
      </c>
      <c r="T302" t="str">
        <f t="shared" si="23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0"/>
        <v>1344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 s="6">
        <f t="shared" si="21"/>
        <v>42061.25</v>
      </c>
      <c r="N303">
        <v>1426395600</v>
      </c>
      <c r="O303" s="6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4"/>
        <v>film &amp; video</v>
      </c>
      <c r="T303" t="str">
        <f t="shared" si="23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0"/>
        <v>31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 s="6">
        <f t="shared" si="21"/>
        <v>43345.208333333328</v>
      </c>
      <c r="N304">
        <v>1537074000</v>
      </c>
      <c r="O304" s="6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4"/>
        <v>theater</v>
      </c>
      <c r="T304" t="str">
        <f t="shared" si="23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0"/>
        <v>82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 s="6">
        <f t="shared" si="21"/>
        <v>42376.25</v>
      </c>
      <c r="N305">
        <v>1452578400</v>
      </c>
      <c r="O305" s="6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4"/>
        <v>music</v>
      </c>
      <c r="T305" t="str">
        <f t="shared" si="23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0"/>
        <v>546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 s="6">
        <f t="shared" si="21"/>
        <v>42589.208333333328</v>
      </c>
      <c r="N306">
        <v>1474088400</v>
      </c>
      <c r="O306" s="6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4"/>
        <v>film &amp; video</v>
      </c>
      <c r="T306" t="str">
        <f t="shared" si="23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0"/>
        <v>286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 s="6">
        <f t="shared" si="21"/>
        <v>42448.208333333328</v>
      </c>
      <c r="N307">
        <v>1461906000</v>
      </c>
      <c r="O307" s="6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4"/>
        <v>theater</v>
      </c>
      <c r="T307" t="str">
        <f t="shared" si="23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0"/>
        <v>7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 s="6">
        <f t="shared" si="21"/>
        <v>42930.208333333328</v>
      </c>
      <c r="N308">
        <v>1500267600</v>
      </c>
      <c r="O308" s="6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4"/>
        <v>theater</v>
      </c>
      <c r="T308" t="str">
        <f t="shared" si="23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0"/>
        <v>132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 s="6">
        <f t="shared" si="21"/>
        <v>41066.208333333336</v>
      </c>
      <c r="N309">
        <v>1340686800</v>
      </c>
      <c r="O309" s="6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4"/>
        <v>publishing</v>
      </c>
      <c r="T309" t="str">
        <f t="shared" si="23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 s="6">
        <f t="shared" si="21"/>
        <v>40651.208333333336</v>
      </c>
      <c r="N310">
        <v>1303189200</v>
      </c>
      <c r="O310" s="6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4"/>
        <v>theater</v>
      </c>
      <c r="T310" t="str">
        <f t="shared" si="23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0"/>
        <v>75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 s="6">
        <f t="shared" si="21"/>
        <v>40807.208333333336</v>
      </c>
      <c r="N311">
        <v>1318309200</v>
      </c>
      <c r="O311" s="6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4"/>
        <v>music</v>
      </c>
      <c r="T311" t="str">
        <f t="shared" si="23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 s="6">
        <f t="shared" si="21"/>
        <v>40277.208333333336</v>
      </c>
      <c r="N312">
        <v>1272171600</v>
      </c>
      <c r="O312" s="6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4"/>
        <v>games</v>
      </c>
      <c r="T312" t="str">
        <f t="shared" si="23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0"/>
        <v>203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 s="6">
        <f t="shared" si="21"/>
        <v>40590.25</v>
      </c>
      <c r="N313">
        <v>1298872800</v>
      </c>
      <c r="O313" s="6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4"/>
        <v>theater</v>
      </c>
      <c r="T313" t="str">
        <f t="shared" si="23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0"/>
        <v>310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 s="6">
        <f t="shared" si="21"/>
        <v>41572.208333333336</v>
      </c>
      <c r="N314">
        <v>1383282000</v>
      </c>
      <c r="O314" s="6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4"/>
        <v>theater</v>
      </c>
      <c r="T314" t="str">
        <f t="shared" si="23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0"/>
        <v>395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 s="6">
        <f t="shared" si="21"/>
        <v>40966.25</v>
      </c>
      <c r="N315">
        <v>1330495200</v>
      </c>
      <c r="O315" s="6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4"/>
        <v>music</v>
      </c>
      <c r="T315" t="str">
        <f t="shared" si="23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0"/>
        <v>294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 s="6">
        <f t="shared" si="21"/>
        <v>43536.208333333328</v>
      </c>
      <c r="N316">
        <v>1552798800</v>
      </c>
      <c r="O316" s="6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4"/>
        <v>film &amp; video</v>
      </c>
      <c r="T316" t="str">
        <f t="shared" si="23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0"/>
        <v>33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 s="6">
        <f t="shared" si="21"/>
        <v>41783.208333333336</v>
      </c>
      <c r="N317">
        <v>1403413200</v>
      </c>
      <c r="O317" s="6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4"/>
        <v>theater</v>
      </c>
      <c r="T317" t="str">
        <f t="shared" si="23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0"/>
        <v>66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 s="6">
        <f t="shared" si="21"/>
        <v>43788.25</v>
      </c>
      <c r="N318">
        <v>1574229600</v>
      </c>
      <c r="O318" s="6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4"/>
        <v>food</v>
      </c>
      <c r="T318" t="str">
        <f t="shared" si="23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 s="6">
        <f t="shared" si="21"/>
        <v>42869.208333333328</v>
      </c>
      <c r="N319">
        <v>1495861200</v>
      </c>
      <c r="O319" s="6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4"/>
        <v>theater</v>
      </c>
      <c r="T319" t="str">
        <f t="shared" si="23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0"/>
        <v>15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 s="6">
        <f t="shared" si="21"/>
        <v>41684.25</v>
      </c>
      <c r="N320">
        <v>1392530400</v>
      </c>
      <c r="O320" s="6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4"/>
        <v>music</v>
      </c>
      <c r="T320" t="str">
        <f t="shared" si="23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0"/>
        <v>38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 s="6">
        <f t="shared" si="21"/>
        <v>40402.208333333336</v>
      </c>
      <c r="N321">
        <v>1283662800</v>
      </c>
      <c r="O321" s="6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4"/>
        <v>technology</v>
      </c>
      <c r="T321" t="str">
        <f t="shared" si="23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0"/>
        <v>9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 s="6">
        <f t="shared" si="21"/>
        <v>40673.208333333336</v>
      </c>
      <c r="N322">
        <v>1305781200</v>
      </c>
      <c r="O322" s="6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4"/>
        <v>publishing</v>
      </c>
      <c r="T322" t="str">
        <f t="shared" si="23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5">INT(E323/D323*100)</f>
        <v>94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 s="6">
        <f t="shared" ref="M323:M386" si="26">(((L323/60)/60)/24)+DATE(1970,1,1)</f>
        <v>40634.208333333336</v>
      </c>
      <c r="N323">
        <v>1302325200</v>
      </c>
      <c r="O323" s="6">
        <f t="shared" ref="O323:O386" si="27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4"/>
        <v>film &amp; video</v>
      </c>
      <c r="T323" t="str">
        <f t="shared" ref="T323:T386" si="28">_xlfn.TEXTAFTER(R323,"/")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5"/>
        <v>166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 s="6">
        <f t="shared" si="26"/>
        <v>40507.25</v>
      </c>
      <c r="N324">
        <v>1291788000</v>
      </c>
      <c r="O324" s="6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4"/>
        <v>theater</v>
      </c>
      <c r="T324" t="str">
        <f t="shared" si="28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5"/>
        <v>24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 s="6">
        <f t="shared" si="26"/>
        <v>41725.208333333336</v>
      </c>
      <c r="N325">
        <v>1396069200</v>
      </c>
      <c r="O325" s="6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ref="S325:S388" si="29">_xlfn.TEXTBEFORE(R325,"/")</f>
        <v>film &amp; video</v>
      </c>
      <c r="T325" t="str">
        <f t="shared" si="28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5"/>
        <v>164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 s="6">
        <f t="shared" si="26"/>
        <v>42176.208333333328</v>
      </c>
      <c r="N326">
        <v>1435899600</v>
      </c>
      <c r="O326" s="6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9"/>
        <v>theater</v>
      </c>
      <c r="T326" t="str">
        <f t="shared" si="28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5"/>
        <v>90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 s="6">
        <f t="shared" si="26"/>
        <v>43267.208333333328</v>
      </c>
      <c r="N327">
        <v>1531112400</v>
      </c>
      <c r="O327" s="6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9"/>
        <v>theater</v>
      </c>
      <c r="T327" t="str">
        <f t="shared" si="28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5"/>
        <v>46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 s="6">
        <f t="shared" si="26"/>
        <v>42364.25</v>
      </c>
      <c r="N328">
        <v>1451628000</v>
      </c>
      <c r="O328" s="6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9"/>
        <v>film &amp; video</v>
      </c>
      <c r="T328" t="str">
        <f t="shared" si="28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5"/>
        <v>38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 s="6">
        <f t="shared" si="26"/>
        <v>43705.208333333328</v>
      </c>
      <c r="N329">
        <v>1567314000</v>
      </c>
      <c r="O329" s="6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9"/>
        <v>theater</v>
      </c>
      <c r="T329" t="str">
        <f t="shared" si="28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5"/>
        <v>133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 s="6">
        <f t="shared" si="26"/>
        <v>43434.25</v>
      </c>
      <c r="N330">
        <v>1544508000</v>
      </c>
      <c r="O330" s="6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9"/>
        <v>music</v>
      </c>
      <c r="T330" t="str">
        <f t="shared" si="28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5"/>
        <v>22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 s="6">
        <f t="shared" si="26"/>
        <v>42716.25</v>
      </c>
      <c r="N331">
        <v>1482472800</v>
      </c>
      <c r="O331" s="6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9"/>
        <v>games</v>
      </c>
      <c r="T331" t="str">
        <f t="shared" si="28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5"/>
        <v>184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 s="6">
        <f t="shared" si="26"/>
        <v>43077.25</v>
      </c>
      <c r="N332">
        <v>1512799200</v>
      </c>
      <c r="O332" s="6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9"/>
        <v>film &amp; video</v>
      </c>
      <c r="T332" t="str">
        <f t="shared" si="28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5"/>
        <v>443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 s="6">
        <f t="shared" si="26"/>
        <v>40896.25</v>
      </c>
      <c r="N333">
        <v>1324360800</v>
      </c>
      <c r="O333" s="6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9"/>
        <v>food</v>
      </c>
      <c r="T333" t="str">
        <f t="shared" si="28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5"/>
        <v>199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 s="6">
        <f t="shared" si="26"/>
        <v>41361.208333333336</v>
      </c>
      <c r="N334">
        <v>1364533200</v>
      </c>
      <c r="O334" s="6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9"/>
        <v>technology</v>
      </c>
      <c r="T334" t="str">
        <f t="shared" si="28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5"/>
        <v>123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 s="6">
        <f t="shared" si="26"/>
        <v>43424.25</v>
      </c>
      <c r="N335">
        <v>1545112800</v>
      </c>
      <c r="O335" s="6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9"/>
        <v>theater</v>
      </c>
      <c r="T335" t="str">
        <f t="shared" si="28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5"/>
        <v>186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 s="6">
        <f t="shared" si="26"/>
        <v>43110.25</v>
      </c>
      <c r="N336">
        <v>1516168800</v>
      </c>
      <c r="O336" s="6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9"/>
        <v>music</v>
      </c>
      <c r="T336" t="str">
        <f t="shared" si="28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5"/>
        <v>114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 s="6">
        <f t="shared" si="26"/>
        <v>43784.25</v>
      </c>
      <c r="N337">
        <v>1574920800</v>
      </c>
      <c r="O337" s="6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9"/>
        <v>music</v>
      </c>
      <c r="T337" t="str">
        <f t="shared" si="28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5"/>
        <v>97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 s="6">
        <f t="shared" si="26"/>
        <v>40527.25</v>
      </c>
      <c r="N338">
        <v>1292479200</v>
      </c>
      <c r="O338" s="6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9"/>
        <v>music</v>
      </c>
      <c r="T338" t="str">
        <f t="shared" si="28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5"/>
        <v>122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 s="6">
        <f t="shared" si="26"/>
        <v>43780.25</v>
      </c>
      <c r="N339">
        <v>1573538400</v>
      </c>
      <c r="O339" s="6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9"/>
        <v>theater</v>
      </c>
      <c r="T339" t="str">
        <f t="shared" si="28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5"/>
        <v>179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 s="6">
        <f t="shared" si="26"/>
        <v>40821.208333333336</v>
      </c>
      <c r="N340">
        <v>1320382800</v>
      </c>
      <c r="O340" s="6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9"/>
        <v>theater</v>
      </c>
      <c r="T340" t="str">
        <f t="shared" si="28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5"/>
        <v>79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 s="6">
        <f t="shared" si="26"/>
        <v>42949.208333333328</v>
      </c>
      <c r="N341">
        <v>1502859600</v>
      </c>
      <c r="O341" s="6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9"/>
        <v>theater</v>
      </c>
      <c r="T341" t="str">
        <f t="shared" si="28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5"/>
        <v>94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 s="6">
        <f t="shared" si="26"/>
        <v>40889.25</v>
      </c>
      <c r="N342">
        <v>1323756000</v>
      </c>
      <c r="O342" s="6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9"/>
        <v>photography</v>
      </c>
      <c r="T342" t="str">
        <f t="shared" si="28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5"/>
        <v>84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 s="6">
        <f t="shared" si="26"/>
        <v>42244.208333333328</v>
      </c>
      <c r="N343">
        <v>1441342800</v>
      </c>
      <c r="O343" s="6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9"/>
        <v>music</v>
      </c>
      <c r="T343" t="str">
        <f t="shared" si="28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5"/>
        <v>66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 s="6">
        <f t="shared" si="26"/>
        <v>41475.208333333336</v>
      </c>
      <c r="N344">
        <v>1375333200</v>
      </c>
      <c r="O344" s="6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9"/>
        <v>theater</v>
      </c>
      <c r="T344" t="str">
        <f t="shared" si="28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5"/>
        <v>53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 s="6">
        <f t="shared" si="26"/>
        <v>41597.25</v>
      </c>
      <c r="N345">
        <v>1389420000</v>
      </c>
      <c r="O345" s="6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9"/>
        <v>theater</v>
      </c>
      <c r="T345" t="str">
        <f t="shared" si="28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5"/>
        <v>41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 s="6">
        <f t="shared" si="26"/>
        <v>43122.25</v>
      </c>
      <c r="N346">
        <v>1520056800</v>
      </c>
      <c r="O346" s="6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9"/>
        <v>games</v>
      </c>
      <c r="T346" t="str">
        <f t="shared" si="28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5"/>
        <v>14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 s="6">
        <f t="shared" si="26"/>
        <v>42194.208333333328</v>
      </c>
      <c r="N347">
        <v>1436504400</v>
      </c>
      <c r="O347" s="6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9"/>
        <v>film &amp; video</v>
      </c>
      <c r="T347" t="str">
        <f t="shared" si="28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5"/>
        <v>34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 s="6">
        <f t="shared" si="26"/>
        <v>42971.208333333328</v>
      </c>
      <c r="N348">
        <v>1508302800</v>
      </c>
      <c r="O348" s="6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9"/>
        <v>music</v>
      </c>
      <c r="T348" t="str">
        <f t="shared" si="28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5"/>
        <v>1400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 s="6">
        <f t="shared" si="26"/>
        <v>42046.25</v>
      </c>
      <c r="N349">
        <v>1425708000</v>
      </c>
      <c r="O349" s="6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9"/>
        <v>technology</v>
      </c>
      <c r="T349" t="str">
        <f t="shared" si="28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5"/>
        <v>71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 s="6">
        <f t="shared" si="26"/>
        <v>42782.25</v>
      </c>
      <c r="N350">
        <v>1488348000</v>
      </c>
      <c r="O350" s="6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9"/>
        <v>food</v>
      </c>
      <c r="T350" t="str">
        <f t="shared" si="28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5"/>
        <v>53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 s="6">
        <f t="shared" si="26"/>
        <v>42930.208333333328</v>
      </c>
      <c r="N351">
        <v>1502600400</v>
      </c>
      <c r="O351" s="6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9"/>
        <v>theater</v>
      </c>
      <c r="T351" t="str">
        <f t="shared" si="28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5"/>
        <v>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 s="6">
        <f t="shared" si="26"/>
        <v>42144.208333333328</v>
      </c>
      <c r="N352">
        <v>1433653200</v>
      </c>
      <c r="O352" s="6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9"/>
        <v>music</v>
      </c>
      <c r="T352" t="str">
        <f t="shared" si="28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5"/>
        <v>127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 s="6">
        <f t="shared" si="26"/>
        <v>42240.208333333328</v>
      </c>
      <c r="N353">
        <v>1441602000</v>
      </c>
      <c r="O353" s="6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9"/>
        <v>music</v>
      </c>
      <c r="T353" t="str">
        <f t="shared" si="28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5"/>
        <v>34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 s="6">
        <f t="shared" si="26"/>
        <v>42315.25</v>
      </c>
      <c r="N354">
        <v>1447567200</v>
      </c>
      <c r="O354" s="6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9"/>
        <v>theater</v>
      </c>
      <c r="T354" t="str">
        <f t="shared" si="28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5"/>
        <v>410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 s="6">
        <f t="shared" si="26"/>
        <v>43651.208333333328</v>
      </c>
      <c r="N355">
        <v>1562389200</v>
      </c>
      <c r="O355" s="6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9"/>
        <v>theater</v>
      </c>
      <c r="T355" t="str">
        <f t="shared" si="28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5"/>
        <v>123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 s="6">
        <f t="shared" si="26"/>
        <v>41520.208333333336</v>
      </c>
      <c r="N356">
        <v>1378789200</v>
      </c>
      <c r="O356" s="6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9"/>
        <v>film &amp; video</v>
      </c>
      <c r="T356" t="str">
        <f t="shared" si="28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5"/>
        <v>58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 s="6">
        <f t="shared" si="26"/>
        <v>42757.25</v>
      </c>
      <c r="N357">
        <v>1488520800</v>
      </c>
      <c r="O357" s="6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9"/>
        <v>technology</v>
      </c>
      <c r="T357" t="str">
        <f t="shared" si="28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5"/>
        <v>36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 s="6">
        <f t="shared" si="26"/>
        <v>40922.25</v>
      </c>
      <c r="N358">
        <v>1327298400</v>
      </c>
      <c r="O358" s="6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9"/>
        <v>theater</v>
      </c>
      <c r="T358" t="str">
        <f t="shared" si="28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5"/>
        <v>184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 s="6">
        <f t="shared" si="26"/>
        <v>42250.208333333328</v>
      </c>
      <c r="N359">
        <v>1443416400</v>
      </c>
      <c r="O359" s="6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9"/>
        <v>games</v>
      </c>
      <c r="T359" t="str">
        <f t="shared" si="28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5"/>
        <v>11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 s="6">
        <f t="shared" si="26"/>
        <v>43322.208333333328</v>
      </c>
      <c r="N360">
        <v>1534136400</v>
      </c>
      <c r="O360" s="6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9"/>
        <v>photography</v>
      </c>
      <c r="T360" t="str">
        <f t="shared" si="28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5"/>
        <v>298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 s="6">
        <f t="shared" si="26"/>
        <v>40782.208333333336</v>
      </c>
      <c r="N361">
        <v>1315026000</v>
      </c>
      <c r="O361" s="6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9"/>
        <v>film &amp; video</v>
      </c>
      <c r="T361" t="str">
        <f t="shared" si="28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5"/>
        <v>226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 s="6">
        <f t="shared" si="26"/>
        <v>40544.25</v>
      </c>
      <c r="N362">
        <v>1295071200</v>
      </c>
      <c r="O362" s="6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9"/>
        <v>theater</v>
      </c>
      <c r="T362" t="str">
        <f t="shared" si="28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5"/>
        <v>173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 s="6">
        <f t="shared" si="26"/>
        <v>43015.208333333328</v>
      </c>
      <c r="N363">
        <v>1509426000</v>
      </c>
      <c r="O363" s="6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9"/>
        <v>theater</v>
      </c>
      <c r="T363" t="str">
        <f t="shared" si="28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5"/>
        <v>371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 s="6">
        <f t="shared" si="26"/>
        <v>40570.25</v>
      </c>
      <c r="N364">
        <v>1299391200</v>
      </c>
      <c r="O364" s="6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9"/>
        <v>music</v>
      </c>
      <c r="T364" t="str">
        <f t="shared" si="28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5"/>
        <v>160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 s="6">
        <f t="shared" si="26"/>
        <v>40904.25</v>
      </c>
      <c r="N365">
        <v>1325052000</v>
      </c>
      <c r="O365" s="6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9"/>
        <v>music</v>
      </c>
      <c r="T365" t="str">
        <f t="shared" si="28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5"/>
        <v>1616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 s="6">
        <f t="shared" si="26"/>
        <v>43164.25</v>
      </c>
      <c r="N366">
        <v>1522818000</v>
      </c>
      <c r="O366" s="6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9"/>
        <v>music</v>
      </c>
      <c r="T366" t="str">
        <f t="shared" si="28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5"/>
        <v>733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 s="6">
        <f t="shared" si="26"/>
        <v>42733.25</v>
      </c>
      <c r="N367">
        <v>1485324000</v>
      </c>
      <c r="O367" s="6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9"/>
        <v>theater</v>
      </c>
      <c r="T367" t="str">
        <f t="shared" si="28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5"/>
        <v>592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 s="6">
        <f t="shared" si="26"/>
        <v>40546.25</v>
      </c>
      <c r="N368">
        <v>1294120800</v>
      </c>
      <c r="O368" s="6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9"/>
        <v>theater</v>
      </c>
      <c r="T368" t="str">
        <f t="shared" si="28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5"/>
        <v>18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 s="6">
        <f t="shared" si="26"/>
        <v>41930.208333333336</v>
      </c>
      <c r="N369">
        <v>1415685600</v>
      </c>
      <c r="O369" s="6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9"/>
        <v>theater</v>
      </c>
      <c r="T369" t="str">
        <f t="shared" si="28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5"/>
        <v>276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 s="6">
        <f t="shared" si="26"/>
        <v>40464.208333333336</v>
      </c>
      <c r="N370">
        <v>1288933200</v>
      </c>
      <c r="O370" s="6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9"/>
        <v>film &amp; video</v>
      </c>
      <c r="T370" t="str">
        <f t="shared" si="28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5"/>
        <v>273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 s="6">
        <f t="shared" si="26"/>
        <v>41308.25</v>
      </c>
      <c r="N371">
        <v>1363237200</v>
      </c>
      <c r="O371" s="6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9"/>
        <v>film &amp; video</v>
      </c>
      <c r="T371" t="str">
        <f t="shared" si="28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5"/>
        <v>159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 s="6">
        <f t="shared" si="26"/>
        <v>43570.208333333328</v>
      </c>
      <c r="N372">
        <v>1555822800</v>
      </c>
      <c r="O372" s="6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9"/>
        <v>theater</v>
      </c>
      <c r="T372" t="str">
        <f t="shared" si="28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5"/>
        <v>67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 s="6">
        <f t="shared" si="26"/>
        <v>42043.25</v>
      </c>
      <c r="N373">
        <v>1427778000</v>
      </c>
      <c r="O373" s="6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9"/>
        <v>theater</v>
      </c>
      <c r="T373" t="str">
        <f t="shared" si="28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5"/>
        <v>1591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 s="6">
        <f t="shared" si="26"/>
        <v>42012.25</v>
      </c>
      <c r="N374">
        <v>1422424800</v>
      </c>
      <c r="O374" s="6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9"/>
        <v>film &amp; video</v>
      </c>
      <c r="T374" t="str">
        <f t="shared" si="28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5"/>
        <v>730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 s="6">
        <f t="shared" si="26"/>
        <v>42964.208333333328</v>
      </c>
      <c r="N375">
        <v>1503637200</v>
      </c>
      <c r="O375" s="6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9"/>
        <v>theater</v>
      </c>
      <c r="T375" t="str">
        <f t="shared" si="28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5"/>
        <v>13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 s="6">
        <f t="shared" si="26"/>
        <v>43476.25</v>
      </c>
      <c r="N376">
        <v>1547618400</v>
      </c>
      <c r="O376" s="6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9"/>
        <v>film &amp; video</v>
      </c>
      <c r="T376" t="str">
        <f t="shared" si="28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5"/>
        <v>54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 s="6">
        <f t="shared" si="26"/>
        <v>42293.208333333328</v>
      </c>
      <c r="N377">
        <v>1449900000</v>
      </c>
      <c r="O377" s="6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9"/>
        <v>music</v>
      </c>
      <c r="T377" t="str">
        <f t="shared" si="28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5"/>
        <v>361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 s="6">
        <f t="shared" si="26"/>
        <v>41826.208333333336</v>
      </c>
      <c r="N378">
        <v>1405141200</v>
      </c>
      <c r="O378" s="6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9"/>
        <v>music</v>
      </c>
      <c r="T378" t="str">
        <f t="shared" si="28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5"/>
        <v>10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 s="6">
        <f t="shared" si="26"/>
        <v>43760.208333333328</v>
      </c>
      <c r="N379">
        <v>1572933600</v>
      </c>
      <c r="O379" s="6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9"/>
        <v>theater</v>
      </c>
      <c r="T379" t="str">
        <f t="shared" si="28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5"/>
        <v>13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 s="6">
        <f t="shared" si="26"/>
        <v>43241.208333333328</v>
      </c>
      <c r="N380">
        <v>1530162000</v>
      </c>
      <c r="O380" s="6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9"/>
        <v>film &amp; video</v>
      </c>
      <c r="T380" t="str">
        <f t="shared" si="28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5"/>
        <v>40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 s="6">
        <f t="shared" si="26"/>
        <v>40843.208333333336</v>
      </c>
      <c r="N381">
        <v>1320904800</v>
      </c>
      <c r="O381" s="6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9"/>
        <v>theater</v>
      </c>
      <c r="T381" t="str">
        <f t="shared" si="28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5"/>
        <v>160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 s="6">
        <f t="shared" si="26"/>
        <v>41448.208333333336</v>
      </c>
      <c r="N382">
        <v>1372395600</v>
      </c>
      <c r="O382" s="6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9"/>
        <v>theater</v>
      </c>
      <c r="T382" t="str">
        <f t="shared" si="28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5"/>
        <v>183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 s="6">
        <f t="shared" si="26"/>
        <v>42163.208333333328</v>
      </c>
      <c r="N383">
        <v>1437714000</v>
      </c>
      <c r="O383" s="6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9"/>
        <v>theater</v>
      </c>
      <c r="T383" t="str">
        <f t="shared" si="28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5"/>
        <v>63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 s="6">
        <f t="shared" si="26"/>
        <v>43024.208333333328</v>
      </c>
      <c r="N384">
        <v>1509771600</v>
      </c>
      <c r="O384" s="6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9"/>
        <v>photography</v>
      </c>
      <c r="T384" t="str">
        <f t="shared" si="28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5"/>
        <v>225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 s="6">
        <f t="shared" si="26"/>
        <v>43509.25</v>
      </c>
      <c r="N385">
        <v>1550556000</v>
      </c>
      <c r="O385" s="6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9"/>
        <v>food</v>
      </c>
      <c r="T385" t="str">
        <f t="shared" si="28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5"/>
        <v>172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 s="6">
        <f t="shared" si="26"/>
        <v>42776.25</v>
      </c>
      <c r="N386">
        <v>1489039200</v>
      </c>
      <c r="O386" s="6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9"/>
        <v>film &amp; video</v>
      </c>
      <c r="T386" t="str">
        <f t="shared" si="28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0">INT(E387/D387*100)</f>
        <v>146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 s="6">
        <f t="shared" ref="M387:M450" si="31">(((L387/60)/60)/24)+DATE(1970,1,1)</f>
        <v>43553.208333333328</v>
      </c>
      <c r="N387">
        <v>1556600400</v>
      </c>
      <c r="O387" s="6">
        <f t="shared" ref="O387:O450" si="32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29"/>
        <v>publishing</v>
      </c>
      <c r="T387" t="str">
        <f t="shared" ref="T387:T450" si="33">_xlfn.TEXTAFTER(R387,"/")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0"/>
        <v>76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 s="6">
        <f t="shared" si="31"/>
        <v>40355.208333333336</v>
      </c>
      <c r="N388">
        <v>1278565200</v>
      </c>
      <c r="O388" s="6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29"/>
        <v>theater</v>
      </c>
      <c r="T388" t="str">
        <f t="shared" si="33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0"/>
        <v>39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 s="6">
        <f t="shared" si="31"/>
        <v>41072.208333333336</v>
      </c>
      <c r="N389">
        <v>1339909200</v>
      </c>
      <c r="O389" s="6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ref="S389:S452" si="34">_xlfn.TEXTBEFORE(R389,"/")</f>
        <v>technology</v>
      </c>
      <c r="T389" t="str">
        <f t="shared" si="33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0"/>
        <v>11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 s="6">
        <f t="shared" si="31"/>
        <v>40912.25</v>
      </c>
      <c r="N390">
        <v>1325829600</v>
      </c>
      <c r="O390" s="6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4"/>
        <v>music</v>
      </c>
      <c r="T390" t="str">
        <f t="shared" si="33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0"/>
        <v>122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 s="6">
        <f t="shared" si="31"/>
        <v>40479.208333333336</v>
      </c>
      <c r="N391">
        <v>1290578400</v>
      </c>
      <c r="O391" s="6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4"/>
        <v>theater</v>
      </c>
      <c r="T391" t="str">
        <f t="shared" si="33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0"/>
        <v>186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 s="6">
        <f t="shared" si="31"/>
        <v>41530.208333333336</v>
      </c>
      <c r="N392">
        <v>1380344400</v>
      </c>
      <c r="O392" s="6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4"/>
        <v>photography</v>
      </c>
      <c r="T392" t="str">
        <f t="shared" si="33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0"/>
        <v>7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 s="6">
        <f t="shared" si="31"/>
        <v>41653.25</v>
      </c>
      <c r="N393">
        <v>1389852000</v>
      </c>
      <c r="O393" s="6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4"/>
        <v>publishing</v>
      </c>
      <c r="T393" t="str">
        <f t="shared" si="33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0"/>
        <v>65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 s="6">
        <f t="shared" si="31"/>
        <v>40549.25</v>
      </c>
      <c r="N394">
        <v>1294466400</v>
      </c>
      <c r="O394" s="6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4"/>
        <v>technology</v>
      </c>
      <c r="T394" t="str">
        <f t="shared" si="33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0"/>
        <v>228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 s="6">
        <f t="shared" si="31"/>
        <v>42933.208333333328</v>
      </c>
      <c r="N395">
        <v>1500354000</v>
      </c>
      <c r="O395" s="6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4"/>
        <v>music</v>
      </c>
      <c r="T395" t="str">
        <f t="shared" si="33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0"/>
        <v>469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 s="6">
        <f t="shared" si="31"/>
        <v>41484.208333333336</v>
      </c>
      <c r="N396">
        <v>1375938000</v>
      </c>
      <c r="O396" s="6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4"/>
        <v>film &amp; video</v>
      </c>
      <c r="T396" t="str">
        <f t="shared" si="33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0"/>
        <v>130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 s="6">
        <f t="shared" si="31"/>
        <v>40885.25</v>
      </c>
      <c r="N397">
        <v>1323410400</v>
      </c>
      <c r="O397" s="6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4"/>
        <v>theater</v>
      </c>
      <c r="T397" t="str">
        <f t="shared" si="33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0"/>
        <v>167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 s="6">
        <f t="shared" si="31"/>
        <v>43378.208333333328</v>
      </c>
      <c r="N398">
        <v>1539406800</v>
      </c>
      <c r="O398" s="6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4"/>
        <v>film &amp; video</v>
      </c>
      <c r="T398" t="str">
        <f t="shared" si="33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0"/>
        <v>173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 s="6">
        <f t="shared" si="31"/>
        <v>41417.208333333336</v>
      </c>
      <c r="N399">
        <v>1369803600</v>
      </c>
      <c r="O399" s="6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4"/>
        <v>music</v>
      </c>
      <c r="T399" t="str">
        <f t="shared" si="33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0"/>
        <v>717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 s="6">
        <f t="shared" si="31"/>
        <v>43228.208333333328</v>
      </c>
      <c r="N400">
        <v>1525928400</v>
      </c>
      <c r="O400" s="6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4"/>
        <v>film &amp; video</v>
      </c>
      <c r="T400" t="str">
        <f t="shared" si="33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0"/>
        <v>63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 s="6">
        <f t="shared" si="31"/>
        <v>40576.25</v>
      </c>
      <c r="N401">
        <v>1297231200</v>
      </c>
      <c r="O401" s="6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4"/>
        <v>music</v>
      </c>
      <c r="T401" t="str">
        <f t="shared" si="33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0"/>
        <v>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 s="6">
        <f t="shared" si="31"/>
        <v>41502.208333333336</v>
      </c>
      <c r="N402">
        <v>1378530000</v>
      </c>
      <c r="O402" s="6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4"/>
        <v>photography</v>
      </c>
      <c r="T402" t="str">
        <f t="shared" si="33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0"/>
        <v>1530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 s="6">
        <f t="shared" si="31"/>
        <v>43765.208333333328</v>
      </c>
      <c r="N403">
        <v>1572152400</v>
      </c>
      <c r="O403" s="6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4"/>
        <v>theater</v>
      </c>
      <c r="T403" t="str">
        <f t="shared" si="33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0"/>
        <v>40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 s="6">
        <f t="shared" si="31"/>
        <v>40914.25</v>
      </c>
      <c r="N404">
        <v>1329890400</v>
      </c>
      <c r="O404" s="6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4"/>
        <v>film &amp; video</v>
      </c>
      <c r="T404" t="str">
        <f t="shared" si="33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0"/>
        <v>86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 s="6">
        <f t="shared" si="31"/>
        <v>40310.208333333336</v>
      </c>
      <c r="N405">
        <v>1276750800</v>
      </c>
      <c r="O405" s="6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4"/>
        <v>theater</v>
      </c>
      <c r="T405" t="str">
        <f t="shared" si="33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0"/>
        <v>315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 s="6">
        <f t="shared" si="31"/>
        <v>43053.25</v>
      </c>
      <c r="N406">
        <v>1510898400</v>
      </c>
      <c r="O406" s="6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4"/>
        <v>theater</v>
      </c>
      <c r="T406" t="str">
        <f t="shared" si="33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0"/>
        <v>89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 s="6">
        <f t="shared" si="31"/>
        <v>43255.208333333328</v>
      </c>
      <c r="N407">
        <v>1532408400</v>
      </c>
      <c r="O407" s="6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4"/>
        <v>theater</v>
      </c>
      <c r="T407" t="str">
        <f t="shared" si="33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0"/>
        <v>182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 s="6">
        <f t="shared" si="31"/>
        <v>41304.25</v>
      </c>
      <c r="N408">
        <v>1360562400</v>
      </c>
      <c r="O408" s="6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4"/>
        <v>film &amp; video</v>
      </c>
      <c r="T408" t="str">
        <f t="shared" si="33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0"/>
        <v>355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 s="6">
        <f t="shared" si="31"/>
        <v>43751.208333333328</v>
      </c>
      <c r="N409">
        <v>1571547600</v>
      </c>
      <c r="O409" s="6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4"/>
        <v>theater</v>
      </c>
      <c r="T409" t="str">
        <f t="shared" si="33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0"/>
        <v>131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 s="6">
        <f t="shared" si="31"/>
        <v>42541.208333333328</v>
      </c>
      <c r="N410">
        <v>1468126800</v>
      </c>
      <c r="O410" s="6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4"/>
        <v>film &amp; video</v>
      </c>
      <c r="T410" t="str">
        <f t="shared" si="33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0"/>
        <v>46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 s="6">
        <f t="shared" si="31"/>
        <v>42843.208333333328</v>
      </c>
      <c r="N411">
        <v>1492837200</v>
      </c>
      <c r="O411" s="6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4"/>
        <v>music</v>
      </c>
      <c r="T411" t="str">
        <f t="shared" si="33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0"/>
        <v>36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 s="6">
        <f t="shared" si="31"/>
        <v>42122.208333333328</v>
      </c>
      <c r="N412">
        <v>1430197200</v>
      </c>
      <c r="O412" s="6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4"/>
        <v>games</v>
      </c>
      <c r="T412" t="str">
        <f t="shared" si="33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0"/>
        <v>104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 s="6">
        <f t="shared" si="31"/>
        <v>42884.208333333328</v>
      </c>
      <c r="N413">
        <v>1496206800</v>
      </c>
      <c r="O413" s="6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4"/>
        <v>theater</v>
      </c>
      <c r="T413" t="str">
        <f t="shared" si="33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0"/>
        <v>668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 s="6">
        <f t="shared" si="31"/>
        <v>41642.25</v>
      </c>
      <c r="N414">
        <v>1389592800</v>
      </c>
      <c r="O414" s="6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4"/>
        <v>publishing</v>
      </c>
      <c r="T414" t="str">
        <f t="shared" si="33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0"/>
        <v>62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 s="6">
        <f t="shared" si="31"/>
        <v>43431.25</v>
      </c>
      <c r="N415">
        <v>1545631200</v>
      </c>
      <c r="O415" s="6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4"/>
        <v>film &amp; video</v>
      </c>
      <c r="T415" t="str">
        <f t="shared" si="33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0"/>
        <v>84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 s="6">
        <f t="shared" si="31"/>
        <v>40288.208333333336</v>
      </c>
      <c r="N416">
        <v>1272430800</v>
      </c>
      <c r="O416" s="6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4"/>
        <v>food</v>
      </c>
      <c r="T416" t="str">
        <f t="shared" si="33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0"/>
        <v>11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 s="6">
        <f t="shared" si="31"/>
        <v>40921.25</v>
      </c>
      <c r="N417">
        <v>1327903200</v>
      </c>
      <c r="O417" s="6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4"/>
        <v>theater</v>
      </c>
      <c r="T417" t="str">
        <f t="shared" si="33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0"/>
        <v>43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 s="6">
        <f t="shared" si="31"/>
        <v>40560.25</v>
      </c>
      <c r="N418">
        <v>1296021600</v>
      </c>
      <c r="O418" s="6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4"/>
        <v>film &amp; video</v>
      </c>
      <c r="T418" t="str">
        <f t="shared" si="33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 s="6">
        <f t="shared" si="31"/>
        <v>43407.208333333328</v>
      </c>
      <c r="N419">
        <v>1543298400</v>
      </c>
      <c r="O419" s="6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4"/>
        <v>theater</v>
      </c>
      <c r="T419" t="str">
        <f t="shared" si="33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 s="6">
        <f t="shared" si="31"/>
        <v>41035.208333333336</v>
      </c>
      <c r="N420">
        <v>1336366800</v>
      </c>
      <c r="O420" s="6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4"/>
        <v>film &amp; video</v>
      </c>
      <c r="T420" t="str">
        <f t="shared" si="33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0"/>
        <v>123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 s="6">
        <f t="shared" si="31"/>
        <v>40899.25</v>
      </c>
      <c r="N421">
        <v>1325052000</v>
      </c>
      <c r="O421" s="6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4"/>
        <v>technology</v>
      </c>
      <c r="T421" t="str">
        <f t="shared" si="33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0"/>
        <v>128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 s="6">
        <f t="shared" si="31"/>
        <v>42911.208333333328</v>
      </c>
      <c r="N422">
        <v>1499576400</v>
      </c>
      <c r="O422" s="6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4"/>
        <v>theater</v>
      </c>
      <c r="T422" t="str">
        <f t="shared" si="33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0"/>
        <v>63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 s="6">
        <f t="shared" si="31"/>
        <v>42915.208333333328</v>
      </c>
      <c r="N423">
        <v>1501304400</v>
      </c>
      <c r="O423" s="6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4"/>
        <v>technology</v>
      </c>
      <c r="T423" t="str">
        <f t="shared" si="33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0"/>
        <v>127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 s="6">
        <f t="shared" si="31"/>
        <v>40285.208333333336</v>
      </c>
      <c r="N424">
        <v>1273208400</v>
      </c>
      <c r="O424" s="6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4"/>
        <v>theater</v>
      </c>
      <c r="T424" t="str">
        <f t="shared" si="33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0"/>
        <v>10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 s="6">
        <f t="shared" si="31"/>
        <v>40808.208333333336</v>
      </c>
      <c r="N425">
        <v>1316840400</v>
      </c>
      <c r="O425" s="6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4"/>
        <v>food</v>
      </c>
      <c r="T425" t="str">
        <f t="shared" si="33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 s="6">
        <f t="shared" si="31"/>
        <v>43208.208333333328</v>
      </c>
      <c r="N426">
        <v>1524546000</v>
      </c>
      <c r="O426" s="6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4"/>
        <v>music</v>
      </c>
      <c r="T426" t="str">
        <f t="shared" si="33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0"/>
        <v>287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 s="6">
        <f t="shared" si="31"/>
        <v>42213.208333333328</v>
      </c>
      <c r="N427">
        <v>1438578000</v>
      </c>
      <c r="O427" s="6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4"/>
        <v>photography</v>
      </c>
      <c r="T427" t="str">
        <f t="shared" si="33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0"/>
        <v>572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 s="6">
        <f t="shared" si="31"/>
        <v>41332.25</v>
      </c>
      <c r="N428">
        <v>1362549600</v>
      </c>
      <c r="O428" s="6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4"/>
        <v>theater</v>
      </c>
      <c r="T428" t="str">
        <f t="shared" si="33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0"/>
        <v>112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 s="6">
        <f t="shared" si="31"/>
        <v>41895.208333333336</v>
      </c>
      <c r="N429">
        <v>1413349200</v>
      </c>
      <c r="O429" s="6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4"/>
        <v>theater</v>
      </c>
      <c r="T429" t="str">
        <f t="shared" si="33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 s="6">
        <f t="shared" si="31"/>
        <v>40585.25</v>
      </c>
      <c r="N430">
        <v>1298008800</v>
      </c>
      <c r="O430" s="6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4"/>
        <v>film &amp; video</v>
      </c>
      <c r="T430" t="str">
        <f t="shared" si="33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0"/>
        <v>90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 s="6">
        <f t="shared" si="31"/>
        <v>41680.25</v>
      </c>
      <c r="N431">
        <v>1394427600</v>
      </c>
      <c r="O431" s="6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4"/>
        <v>photography</v>
      </c>
      <c r="T431" t="str">
        <f t="shared" si="33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0"/>
        <v>67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 s="6">
        <f t="shared" si="31"/>
        <v>43737.208333333328</v>
      </c>
      <c r="N432">
        <v>1572670800</v>
      </c>
      <c r="O432" s="6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4"/>
        <v>theater</v>
      </c>
      <c r="T432" t="str">
        <f t="shared" si="33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0"/>
        <v>192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 s="6">
        <f t="shared" si="31"/>
        <v>43273.208333333328</v>
      </c>
      <c r="N433">
        <v>1531112400</v>
      </c>
      <c r="O433" s="6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4"/>
        <v>theater</v>
      </c>
      <c r="T433" t="str">
        <f t="shared" si="33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0"/>
        <v>82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 s="6">
        <f t="shared" si="31"/>
        <v>41761.208333333336</v>
      </c>
      <c r="N434">
        <v>1400734800</v>
      </c>
      <c r="O434" s="6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4"/>
        <v>theater</v>
      </c>
      <c r="T434" t="str">
        <f t="shared" si="33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 s="6">
        <f t="shared" si="31"/>
        <v>41603.25</v>
      </c>
      <c r="N435">
        <v>1386741600</v>
      </c>
      <c r="O435" s="6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4"/>
        <v>film &amp; video</v>
      </c>
      <c r="T435" t="str">
        <f t="shared" si="33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0"/>
        <v>16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 s="6">
        <f t="shared" si="31"/>
        <v>42705.25</v>
      </c>
      <c r="N436">
        <v>1481781600</v>
      </c>
      <c r="O436" s="6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4"/>
        <v>theater</v>
      </c>
      <c r="T436" t="str">
        <f t="shared" si="33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0"/>
        <v>116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 s="6">
        <f t="shared" si="31"/>
        <v>41988.25</v>
      </c>
      <c r="N437">
        <v>1419660000</v>
      </c>
      <c r="O437" s="6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4"/>
        <v>theater</v>
      </c>
      <c r="T437" t="str">
        <f t="shared" si="33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0"/>
        <v>1052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 s="6">
        <f t="shared" si="31"/>
        <v>43575.208333333328</v>
      </c>
      <c r="N438">
        <v>1555822800</v>
      </c>
      <c r="O438" s="6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4"/>
        <v>music</v>
      </c>
      <c r="T438" t="str">
        <f t="shared" si="33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0"/>
        <v>123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 s="6">
        <f t="shared" si="31"/>
        <v>42260.208333333328</v>
      </c>
      <c r="N439">
        <v>1442379600</v>
      </c>
      <c r="O439" s="6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4"/>
        <v>film &amp; video</v>
      </c>
      <c r="T439" t="str">
        <f t="shared" si="33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0"/>
        <v>178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 s="6">
        <f t="shared" si="31"/>
        <v>41337.25</v>
      </c>
      <c r="N440">
        <v>1364965200</v>
      </c>
      <c r="O440" s="6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4"/>
        <v>theater</v>
      </c>
      <c r="T440" t="str">
        <f t="shared" si="33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0"/>
        <v>355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 s="6">
        <f t="shared" si="31"/>
        <v>42680.208333333328</v>
      </c>
      <c r="N441">
        <v>1479016800</v>
      </c>
      <c r="O441" s="6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4"/>
        <v>film &amp; video</v>
      </c>
      <c r="T441" t="str">
        <f t="shared" si="33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0"/>
        <v>161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 s="6">
        <f t="shared" si="31"/>
        <v>42916.208333333328</v>
      </c>
      <c r="N442">
        <v>1499662800</v>
      </c>
      <c r="O442" s="6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4"/>
        <v>film &amp; video</v>
      </c>
      <c r="T442" t="str">
        <f t="shared" si="33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0"/>
        <v>24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 s="6">
        <f t="shared" si="31"/>
        <v>41025.208333333336</v>
      </c>
      <c r="N443">
        <v>1337835600</v>
      </c>
      <c r="O443" s="6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4"/>
        <v>technology</v>
      </c>
      <c r="T443" t="str">
        <f t="shared" si="33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0"/>
        <v>198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 s="6">
        <f t="shared" si="31"/>
        <v>42980.208333333328</v>
      </c>
      <c r="N444">
        <v>1505710800</v>
      </c>
      <c r="O444" s="6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4"/>
        <v>theater</v>
      </c>
      <c r="T444" t="str">
        <f t="shared" si="33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0"/>
        <v>34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 s="6">
        <f t="shared" si="31"/>
        <v>40451.208333333336</v>
      </c>
      <c r="N445">
        <v>1287464400</v>
      </c>
      <c r="O445" s="6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4"/>
        <v>theater</v>
      </c>
      <c r="T445" t="str">
        <f t="shared" si="33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0"/>
        <v>176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 s="6">
        <f t="shared" si="31"/>
        <v>40748.208333333336</v>
      </c>
      <c r="N446">
        <v>1311656400</v>
      </c>
      <c r="O446" s="6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4"/>
        <v>music</v>
      </c>
      <c r="T446" t="str">
        <f t="shared" si="33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0"/>
        <v>511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 s="6">
        <f t="shared" si="31"/>
        <v>40515.25</v>
      </c>
      <c r="N447">
        <v>1293170400</v>
      </c>
      <c r="O447" s="6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4"/>
        <v>theater</v>
      </c>
      <c r="T447" t="str">
        <f t="shared" si="33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 s="6">
        <f t="shared" si="31"/>
        <v>41261.25</v>
      </c>
      <c r="N448">
        <v>1355983200</v>
      </c>
      <c r="O448" s="6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4"/>
        <v>technology</v>
      </c>
      <c r="T448" t="str">
        <f t="shared" si="33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0"/>
        <v>24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 s="6">
        <f t="shared" si="31"/>
        <v>43088.25</v>
      </c>
      <c r="N449">
        <v>1515045600</v>
      </c>
      <c r="O449" s="6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4"/>
        <v>film &amp; video</v>
      </c>
      <c r="T449" t="str">
        <f t="shared" si="33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0"/>
        <v>50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 s="6">
        <f t="shared" si="31"/>
        <v>41378.208333333336</v>
      </c>
      <c r="N450">
        <v>1366088400</v>
      </c>
      <c r="O450" s="6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4"/>
        <v>games</v>
      </c>
      <c r="T450" t="str">
        <f t="shared" si="33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5">INT(E451/D451*100)</f>
        <v>967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 s="6">
        <f t="shared" ref="M451:M514" si="36">(((L451/60)/60)/24)+DATE(1970,1,1)</f>
        <v>43530.25</v>
      </c>
      <c r="N451">
        <v>1553317200</v>
      </c>
      <c r="O451" s="6">
        <f t="shared" ref="O451:O514" si="37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34"/>
        <v>games</v>
      </c>
      <c r="T451" t="str">
        <f t="shared" ref="T451:T514" si="38">_xlfn.TEXTAFTER(R451,"/")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5"/>
        <v>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 s="6">
        <f t="shared" si="36"/>
        <v>43394.208333333328</v>
      </c>
      <c r="N452">
        <v>1542088800</v>
      </c>
      <c r="O452" s="6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4"/>
        <v>film &amp; video</v>
      </c>
      <c r="T452" t="str">
        <f t="shared" si="38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5"/>
        <v>122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 s="6">
        <f t="shared" si="36"/>
        <v>42935.208333333328</v>
      </c>
      <c r="N453">
        <v>1503118800</v>
      </c>
      <c r="O453" s="6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ref="S453:S516" si="39">_xlfn.TEXTBEFORE(R453,"/")</f>
        <v>music</v>
      </c>
      <c r="T453" t="str">
        <f t="shared" si="38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5"/>
        <v>63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 s="6">
        <f t="shared" si="36"/>
        <v>40365.208333333336</v>
      </c>
      <c r="N454">
        <v>1278478800</v>
      </c>
      <c r="O454" s="6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9"/>
        <v>film &amp; video</v>
      </c>
      <c r="T454" t="str">
        <f t="shared" si="38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5"/>
        <v>56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 s="6">
        <f t="shared" si="36"/>
        <v>42705.25</v>
      </c>
      <c r="N455">
        <v>1484114400</v>
      </c>
      <c r="O455" s="6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9"/>
        <v>film &amp; video</v>
      </c>
      <c r="T455" t="str">
        <f t="shared" si="38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5"/>
        <v>44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 s="6">
        <f t="shared" si="36"/>
        <v>41568.208333333336</v>
      </c>
      <c r="N456">
        <v>1385445600</v>
      </c>
      <c r="O456" s="6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9"/>
        <v>film &amp; video</v>
      </c>
      <c r="T456" t="str">
        <f t="shared" si="38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5"/>
        <v>118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 s="6">
        <f t="shared" si="36"/>
        <v>40809.208333333336</v>
      </c>
      <c r="N457">
        <v>1318741200</v>
      </c>
      <c r="O457" s="6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9"/>
        <v>theater</v>
      </c>
      <c r="T457" t="str">
        <f t="shared" si="38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5"/>
        <v>104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 s="6">
        <f t="shared" si="36"/>
        <v>43141.25</v>
      </c>
      <c r="N458">
        <v>1518242400</v>
      </c>
      <c r="O458" s="6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9"/>
        <v>music</v>
      </c>
      <c r="T458" t="str">
        <f t="shared" si="38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5"/>
        <v>26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 s="6">
        <f t="shared" si="36"/>
        <v>42657.208333333328</v>
      </c>
      <c r="N459">
        <v>1476594000</v>
      </c>
      <c r="O459" s="6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9"/>
        <v>theater</v>
      </c>
      <c r="T459" t="str">
        <f t="shared" si="38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5"/>
        <v>351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 s="6">
        <f t="shared" si="36"/>
        <v>40265.208333333336</v>
      </c>
      <c r="N460">
        <v>1273554000</v>
      </c>
      <c r="O460" s="6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9"/>
        <v>theater</v>
      </c>
      <c r="T460" t="str">
        <f t="shared" si="38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5"/>
        <v>90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 s="6">
        <f t="shared" si="36"/>
        <v>42001.25</v>
      </c>
      <c r="N461">
        <v>1421906400</v>
      </c>
      <c r="O461" s="6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9"/>
        <v>film &amp; video</v>
      </c>
      <c r="T461" t="str">
        <f t="shared" si="38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5"/>
        <v>171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 s="6">
        <f t="shared" si="36"/>
        <v>40399.208333333336</v>
      </c>
      <c r="N462">
        <v>1281589200</v>
      </c>
      <c r="O462" s="6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9"/>
        <v>theater</v>
      </c>
      <c r="T462" t="str">
        <f t="shared" si="38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5"/>
        <v>141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 s="6">
        <f t="shared" si="36"/>
        <v>41757.208333333336</v>
      </c>
      <c r="N463">
        <v>1400389200</v>
      </c>
      <c r="O463" s="6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9"/>
        <v>film &amp; video</v>
      </c>
      <c r="T463" t="str">
        <f t="shared" si="38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5"/>
        <v>30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 s="6">
        <f t="shared" si="36"/>
        <v>41304.25</v>
      </c>
      <c r="N464">
        <v>1362808800</v>
      </c>
      <c r="O464" s="6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9"/>
        <v>games</v>
      </c>
      <c r="T464" t="str">
        <f t="shared" si="38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5"/>
        <v>108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 s="6">
        <f t="shared" si="36"/>
        <v>41639.25</v>
      </c>
      <c r="N465">
        <v>1388815200</v>
      </c>
      <c r="O465" s="6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9"/>
        <v>film &amp; video</v>
      </c>
      <c r="T465" t="str">
        <f t="shared" si="38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5"/>
        <v>133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 s="6">
        <f t="shared" si="36"/>
        <v>43142.25</v>
      </c>
      <c r="N466">
        <v>1519538400</v>
      </c>
      <c r="O466" s="6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9"/>
        <v>theater</v>
      </c>
      <c r="T466" t="str">
        <f t="shared" si="38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5"/>
        <v>187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 s="6">
        <f t="shared" si="36"/>
        <v>43127.25</v>
      </c>
      <c r="N467">
        <v>1517810400</v>
      </c>
      <c r="O467" s="6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9"/>
        <v>publishing</v>
      </c>
      <c r="T467" t="str">
        <f t="shared" si="38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5"/>
        <v>332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 s="6">
        <f t="shared" si="36"/>
        <v>41409.208333333336</v>
      </c>
      <c r="N468">
        <v>1370581200</v>
      </c>
      <c r="O468" s="6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9"/>
        <v>technology</v>
      </c>
      <c r="T468" t="str">
        <f t="shared" si="38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5"/>
        <v>575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 s="6">
        <f t="shared" si="36"/>
        <v>42331.25</v>
      </c>
      <c r="N469">
        <v>1448863200</v>
      </c>
      <c r="O469" s="6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9"/>
        <v>technology</v>
      </c>
      <c r="T469" t="str">
        <f t="shared" si="38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5"/>
        <v>40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 s="6">
        <f t="shared" si="36"/>
        <v>43569.208333333328</v>
      </c>
      <c r="N470">
        <v>1556600400</v>
      </c>
      <c r="O470" s="6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9"/>
        <v>theater</v>
      </c>
      <c r="T470" t="str">
        <f t="shared" si="38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5"/>
        <v>184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 s="6">
        <f t="shared" si="36"/>
        <v>42142.208333333328</v>
      </c>
      <c r="N471">
        <v>1432098000</v>
      </c>
      <c r="O471" s="6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9"/>
        <v>film &amp; video</v>
      </c>
      <c r="T471" t="str">
        <f t="shared" si="38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5"/>
        <v>285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 s="6">
        <f t="shared" si="36"/>
        <v>42716.25</v>
      </c>
      <c r="N472">
        <v>1482127200</v>
      </c>
      <c r="O472" s="6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9"/>
        <v>technology</v>
      </c>
      <c r="T472" t="str">
        <f t="shared" si="38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5"/>
        <v>319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 s="6">
        <f t="shared" si="36"/>
        <v>41031.208333333336</v>
      </c>
      <c r="N473">
        <v>1335934800</v>
      </c>
      <c r="O473" s="6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9"/>
        <v>food</v>
      </c>
      <c r="T473" t="str">
        <f t="shared" si="38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5"/>
        <v>39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 s="6">
        <f t="shared" si="36"/>
        <v>43535.208333333328</v>
      </c>
      <c r="N474">
        <v>1556946000</v>
      </c>
      <c r="O474" s="6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9"/>
        <v>music</v>
      </c>
      <c r="T474" t="str">
        <f t="shared" si="38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5"/>
        <v>178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 s="6">
        <f t="shared" si="36"/>
        <v>43277.208333333328</v>
      </c>
      <c r="N475">
        <v>1530075600</v>
      </c>
      <c r="O475" s="6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9"/>
        <v>music</v>
      </c>
      <c r="T475" t="str">
        <f t="shared" si="38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5"/>
        <v>365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 s="6">
        <f t="shared" si="36"/>
        <v>41989.25</v>
      </c>
      <c r="N476">
        <v>1418796000</v>
      </c>
      <c r="O476" s="6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9"/>
        <v>film &amp; video</v>
      </c>
      <c r="T476" t="str">
        <f t="shared" si="38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5"/>
        <v>113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 s="6">
        <f t="shared" si="36"/>
        <v>41450.208333333336</v>
      </c>
      <c r="N477">
        <v>1372482000</v>
      </c>
      <c r="O477" s="6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9"/>
        <v>publishing</v>
      </c>
      <c r="T477" t="str">
        <f t="shared" si="38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5"/>
        <v>29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 s="6">
        <f t="shared" si="36"/>
        <v>43322.208333333328</v>
      </c>
      <c r="N478">
        <v>1534395600</v>
      </c>
      <c r="O478" s="6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9"/>
        <v>publishing</v>
      </c>
      <c r="T478" t="str">
        <f t="shared" si="38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5"/>
        <v>54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 s="6">
        <f t="shared" si="36"/>
        <v>40720.208333333336</v>
      </c>
      <c r="N479">
        <v>1311397200</v>
      </c>
      <c r="O479" s="6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9"/>
        <v>film &amp; video</v>
      </c>
      <c r="T479" t="str">
        <f t="shared" si="38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5"/>
        <v>236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 s="6">
        <f t="shared" si="36"/>
        <v>42072.208333333328</v>
      </c>
      <c r="N480">
        <v>1426914000</v>
      </c>
      <c r="O480" s="6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9"/>
        <v>technology</v>
      </c>
      <c r="T480" t="str">
        <f t="shared" si="38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5"/>
        <v>512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 s="6">
        <f t="shared" si="36"/>
        <v>42945.208333333328</v>
      </c>
      <c r="N481">
        <v>1501477200</v>
      </c>
      <c r="O481" s="6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9"/>
        <v>food</v>
      </c>
      <c r="T481" t="str">
        <f t="shared" si="38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5"/>
        <v>100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 s="6">
        <f t="shared" si="36"/>
        <v>40248.25</v>
      </c>
      <c r="N482">
        <v>1269061200</v>
      </c>
      <c r="O482" s="6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9"/>
        <v>photography</v>
      </c>
      <c r="T482" t="str">
        <f t="shared" si="38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5"/>
        <v>81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 s="6">
        <f t="shared" si="36"/>
        <v>41913.208333333336</v>
      </c>
      <c r="N483">
        <v>1415772000</v>
      </c>
      <c r="O483" s="6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9"/>
        <v>theater</v>
      </c>
      <c r="T483" t="str">
        <f t="shared" si="38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5"/>
        <v>16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 s="6">
        <f t="shared" si="36"/>
        <v>40963.25</v>
      </c>
      <c r="N484">
        <v>1331013600</v>
      </c>
      <c r="O484" s="6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9"/>
        <v>publishing</v>
      </c>
      <c r="T484" t="str">
        <f t="shared" si="38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5"/>
        <v>52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 s="6">
        <f t="shared" si="36"/>
        <v>43811.25</v>
      </c>
      <c r="N485">
        <v>1576735200</v>
      </c>
      <c r="O485" s="6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9"/>
        <v>theater</v>
      </c>
      <c r="T485" t="str">
        <f t="shared" si="38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5"/>
        <v>260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 s="6">
        <f t="shared" si="36"/>
        <v>41855.208333333336</v>
      </c>
      <c r="N486">
        <v>1411362000</v>
      </c>
      <c r="O486" s="6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9"/>
        <v>food</v>
      </c>
      <c r="T486" t="str">
        <f t="shared" si="38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5"/>
        <v>30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 s="6">
        <f t="shared" si="36"/>
        <v>43626.208333333328</v>
      </c>
      <c r="N487">
        <v>1563685200</v>
      </c>
      <c r="O487" s="6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9"/>
        <v>theater</v>
      </c>
      <c r="T487" t="str">
        <f t="shared" si="38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5"/>
        <v>13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 s="6">
        <f t="shared" si="36"/>
        <v>43168.25</v>
      </c>
      <c r="N488">
        <v>1521867600</v>
      </c>
      <c r="O488" s="6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9"/>
        <v>publishing</v>
      </c>
      <c r="T488" t="str">
        <f t="shared" si="38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5"/>
        <v>178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 s="6">
        <f t="shared" si="36"/>
        <v>42845.208333333328</v>
      </c>
      <c r="N489">
        <v>1495515600</v>
      </c>
      <c r="O489" s="6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9"/>
        <v>theater</v>
      </c>
      <c r="T489" t="str">
        <f t="shared" si="38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5"/>
        <v>220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 s="6">
        <f t="shared" si="36"/>
        <v>42403.25</v>
      </c>
      <c r="N490">
        <v>1455948000</v>
      </c>
      <c r="O490" s="6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9"/>
        <v>theater</v>
      </c>
      <c r="T490" t="str">
        <f t="shared" si="38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5"/>
        <v>101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 s="6">
        <f t="shared" si="36"/>
        <v>40406.208333333336</v>
      </c>
      <c r="N491">
        <v>1282366800</v>
      </c>
      <c r="O491" s="6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9"/>
        <v>technology</v>
      </c>
      <c r="T491" t="str">
        <f t="shared" si="38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5"/>
        <v>191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 s="6">
        <f t="shared" si="36"/>
        <v>43786.25</v>
      </c>
      <c r="N492">
        <v>1574575200</v>
      </c>
      <c r="O492" s="6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9"/>
        <v>journalism</v>
      </c>
      <c r="T492" t="str">
        <f t="shared" si="38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5"/>
        <v>305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 s="6">
        <f t="shared" si="36"/>
        <v>41456.208333333336</v>
      </c>
      <c r="N493">
        <v>1374901200</v>
      </c>
      <c r="O493" s="6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9"/>
        <v>food</v>
      </c>
      <c r="T493" t="str">
        <f t="shared" si="38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5"/>
        <v>23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 s="6">
        <f t="shared" si="36"/>
        <v>40336.208333333336</v>
      </c>
      <c r="N494">
        <v>1278910800</v>
      </c>
      <c r="O494" s="6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9"/>
        <v>film &amp; video</v>
      </c>
      <c r="T494" t="str">
        <f t="shared" si="38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5"/>
        <v>723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 s="6">
        <f t="shared" si="36"/>
        <v>43645.208333333328</v>
      </c>
      <c r="N495">
        <v>1562907600</v>
      </c>
      <c r="O495" s="6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9"/>
        <v>photography</v>
      </c>
      <c r="T495" t="str">
        <f t="shared" si="38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5"/>
        <v>547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 s="6">
        <f t="shared" si="36"/>
        <v>40990.208333333336</v>
      </c>
      <c r="N496">
        <v>1332478800</v>
      </c>
      <c r="O496" s="6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9"/>
        <v>technology</v>
      </c>
      <c r="T496" t="str">
        <f t="shared" si="38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5"/>
        <v>414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 s="6">
        <f t="shared" si="36"/>
        <v>41800.208333333336</v>
      </c>
      <c r="N497">
        <v>1402722000</v>
      </c>
      <c r="O497" s="6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9"/>
        <v>theater</v>
      </c>
      <c r="T497" t="str">
        <f t="shared" si="38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5"/>
        <v>0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 s="6">
        <f t="shared" si="36"/>
        <v>42876.208333333328</v>
      </c>
      <c r="N498">
        <v>1496811600</v>
      </c>
      <c r="O498" s="6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9"/>
        <v>film &amp; video</v>
      </c>
      <c r="T498" t="str">
        <f t="shared" si="38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5"/>
        <v>34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 s="6">
        <f t="shared" si="36"/>
        <v>42724.25</v>
      </c>
      <c r="N499">
        <v>1482213600</v>
      </c>
      <c r="O499" s="6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9"/>
        <v>technology</v>
      </c>
      <c r="T499" t="str">
        <f t="shared" si="38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5"/>
        <v>23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 s="6">
        <f t="shared" si="36"/>
        <v>42005.25</v>
      </c>
      <c r="N500">
        <v>1420264800</v>
      </c>
      <c r="O500" s="6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9"/>
        <v>technology</v>
      </c>
      <c r="T500" t="str">
        <f t="shared" si="38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5"/>
        <v>48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 s="6">
        <f t="shared" si="36"/>
        <v>42444.208333333328</v>
      </c>
      <c r="N501">
        <v>1458450000</v>
      </c>
      <c r="O501" s="6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9"/>
        <v>film &amp; video</v>
      </c>
      <c r="T501" t="str">
        <f t="shared" si="38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5"/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 s="6">
        <f t="shared" si="36"/>
        <v>41395.208333333336</v>
      </c>
      <c r="N502">
        <v>1369803600</v>
      </c>
      <c r="O502" s="6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9"/>
        <v>theater</v>
      </c>
      <c r="T502" t="str">
        <f t="shared" si="38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5"/>
        <v>70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 s="6">
        <f t="shared" si="36"/>
        <v>41345.208333333336</v>
      </c>
      <c r="N503">
        <v>1363237200</v>
      </c>
      <c r="O503" s="6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9"/>
        <v>film &amp; video</v>
      </c>
      <c r="T503" t="str">
        <f t="shared" si="38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5"/>
        <v>529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 s="6">
        <f t="shared" si="36"/>
        <v>41117.208333333336</v>
      </c>
      <c r="N504">
        <v>1345870800</v>
      </c>
      <c r="O504" s="6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9"/>
        <v>games</v>
      </c>
      <c r="T504" t="str">
        <f t="shared" si="38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5"/>
        <v>180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 s="6">
        <f t="shared" si="36"/>
        <v>42186.208333333328</v>
      </c>
      <c r="N505">
        <v>1437454800</v>
      </c>
      <c r="O505" s="6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9"/>
        <v>film &amp; video</v>
      </c>
      <c r="T505" t="str">
        <f t="shared" si="38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5"/>
        <v>92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 s="6">
        <f t="shared" si="36"/>
        <v>42142.208333333328</v>
      </c>
      <c r="N506">
        <v>1432011600</v>
      </c>
      <c r="O506" s="6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9"/>
        <v>music</v>
      </c>
      <c r="T506" t="str">
        <f t="shared" si="38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5"/>
        <v>13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 s="6">
        <f t="shared" si="36"/>
        <v>41341.25</v>
      </c>
      <c r="N507">
        <v>1366347600</v>
      </c>
      <c r="O507" s="6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9"/>
        <v>publishing</v>
      </c>
      <c r="T507" t="str">
        <f t="shared" si="38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5"/>
        <v>927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 s="6">
        <f t="shared" si="36"/>
        <v>43062.25</v>
      </c>
      <c r="N508">
        <v>1512885600</v>
      </c>
      <c r="O508" s="6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9"/>
        <v>theater</v>
      </c>
      <c r="T508" t="str">
        <f t="shared" si="38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5"/>
        <v>39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 s="6">
        <f t="shared" si="36"/>
        <v>41373.208333333336</v>
      </c>
      <c r="N509">
        <v>1369717200</v>
      </c>
      <c r="O509" s="6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9"/>
        <v>technology</v>
      </c>
      <c r="T509" t="str">
        <f t="shared" si="38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5"/>
        <v>112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 s="6">
        <f t="shared" si="36"/>
        <v>43310.208333333328</v>
      </c>
      <c r="N510">
        <v>1534654800</v>
      </c>
      <c r="O510" s="6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9"/>
        <v>theater</v>
      </c>
      <c r="T510" t="str">
        <f t="shared" si="38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5"/>
        <v>70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 s="6">
        <f t="shared" si="36"/>
        <v>41034.208333333336</v>
      </c>
      <c r="N511">
        <v>1337058000</v>
      </c>
      <c r="O511" s="6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9"/>
        <v>theater</v>
      </c>
      <c r="T511" t="str">
        <f t="shared" si="38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5"/>
        <v>119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 s="6">
        <f t="shared" si="36"/>
        <v>43251.208333333328</v>
      </c>
      <c r="N512">
        <v>1529816400</v>
      </c>
      <c r="O512" s="6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9"/>
        <v>film &amp; video</v>
      </c>
      <c r="T512" t="str">
        <f t="shared" si="38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5"/>
        <v>24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 s="6">
        <f t="shared" si="36"/>
        <v>43671.208333333328</v>
      </c>
      <c r="N513">
        <v>1564894800</v>
      </c>
      <c r="O513" s="6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9"/>
        <v>theater</v>
      </c>
      <c r="T513" t="str">
        <f t="shared" si="38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5"/>
        <v>139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 s="6">
        <f t="shared" si="36"/>
        <v>41825.208333333336</v>
      </c>
      <c r="N514">
        <v>1404622800</v>
      </c>
      <c r="O514" s="6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9"/>
        <v>games</v>
      </c>
      <c r="T514" t="str">
        <f t="shared" si="38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0">INT(E515/D515*100)</f>
        <v>39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 s="6">
        <f t="shared" ref="M515:M578" si="41">(((L515/60)/60)/24)+DATE(1970,1,1)</f>
        <v>40430.208333333336</v>
      </c>
      <c r="N515">
        <v>1284181200</v>
      </c>
      <c r="O515" s="6">
        <f t="shared" ref="O515:O578" si="42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39"/>
        <v>film &amp; video</v>
      </c>
      <c r="T515" t="str">
        <f t="shared" ref="T515:T578" si="43">_xlfn.TEXTAFTER(R515,"/")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0"/>
        <v>22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 s="6">
        <f t="shared" si="41"/>
        <v>41614.25</v>
      </c>
      <c r="N516">
        <v>1386741600</v>
      </c>
      <c r="O516" s="6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39"/>
        <v>music</v>
      </c>
      <c r="T516" t="str">
        <f t="shared" si="4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0"/>
        <v>55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 s="6">
        <f t="shared" si="41"/>
        <v>40900.25</v>
      </c>
      <c r="N517">
        <v>1324792800</v>
      </c>
      <c r="O517" s="6">
        <f t="shared" si="42"/>
        <v>40902.25</v>
      </c>
      <c r="P517" t="b">
        <v>0</v>
      </c>
      <c r="Q517" t="b">
        <v>1</v>
      </c>
      <c r="R517" t="s">
        <v>33</v>
      </c>
      <c r="S517" t="str">
        <f t="shared" ref="S517:S580" si="44">_xlfn.TEXTBEFORE(R517,"/")</f>
        <v>theater</v>
      </c>
      <c r="T517" t="str">
        <f t="shared" si="4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0"/>
        <v>42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 s="6">
        <f t="shared" si="41"/>
        <v>40396.208333333336</v>
      </c>
      <c r="N518">
        <v>1284354000</v>
      </c>
      <c r="O518" s="6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4"/>
        <v>publishing</v>
      </c>
      <c r="T518" t="str">
        <f t="shared" si="4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0"/>
        <v>112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 s="6">
        <f t="shared" si="41"/>
        <v>42860.208333333328</v>
      </c>
      <c r="N519">
        <v>1494392400</v>
      </c>
      <c r="O519" s="6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4"/>
        <v>food</v>
      </c>
      <c r="T519" t="str">
        <f t="shared" si="4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0"/>
        <v>7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 s="6">
        <f t="shared" si="41"/>
        <v>43154.25</v>
      </c>
      <c r="N520">
        <v>1519538400</v>
      </c>
      <c r="O520" s="6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4"/>
        <v>film &amp; video</v>
      </c>
      <c r="T520" t="str">
        <f t="shared" si="4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0"/>
        <v>101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 s="6">
        <f t="shared" si="41"/>
        <v>42012.25</v>
      </c>
      <c r="N521">
        <v>1421906400</v>
      </c>
      <c r="O521" s="6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4"/>
        <v>music</v>
      </c>
      <c r="T521" t="str">
        <f t="shared" si="4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0"/>
        <v>425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 s="6">
        <f t="shared" si="41"/>
        <v>43574.208333333328</v>
      </c>
      <c r="N522">
        <v>1555909200</v>
      </c>
      <c r="O522" s="6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4"/>
        <v>theater</v>
      </c>
      <c r="T522" t="str">
        <f t="shared" si="4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0"/>
        <v>145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 s="6">
        <f t="shared" si="41"/>
        <v>42605.208333333328</v>
      </c>
      <c r="N523">
        <v>1472446800</v>
      </c>
      <c r="O523" s="6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4"/>
        <v>film &amp; video</v>
      </c>
      <c r="T523" t="str">
        <f t="shared" si="4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0"/>
        <v>32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 s="6">
        <f t="shared" si="41"/>
        <v>41093.208333333336</v>
      </c>
      <c r="N524">
        <v>1342328400</v>
      </c>
      <c r="O524" s="6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4"/>
        <v>film &amp; video</v>
      </c>
      <c r="T524" t="str">
        <f t="shared" si="4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0"/>
        <v>700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 s="6">
        <f t="shared" si="41"/>
        <v>40241.25</v>
      </c>
      <c r="N525">
        <v>1268114400</v>
      </c>
      <c r="O525" s="6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4"/>
        <v>film &amp; video</v>
      </c>
      <c r="T525" t="str">
        <f t="shared" si="4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0"/>
        <v>83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 s="6">
        <f t="shared" si="41"/>
        <v>40294.208333333336</v>
      </c>
      <c r="N526">
        <v>1273381200</v>
      </c>
      <c r="O526" s="6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4"/>
        <v>theater</v>
      </c>
      <c r="T526" t="str">
        <f t="shared" si="4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0"/>
        <v>84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 s="6">
        <f t="shared" si="41"/>
        <v>40505.25</v>
      </c>
      <c r="N527">
        <v>1290837600</v>
      </c>
      <c r="O527" s="6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4"/>
        <v>technology</v>
      </c>
      <c r="T527" t="str">
        <f t="shared" si="4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0"/>
        <v>155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 s="6">
        <f t="shared" si="41"/>
        <v>42364.25</v>
      </c>
      <c r="N528">
        <v>1454306400</v>
      </c>
      <c r="O528" s="6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4"/>
        <v>theater</v>
      </c>
      <c r="T528" t="str">
        <f t="shared" si="4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0"/>
        <v>99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 s="6">
        <f t="shared" si="41"/>
        <v>42405.25</v>
      </c>
      <c r="N529">
        <v>1457762400</v>
      </c>
      <c r="O529" s="6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4"/>
        <v>film &amp; video</v>
      </c>
      <c r="T529" t="str">
        <f t="shared" si="4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0"/>
        <v>80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 s="6">
        <f t="shared" si="41"/>
        <v>41601.25</v>
      </c>
      <c r="N530">
        <v>1389074400</v>
      </c>
      <c r="O530" s="6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4"/>
        <v>music</v>
      </c>
      <c r="T530" t="str">
        <f t="shared" si="4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0"/>
        <v>11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 s="6">
        <f t="shared" si="41"/>
        <v>41769.208333333336</v>
      </c>
      <c r="N531">
        <v>1402117200</v>
      </c>
      <c r="O531" s="6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4"/>
        <v>games</v>
      </c>
      <c r="T531" t="str">
        <f t="shared" si="4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0"/>
        <v>91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 s="6">
        <f t="shared" si="41"/>
        <v>40421.208333333336</v>
      </c>
      <c r="N532">
        <v>1284440400</v>
      </c>
      <c r="O532" s="6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4"/>
        <v>publishing</v>
      </c>
      <c r="T532" t="str">
        <f t="shared" si="4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0"/>
        <v>95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 s="6">
        <f t="shared" si="41"/>
        <v>41589.25</v>
      </c>
      <c r="N533">
        <v>1388988000</v>
      </c>
      <c r="O533" s="6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4"/>
        <v>games</v>
      </c>
      <c r="T533" t="str">
        <f t="shared" si="4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0"/>
        <v>502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 s="6">
        <f t="shared" si="41"/>
        <v>43125.25</v>
      </c>
      <c r="N534">
        <v>1516946400</v>
      </c>
      <c r="O534" s="6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4"/>
        <v>theater</v>
      </c>
      <c r="T534" t="str">
        <f t="shared" si="4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0"/>
        <v>159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 s="6">
        <f t="shared" si="41"/>
        <v>41479.208333333336</v>
      </c>
      <c r="N535">
        <v>1377752400</v>
      </c>
      <c r="O535" s="6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4"/>
        <v>music</v>
      </c>
      <c r="T535" t="str">
        <f t="shared" si="4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0"/>
        <v>15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 s="6">
        <f t="shared" si="41"/>
        <v>43329.208333333328</v>
      </c>
      <c r="N536">
        <v>1534568400</v>
      </c>
      <c r="O536" s="6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4"/>
        <v>film &amp; video</v>
      </c>
      <c r="T536" t="str">
        <f t="shared" si="4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0"/>
        <v>482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 s="6">
        <f t="shared" si="41"/>
        <v>43259.208333333328</v>
      </c>
      <c r="N537">
        <v>1528606800</v>
      </c>
      <c r="O537" s="6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4"/>
        <v>theater</v>
      </c>
      <c r="T537" t="str">
        <f t="shared" si="4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0"/>
        <v>149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 s="6">
        <f t="shared" si="41"/>
        <v>40414.208333333336</v>
      </c>
      <c r="N538">
        <v>1284872400</v>
      </c>
      <c r="O538" s="6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4"/>
        <v>publishing</v>
      </c>
      <c r="T538" t="str">
        <f t="shared" si="4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0"/>
        <v>117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 s="6">
        <f t="shared" si="41"/>
        <v>43342.208333333328</v>
      </c>
      <c r="N539">
        <v>1537592400</v>
      </c>
      <c r="O539" s="6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4"/>
        <v>film &amp; video</v>
      </c>
      <c r="T539" t="str">
        <f t="shared" si="4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0"/>
        <v>37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 s="6">
        <f t="shared" si="41"/>
        <v>41539.208333333336</v>
      </c>
      <c r="N540">
        <v>1381208400</v>
      </c>
      <c r="O540" s="6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4"/>
        <v>games</v>
      </c>
      <c r="T540" t="str">
        <f t="shared" si="4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0"/>
        <v>72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 s="6">
        <f t="shared" si="41"/>
        <v>43647.208333333328</v>
      </c>
      <c r="N541">
        <v>1562475600</v>
      </c>
      <c r="O541" s="6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4"/>
        <v>food</v>
      </c>
      <c r="T541" t="str">
        <f t="shared" si="4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0"/>
        <v>265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 s="6">
        <f t="shared" si="41"/>
        <v>43225.208333333328</v>
      </c>
      <c r="N542">
        <v>1527397200</v>
      </c>
      <c r="O542" s="6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4"/>
        <v>photography</v>
      </c>
      <c r="T542" t="str">
        <f t="shared" si="4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0"/>
        <v>24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 s="6">
        <f t="shared" si="41"/>
        <v>42165.208333333328</v>
      </c>
      <c r="N543">
        <v>1436158800</v>
      </c>
      <c r="O543" s="6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4"/>
        <v>games</v>
      </c>
      <c r="T543" t="str">
        <f t="shared" si="4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0"/>
        <v>2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 s="6">
        <f t="shared" si="41"/>
        <v>42391.25</v>
      </c>
      <c r="N544">
        <v>1456034400</v>
      </c>
      <c r="O544" s="6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4"/>
        <v>music</v>
      </c>
      <c r="T544" t="str">
        <f t="shared" si="4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0"/>
        <v>16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 s="6">
        <f t="shared" si="41"/>
        <v>41528.208333333336</v>
      </c>
      <c r="N545">
        <v>1380171600</v>
      </c>
      <c r="O545" s="6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4"/>
        <v>games</v>
      </c>
      <c r="T545" t="str">
        <f t="shared" si="4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0"/>
        <v>276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 s="6">
        <f t="shared" si="41"/>
        <v>42377.25</v>
      </c>
      <c r="N546">
        <v>1453356000</v>
      </c>
      <c r="O546" s="6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4"/>
        <v>music</v>
      </c>
      <c r="T546" t="str">
        <f t="shared" si="4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0"/>
        <v>88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 s="6">
        <f t="shared" si="41"/>
        <v>43824.25</v>
      </c>
      <c r="N547">
        <v>1578981600</v>
      </c>
      <c r="O547" s="6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4"/>
        <v>theater</v>
      </c>
      <c r="T547" t="str">
        <f t="shared" si="4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0"/>
        <v>163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 s="6">
        <f t="shared" si="41"/>
        <v>43360.208333333328</v>
      </c>
      <c r="N548">
        <v>1537419600</v>
      </c>
      <c r="O548" s="6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4"/>
        <v>theater</v>
      </c>
      <c r="T548" t="str">
        <f t="shared" si="4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0"/>
        <v>969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 s="6">
        <f t="shared" si="41"/>
        <v>42029.25</v>
      </c>
      <c r="N549">
        <v>1423202400</v>
      </c>
      <c r="O549" s="6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4"/>
        <v>film &amp; video</v>
      </c>
      <c r="T549" t="str">
        <f t="shared" si="4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0"/>
        <v>270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 s="6">
        <f t="shared" si="41"/>
        <v>42461.208333333328</v>
      </c>
      <c r="N550">
        <v>1460610000</v>
      </c>
      <c r="O550" s="6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4"/>
        <v>theater</v>
      </c>
      <c r="T550" t="str">
        <f t="shared" si="4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0"/>
        <v>284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 s="6">
        <f t="shared" si="41"/>
        <v>41422.208333333336</v>
      </c>
      <c r="N551">
        <v>1370494800</v>
      </c>
      <c r="O551" s="6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4"/>
        <v>technology</v>
      </c>
      <c r="T551" t="str">
        <f t="shared" si="4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0"/>
        <v>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 s="6">
        <f t="shared" si="41"/>
        <v>40968.25</v>
      </c>
      <c r="N552">
        <v>1332306000</v>
      </c>
      <c r="O552" s="6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4"/>
        <v>music</v>
      </c>
      <c r="T552" t="str">
        <f t="shared" si="4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0"/>
        <v>58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 s="6">
        <f t="shared" si="41"/>
        <v>41993.25</v>
      </c>
      <c r="N553">
        <v>1422511200</v>
      </c>
      <c r="O553" s="6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4"/>
        <v>technology</v>
      </c>
      <c r="T553" t="str">
        <f t="shared" si="4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0"/>
        <v>98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 s="6">
        <f t="shared" si="41"/>
        <v>42700.25</v>
      </c>
      <c r="N554">
        <v>1480312800</v>
      </c>
      <c r="O554" s="6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4"/>
        <v>theater</v>
      </c>
      <c r="T554" t="str">
        <f t="shared" si="4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0"/>
        <v>43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 s="6">
        <f t="shared" si="41"/>
        <v>40545.25</v>
      </c>
      <c r="N555">
        <v>1294034400</v>
      </c>
      <c r="O555" s="6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4"/>
        <v>music</v>
      </c>
      <c r="T555" t="str">
        <f t="shared" si="4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0"/>
        <v>151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 s="6">
        <f t="shared" si="41"/>
        <v>42723.25</v>
      </c>
      <c r="N556">
        <v>1482645600</v>
      </c>
      <c r="O556" s="6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4"/>
        <v>music</v>
      </c>
      <c r="T556" t="str">
        <f t="shared" si="4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0"/>
        <v>223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 s="6">
        <f t="shared" si="41"/>
        <v>41731.208333333336</v>
      </c>
      <c r="N557">
        <v>1399093200</v>
      </c>
      <c r="O557" s="6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4"/>
        <v>music</v>
      </c>
      <c r="T557" t="str">
        <f t="shared" si="4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0"/>
        <v>239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 s="6">
        <f t="shared" si="41"/>
        <v>40792.208333333336</v>
      </c>
      <c r="N558">
        <v>1315890000</v>
      </c>
      <c r="O558" s="6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4"/>
        <v>publishing</v>
      </c>
      <c r="T558" t="str">
        <f t="shared" si="4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0"/>
        <v>199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 s="6">
        <f t="shared" si="41"/>
        <v>42279.208333333328</v>
      </c>
      <c r="N559">
        <v>1444021200</v>
      </c>
      <c r="O559" s="6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4"/>
        <v>film &amp; video</v>
      </c>
      <c r="T559" t="str">
        <f t="shared" si="4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0"/>
        <v>137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 s="6">
        <f t="shared" si="41"/>
        <v>42424.25</v>
      </c>
      <c r="N560">
        <v>1460005200</v>
      </c>
      <c r="O560" s="6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4"/>
        <v>theater</v>
      </c>
      <c r="T560" t="str">
        <f t="shared" si="4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0"/>
        <v>100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 s="6">
        <f t="shared" si="41"/>
        <v>42584.208333333328</v>
      </c>
      <c r="N561">
        <v>1470718800</v>
      </c>
      <c r="O561" s="6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4"/>
        <v>theater</v>
      </c>
      <c r="T561" t="str">
        <f t="shared" si="4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0"/>
        <v>794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 s="6">
        <f t="shared" si="41"/>
        <v>40865.25</v>
      </c>
      <c r="N562">
        <v>1325052000</v>
      </c>
      <c r="O562" s="6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4"/>
        <v>film &amp; video</v>
      </c>
      <c r="T562" t="str">
        <f t="shared" si="4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0"/>
        <v>369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 s="6">
        <f t="shared" si="41"/>
        <v>40833.208333333336</v>
      </c>
      <c r="N563">
        <v>1319000400</v>
      </c>
      <c r="O563" s="6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4"/>
        <v>theater</v>
      </c>
      <c r="T563" t="str">
        <f t="shared" si="4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0"/>
        <v>12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 s="6">
        <f t="shared" si="41"/>
        <v>43536.208333333328</v>
      </c>
      <c r="N564">
        <v>1552539600</v>
      </c>
      <c r="O564" s="6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4"/>
        <v>music</v>
      </c>
      <c r="T564" t="str">
        <f t="shared" si="4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0"/>
        <v>138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 s="6">
        <f t="shared" si="41"/>
        <v>43417.25</v>
      </c>
      <c r="N565">
        <v>1543816800</v>
      </c>
      <c r="O565" s="6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4"/>
        <v>film &amp; video</v>
      </c>
      <c r="T565" t="str">
        <f t="shared" si="4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0"/>
        <v>83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 s="6">
        <f t="shared" si="41"/>
        <v>42078.208333333328</v>
      </c>
      <c r="N566">
        <v>1427086800</v>
      </c>
      <c r="O566" s="6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4"/>
        <v>theater</v>
      </c>
      <c r="T566" t="str">
        <f t="shared" si="4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0"/>
        <v>204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 s="6">
        <f t="shared" si="41"/>
        <v>40862.25</v>
      </c>
      <c r="N567">
        <v>1323064800</v>
      </c>
      <c r="O567" s="6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4"/>
        <v>theater</v>
      </c>
      <c r="T567" t="str">
        <f t="shared" si="4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0"/>
        <v>44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 s="6">
        <f t="shared" si="41"/>
        <v>42424.25</v>
      </c>
      <c r="N568">
        <v>1458277200</v>
      </c>
      <c r="O568" s="6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4"/>
        <v>music</v>
      </c>
      <c r="T568" t="str">
        <f t="shared" si="4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0"/>
        <v>218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 s="6">
        <f t="shared" si="41"/>
        <v>41830.208333333336</v>
      </c>
      <c r="N569">
        <v>1405141200</v>
      </c>
      <c r="O569" s="6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4"/>
        <v>music</v>
      </c>
      <c r="T569" t="str">
        <f t="shared" si="4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0"/>
        <v>186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 s="6">
        <f t="shared" si="41"/>
        <v>40374.208333333336</v>
      </c>
      <c r="N570">
        <v>1283058000</v>
      </c>
      <c r="O570" s="6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4"/>
        <v>theater</v>
      </c>
      <c r="T570" t="str">
        <f t="shared" si="4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0"/>
        <v>237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 s="6">
        <f t="shared" si="41"/>
        <v>40554.25</v>
      </c>
      <c r="N571">
        <v>1295762400</v>
      </c>
      <c r="O571" s="6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4"/>
        <v>film &amp; video</v>
      </c>
      <c r="T571" t="str">
        <f t="shared" si="4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0"/>
        <v>305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 s="6">
        <f t="shared" si="41"/>
        <v>41993.25</v>
      </c>
      <c r="N572">
        <v>1419573600</v>
      </c>
      <c r="O572" s="6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4"/>
        <v>music</v>
      </c>
      <c r="T572" t="str">
        <f t="shared" si="4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0"/>
        <v>94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 s="6">
        <f t="shared" si="41"/>
        <v>42174.208333333328</v>
      </c>
      <c r="N573">
        <v>1438750800</v>
      </c>
      <c r="O573" s="6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4"/>
        <v>film &amp; video</v>
      </c>
      <c r="T573" t="str">
        <f t="shared" si="4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0"/>
        <v>54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 s="6">
        <f t="shared" si="41"/>
        <v>42275.208333333328</v>
      </c>
      <c r="N574">
        <v>1444798800</v>
      </c>
      <c r="O574" s="6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4"/>
        <v>music</v>
      </c>
      <c r="T574" t="str">
        <f t="shared" si="4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0"/>
        <v>111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 s="6">
        <f t="shared" si="41"/>
        <v>41761.208333333336</v>
      </c>
      <c r="N575">
        <v>1399179600</v>
      </c>
      <c r="O575" s="6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4"/>
        <v>journalism</v>
      </c>
      <c r="T575" t="str">
        <f t="shared" si="4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0"/>
        <v>369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 s="6">
        <f t="shared" si="41"/>
        <v>43806.25</v>
      </c>
      <c r="N576">
        <v>1576562400</v>
      </c>
      <c r="O576" s="6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4"/>
        <v>food</v>
      </c>
      <c r="T576" t="str">
        <f t="shared" si="4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0"/>
        <v>62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 s="6">
        <f t="shared" si="41"/>
        <v>41779.208333333336</v>
      </c>
      <c r="N577">
        <v>1400821200</v>
      </c>
      <c r="O577" s="6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4"/>
        <v>theater</v>
      </c>
      <c r="T577" t="str">
        <f t="shared" si="4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0"/>
        <v>64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 s="6">
        <f t="shared" si="41"/>
        <v>43040.208333333328</v>
      </c>
      <c r="N578">
        <v>1510984800</v>
      </c>
      <c r="O578" s="6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4"/>
        <v>theater</v>
      </c>
      <c r="T578" t="str">
        <f t="shared" si="4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5">INT(E579/D579*100)</f>
        <v>18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 s="6">
        <f t="shared" ref="M579:M642" si="46">(((L579/60)/60)/24)+DATE(1970,1,1)</f>
        <v>40613.25</v>
      </c>
      <c r="N579">
        <v>1302066000</v>
      </c>
      <c r="O579" s="6">
        <f t="shared" ref="O579:O642" si="4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44"/>
        <v>music</v>
      </c>
      <c r="T579" t="str">
        <f t="shared" ref="T579:T642" si="48">_xlfn.TEXTAFTER(R579,"/")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5"/>
        <v>16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 s="6">
        <f t="shared" si="46"/>
        <v>40878.25</v>
      </c>
      <c r="N580">
        <v>1322978400</v>
      </c>
      <c r="O580" s="6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4"/>
        <v>film &amp; video</v>
      </c>
      <c r="T580" t="str">
        <f t="shared" si="4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5"/>
        <v>101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 s="6">
        <f t="shared" si="46"/>
        <v>40762.208333333336</v>
      </c>
      <c r="N581">
        <v>1313730000</v>
      </c>
      <c r="O581" s="6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ref="S581:S644" si="49">_xlfn.TEXTBEFORE(R581,"/")</f>
        <v>music</v>
      </c>
      <c r="T581" t="str">
        <f t="shared" si="4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5"/>
        <v>341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 s="6">
        <f t="shared" si="46"/>
        <v>41696.25</v>
      </c>
      <c r="N582">
        <v>1394085600</v>
      </c>
      <c r="O582" s="6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9"/>
        <v>theater</v>
      </c>
      <c r="T582" t="str">
        <f t="shared" si="4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5"/>
        <v>64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 s="6">
        <f t="shared" si="46"/>
        <v>40662.208333333336</v>
      </c>
      <c r="N583">
        <v>1305349200</v>
      </c>
      <c r="O583" s="6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9"/>
        <v>technology</v>
      </c>
      <c r="T583" t="str">
        <f t="shared" si="4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5"/>
        <v>52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 s="6">
        <f t="shared" si="46"/>
        <v>42165.208333333328</v>
      </c>
      <c r="N584">
        <v>1434344400</v>
      </c>
      <c r="O584" s="6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9"/>
        <v>games</v>
      </c>
      <c r="T584" t="str">
        <f t="shared" si="4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5"/>
        <v>322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 s="6">
        <f t="shared" si="46"/>
        <v>40959.25</v>
      </c>
      <c r="N585">
        <v>1331186400</v>
      </c>
      <c r="O585" s="6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9"/>
        <v>film &amp; video</v>
      </c>
      <c r="T585" t="str">
        <f t="shared" si="4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5"/>
        <v>119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 s="6">
        <f t="shared" si="46"/>
        <v>41024.208333333336</v>
      </c>
      <c r="N586">
        <v>1336539600</v>
      </c>
      <c r="O586" s="6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9"/>
        <v>technology</v>
      </c>
      <c r="T586" t="str">
        <f t="shared" si="4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5"/>
        <v>146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 s="6">
        <f t="shared" si="46"/>
        <v>40255.208333333336</v>
      </c>
      <c r="N587">
        <v>1269752400</v>
      </c>
      <c r="O587" s="6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9"/>
        <v>publishing</v>
      </c>
      <c r="T587" t="str">
        <f t="shared" si="4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5"/>
        <v>950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 s="6">
        <f t="shared" si="46"/>
        <v>40499.25</v>
      </c>
      <c r="N588">
        <v>1291615200</v>
      </c>
      <c r="O588" s="6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9"/>
        <v>music</v>
      </c>
      <c r="T588" t="str">
        <f t="shared" si="4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5"/>
        <v>72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 s="6">
        <f t="shared" si="46"/>
        <v>43484.25</v>
      </c>
      <c r="N589">
        <v>1552366800</v>
      </c>
      <c r="O589" s="6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9"/>
        <v>food</v>
      </c>
      <c r="T589" t="str">
        <f t="shared" si="4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5"/>
        <v>79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 s="6">
        <f t="shared" si="46"/>
        <v>40262.208333333336</v>
      </c>
      <c r="N590">
        <v>1272171600</v>
      </c>
      <c r="O590" s="6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9"/>
        <v>theater</v>
      </c>
      <c r="T590" t="str">
        <f t="shared" si="4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5"/>
        <v>64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 s="6">
        <f t="shared" si="46"/>
        <v>42190.208333333328</v>
      </c>
      <c r="N591">
        <v>1436677200</v>
      </c>
      <c r="O591" s="6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9"/>
        <v>film &amp; video</v>
      </c>
      <c r="T591" t="str">
        <f t="shared" si="4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5"/>
        <v>82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 s="6">
        <f t="shared" si="46"/>
        <v>41994.25</v>
      </c>
      <c r="N592">
        <v>1420092000</v>
      </c>
      <c r="O592" s="6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9"/>
        <v>publishing</v>
      </c>
      <c r="T592" t="str">
        <f t="shared" si="4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5"/>
        <v>1037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 s="6">
        <f t="shared" si="46"/>
        <v>40373.208333333336</v>
      </c>
      <c r="N593">
        <v>1279947600</v>
      </c>
      <c r="O593" s="6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9"/>
        <v>games</v>
      </c>
      <c r="T593" t="str">
        <f t="shared" si="4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5"/>
        <v>12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 s="6">
        <f t="shared" si="46"/>
        <v>41789.208333333336</v>
      </c>
      <c r="N594">
        <v>1402203600</v>
      </c>
      <c r="O594" s="6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9"/>
        <v>theater</v>
      </c>
      <c r="T594" t="str">
        <f t="shared" si="4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5"/>
        <v>154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 s="6">
        <f t="shared" si="46"/>
        <v>41724.208333333336</v>
      </c>
      <c r="N595">
        <v>1396933200</v>
      </c>
      <c r="O595" s="6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9"/>
        <v>film &amp; video</v>
      </c>
      <c r="T595" t="str">
        <f t="shared" si="4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5"/>
        <v>7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 s="6">
        <f t="shared" si="46"/>
        <v>42548.208333333328</v>
      </c>
      <c r="N596">
        <v>1467262800</v>
      </c>
      <c r="O596" s="6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9"/>
        <v>theater</v>
      </c>
      <c r="T596" t="str">
        <f t="shared" si="4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5"/>
        <v>208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 s="6">
        <f t="shared" si="46"/>
        <v>40253.208333333336</v>
      </c>
      <c r="N597">
        <v>1270530000</v>
      </c>
      <c r="O597" s="6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9"/>
        <v>theater</v>
      </c>
      <c r="T597" t="str">
        <f t="shared" si="4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5"/>
        <v>99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 s="6">
        <f t="shared" si="46"/>
        <v>42434.25</v>
      </c>
      <c r="N598">
        <v>1457762400</v>
      </c>
      <c r="O598" s="6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9"/>
        <v>film &amp; video</v>
      </c>
      <c r="T598" t="str">
        <f t="shared" si="4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5"/>
        <v>201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 s="6">
        <f t="shared" si="46"/>
        <v>43786.25</v>
      </c>
      <c r="N599">
        <v>1575525600</v>
      </c>
      <c r="O599" s="6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9"/>
        <v>theater</v>
      </c>
      <c r="T599" t="str">
        <f t="shared" si="4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5"/>
        <v>162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 s="6">
        <f t="shared" si="46"/>
        <v>40344.208333333336</v>
      </c>
      <c r="N600">
        <v>1279083600</v>
      </c>
      <c r="O600" s="6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9"/>
        <v>music</v>
      </c>
      <c r="T600" t="str">
        <f t="shared" si="4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5"/>
        <v>3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 s="6">
        <f t="shared" si="46"/>
        <v>42047.25</v>
      </c>
      <c r="N601">
        <v>1424412000</v>
      </c>
      <c r="O601" s="6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9"/>
        <v>film &amp; video</v>
      </c>
      <c r="T601" t="str">
        <f t="shared" si="4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5"/>
        <v>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 s="6">
        <f t="shared" si="46"/>
        <v>41485.208333333336</v>
      </c>
      <c r="N602">
        <v>1376197200</v>
      </c>
      <c r="O602" s="6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9"/>
        <v>food</v>
      </c>
      <c r="T602" t="str">
        <f t="shared" si="4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5"/>
        <v>206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 s="6">
        <f t="shared" si="46"/>
        <v>41789.208333333336</v>
      </c>
      <c r="N603">
        <v>1402894800</v>
      </c>
      <c r="O603" s="6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9"/>
        <v>technology</v>
      </c>
      <c r="T603" t="str">
        <f t="shared" si="4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5"/>
        <v>128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 s="6">
        <f t="shared" si="46"/>
        <v>42160.208333333328</v>
      </c>
      <c r="N604">
        <v>1434430800</v>
      </c>
      <c r="O604" s="6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9"/>
        <v>theater</v>
      </c>
      <c r="T604" t="str">
        <f t="shared" si="4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5"/>
        <v>119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 s="6">
        <f t="shared" si="46"/>
        <v>43573.208333333328</v>
      </c>
      <c r="N605">
        <v>1557896400</v>
      </c>
      <c r="O605" s="6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9"/>
        <v>theater</v>
      </c>
      <c r="T605" t="str">
        <f t="shared" si="4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5"/>
        <v>170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 s="6">
        <f t="shared" si="46"/>
        <v>40565.25</v>
      </c>
      <c r="N606">
        <v>1297490400</v>
      </c>
      <c r="O606" s="6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9"/>
        <v>theater</v>
      </c>
      <c r="T606" t="str">
        <f t="shared" si="4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5"/>
        <v>187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 s="6">
        <f t="shared" si="46"/>
        <v>42280.208333333328</v>
      </c>
      <c r="N607">
        <v>1447394400</v>
      </c>
      <c r="O607" s="6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9"/>
        <v>publishing</v>
      </c>
      <c r="T607" t="str">
        <f t="shared" si="4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5"/>
        <v>188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 s="6">
        <f t="shared" si="46"/>
        <v>42436.25</v>
      </c>
      <c r="N608">
        <v>1458277200</v>
      </c>
      <c r="O608" s="6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9"/>
        <v>music</v>
      </c>
      <c r="T608" t="str">
        <f t="shared" si="4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5"/>
        <v>131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 s="6">
        <f t="shared" si="46"/>
        <v>41721.208333333336</v>
      </c>
      <c r="N609">
        <v>1395723600</v>
      </c>
      <c r="O609" s="6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9"/>
        <v>food</v>
      </c>
      <c r="T609" t="str">
        <f t="shared" si="4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5"/>
        <v>283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 s="6">
        <f t="shared" si="46"/>
        <v>43530.25</v>
      </c>
      <c r="N610">
        <v>1552197600</v>
      </c>
      <c r="O610" s="6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9"/>
        <v>music</v>
      </c>
      <c r="T610" t="str">
        <f t="shared" si="4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5"/>
        <v>120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 s="6">
        <f t="shared" si="46"/>
        <v>43481.25</v>
      </c>
      <c r="N611">
        <v>1549087200</v>
      </c>
      <c r="O611" s="6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9"/>
        <v>film &amp; video</v>
      </c>
      <c r="T611" t="str">
        <f t="shared" si="4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5"/>
        <v>419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 s="6">
        <f t="shared" si="46"/>
        <v>41259.25</v>
      </c>
      <c r="N612">
        <v>1356847200</v>
      </c>
      <c r="O612" s="6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9"/>
        <v>theater</v>
      </c>
      <c r="T612" t="str">
        <f t="shared" si="4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5"/>
        <v>13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 s="6">
        <f t="shared" si="46"/>
        <v>41480.208333333336</v>
      </c>
      <c r="N613">
        <v>1375765200</v>
      </c>
      <c r="O613" s="6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9"/>
        <v>theater</v>
      </c>
      <c r="T613" t="str">
        <f t="shared" si="4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5"/>
        <v>139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 s="6">
        <f t="shared" si="46"/>
        <v>40474.208333333336</v>
      </c>
      <c r="N614">
        <v>1289800800</v>
      </c>
      <c r="O614" s="6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9"/>
        <v>music</v>
      </c>
      <c r="T614" t="str">
        <f t="shared" si="4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5"/>
        <v>174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 s="6">
        <f t="shared" si="46"/>
        <v>42973.208333333328</v>
      </c>
      <c r="N615">
        <v>1504501200</v>
      </c>
      <c r="O615" s="6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9"/>
        <v>theater</v>
      </c>
      <c r="T615" t="str">
        <f t="shared" si="4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5"/>
        <v>155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 s="6">
        <f t="shared" si="46"/>
        <v>42746.25</v>
      </c>
      <c r="N616">
        <v>1485669600</v>
      </c>
      <c r="O616" s="6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9"/>
        <v>theater</v>
      </c>
      <c r="T616" t="str">
        <f t="shared" si="4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5"/>
        <v>170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 s="6">
        <f t="shared" si="46"/>
        <v>42489.208333333328</v>
      </c>
      <c r="N617">
        <v>1462770000</v>
      </c>
      <c r="O617" s="6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9"/>
        <v>theater</v>
      </c>
      <c r="T617" t="str">
        <f t="shared" si="4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5"/>
        <v>189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 s="6">
        <f t="shared" si="46"/>
        <v>41537.208333333336</v>
      </c>
      <c r="N618">
        <v>1379739600</v>
      </c>
      <c r="O618" s="6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9"/>
        <v>music</v>
      </c>
      <c r="T618" t="str">
        <f t="shared" si="4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5"/>
        <v>249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 s="6">
        <f t="shared" si="46"/>
        <v>41794.208333333336</v>
      </c>
      <c r="N619">
        <v>1402722000</v>
      </c>
      <c r="O619" s="6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9"/>
        <v>theater</v>
      </c>
      <c r="T619" t="str">
        <f t="shared" si="4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5"/>
        <v>48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 s="6">
        <f t="shared" si="46"/>
        <v>41396.208333333336</v>
      </c>
      <c r="N620">
        <v>1369285200</v>
      </c>
      <c r="O620" s="6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9"/>
        <v>publishing</v>
      </c>
      <c r="T620" t="str">
        <f t="shared" si="4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5"/>
        <v>28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 s="6">
        <f t="shared" si="46"/>
        <v>40669.208333333336</v>
      </c>
      <c r="N621">
        <v>1304744400</v>
      </c>
      <c r="O621" s="6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9"/>
        <v>theater</v>
      </c>
      <c r="T621" t="str">
        <f t="shared" si="4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5"/>
        <v>268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 s="6">
        <f t="shared" si="46"/>
        <v>42559.208333333328</v>
      </c>
      <c r="N622">
        <v>1468299600</v>
      </c>
      <c r="O622" s="6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9"/>
        <v>photography</v>
      </c>
      <c r="T622" t="str">
        <f t="shared" si="4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5"/>
        <v>619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 s="6">
        <f t="shared" si="46"/>
        <v>42626.208333333328</v>
      </c>
      <c r="N623">
        <v>1474174800</v>
      </c>
      <c r="O623" s="6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9"/>
        <v>theater</v>
      </c>
      <c r="T623" t="str">
        <f t="shared" si="4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5"/>
        <v>3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 s="6">
        <f t="shared" si="46"/>
        <v>43205.208333333328</v>
      </c>
      <c r="N624">
        <v>1526014800</v>
      </c>
      <c r="O624" s="6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9"/>
        <v>music</v>
      </c>
      <c r="T624" t="str">
        <f t="shared" si="4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5"/>
        <v>159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 s="6">
        <f t="shared" si="46"/>
        <v>42201.208333333328</v>
      </c>
      <c r="N625">
        <v>1437454800</v>
      </c>
      <c r="O625" s="6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9"/>
        <v>theater</v>
      </c>
      <c r="T625" t="str">
        <f t="shared" si="4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5"/>
        <v>279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 s="6">
        <f t="shared" si="46"/>
        <v>42029.25</v>
      </c>
      <c r="N626">
        <v>1422684000</v>
      </c>
      <c r="O626" s="6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9"/>
        <v>photography</v>
      </c>
      <c r="T626" t="str">
        <f t="shared" si="4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5"/>
        <v>77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 s="6">
        <f t="shared" si="46"/>
        <v>43857.25</v>
      </c>
      <c r="N627">
        <v>1581314400</v>
      </c>
      <c r="O627" s="6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9"/>
        <v>theater</v>
      </c>
      <c r="T627" t="str">
        <f t="shared" si="4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5"/>
        <v>206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 s="6">
        <f t="shared" si="46"/>
        <v>40449.208333333336</v>
      </c>
      <c r="N628">
        <v>1286427600</v>
      </c>
      <c r="O628" s="6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9"/>
        <v>theater</v>
      </c>
      <c r="T628" t="str">
        <f t="shared" si="4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5"/>
        <v>694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 s="6">
        <f t="shared" si="46"/>
        <v>40345.208333333336</v>
      </c>
      <c r="N629">
        <v>1278738000</v>
      </c>
      <c r="O629" s="6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9"/>
        <v>food</v>
      </c>
      <c r="T629" t="str">
        <f t="shared" si="4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5"/>
        <v>151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 s="6">
        <f t="shared" si="46"/>
        <v>40455.208333333336</v>
      </c>
      <c r="N630">
        <v>1286427600</v>
      </c>
      <c r="O630" s="6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9"/>
        <v>music</v>
      </c>
      <c r="T630" t="str">
        <f t="shared" si="4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5"/>
        <v>64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 s="6">
        <f t="shared" si="46"/>
        <v>42557.208333333328</v>
      </c>
      <c r="N631">
        <v>1467954000</v>
      </c>
      <c r="O631" s="6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9"/>
        <v>theater</v>
      </c>
      <c r="T631" t="str">
        <f t="shared" si="4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5"/>
        <v>62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 s="6">
        <f t="shared" si="46"/>
        <v>43586.208333333328</v>
      </c>
      <c r="N632">
        <v>1557637200</v>
      </c>
      <c r="O632" s="6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9"/>
        <v>theater</v>
      </c>
      <c r="T632" t="str">
        <f t="shared" si="4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5"/>
        <v>310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 s="6">
        <f t="shared" si="46"/>
        <v>43550.208333333328</v>
      </c>
      <c r="N633">
        <v>1553922000</v>
      </c>
      <c r="O633" s="6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9"/>
        <v>theater</v>
      </c>
      <c r="T633" t="str">
        <f t="shared" si="4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5"/>
        <v>42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 s="6">
        <f t="shared" si="46"/>
        <v>41945.208333333336</v>
      </c>
      <c r="N634">
        <v>1416463200</v>
      </c>
      <c r="O634" s="6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9"/>
        <v>theater</v>
      </c>
      <c r="T634" t="str">
        <f t="shared" si="4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5"/>
        <v>83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 s="6">
        <f t="shared" si="46"/>
        <v>42315.25</v>
      </c>
      <c r="N635">
        <v>1447221600</v>
      </c>
      <c r="O635" s="6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9"/>
        <v>film &amp; video</v>
      </c>
      <c r="T635" t="str">
        <f t="shared" si="4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5"/>
        <v>78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 s="6">
        <f t="shared" si="46"/>
        <v>42819.208333333328</v>
      </c>
      <c r="N636">
        <v>1491627600</v>
      </c>
      <c r="O636" s="6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9"/>
        <v>film &amp; video</v>
      </c>
      <c r="T636" t="str">
        <f t="shared" si="4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5"/>
        <v>114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 s="6">
        <f t="shared" si="46"/>
        <v>41314.25</v>
      </c>
      <c r="N637">
        <v>1363150800</v>
      </c>
      <c r="O637" s="6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9"/>
        <v>film &amp; video</v>
      </c>
      <c r="T637" t="str">
        <f t="shared" si="4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5"/>
        <v>64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 s="6">
        <f t="shared" si="46"/>
        <v>40926.25</v>
      </c>
      <c r="N638">
        <v>1330754400</v>
      </c>
      <c r="O638" s="6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9"/>
        <v>film &amp; video</v>
      </c>
      <c r="T638" t="str">
        <f t="shared" si="4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5"/>
        <v>79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 s="6">
        <f t="shared" si="46"/>
        <v>42688.25</v>
      </c>
      <c r="N639">
        <v>1479794400</v>
      </c>
      <c r="O639" s="6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9"/>
        <v>theater</v>
      </c>
      <c r="T639" t="str">
        <f t="shared" si="4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5"/>
        <v>11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 s="6">
        <f t="shared" si="46"/>
        <v>40386.208333333336</v>
      </c>
      <c r="N640">
        <v>1281243600</v>
      </c>
      <c r="O640" s="6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9"/>
        <v>theater</v>
      </c>
      <c r="T640" t="str">
        <f t="shared" si="4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5"/>
        <v>56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 s="6">
        <f t="shared" si="46"/>
        <v>43309.208333333328</v>
      </c>
      <c r="N641">
        <v>1532754000</v>
      </c>
      <c r="O641" s="6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9"/>
        <v>film &amp; video</v>
      </c>
      <c r="T641" t="str">
        <f t="shared" si="4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5"/>
        <v>16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 s="6">
        <f t="shared" si="46"/>
        <v>42387.25</v>
      </c>
      <c r="N642">
        <v>1453356000</v>
      </c>
      <c r="O642" s="6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9"/>
        <v>theater</v>
      </c>
      <c r="T642" t="str">
        <f t="shared" si="4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0">INT(E643/D643*100)</f>
        <v>119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 s="6">
        <f t="shared" ref="M643:M706" si="51">(((L643/60)/60)/24)+DATE(1970,1,1)</f>
        <v>42786.25</v>
      </c>
      <c r="N643">
        <v>1489986000</v>
      </c>
      <c r="O643" s="6">
        <f t="shared" ref="O643:O706" si="5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49"/>
        <v>theater</v>
      </c>
      <c r="T643" t="str">
        <f t="shared" ref="T643:T706" si="53">_xlfn.TEXTAFTER(R643,"/")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0"/>
        <v>145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 s="6">
        <f t="shared" si="51"/>
        <v>43451.25</v>
      </c>
      <c r="N644">
        <v>1545804000</v>
      </c>
      <c r="O644" s="6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49"/>
        <v>technology</v>
      </c>
      <c r="T644" t="str">
        <f t="shared" si="53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0"/>
        <v>221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 s="6">
        <f t="shared" si="51"/>
        <v>42795.25</v>
      </c>
      <c r="N645">
        <v>1489899600</v>
      </c>
      <c r="O645" s="6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ref="S645:S708" si="54">_xlfn.TEXTBEFORE(R645,"/")</f>
        <v>theater</v>
      </c>
      <c r="T645" t="str">
        <f t="shared" si="53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0"/>
        <v>48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 s="6">
        <f t="shared" si="51"/>
        <v>43452.25</v>
      </c>
      <c r="N646">
        <v>1546495200</v>
      </c>
      <c r="O646" s="6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4"/>
        <v>theater</v>
      </c>
      <c r="T646" t="str">
        <f t="shared" si="53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0"/>
        <v>92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 s="6">
        <f t="shared" si="51"/>
        <v>43369.208333333328</v>
      </c>
      <c r="N647">
        <v>1539752400</v>
      </c>
      <c r="O647" s="6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4"/>
        <v>music</v>
      </c>
      <c r="T647" t="str">
        <f t="shared" si="53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0"/>
        <v>88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 s="6">
        <f t="shared" si="51"/>
        <v>41346.208333333336</v>
      </c>
      <c r="N648">
        <v>1364101200</v>
      </c>
      <c r="O648" s="6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4"/>
        <v>games</v>
      </c>
      <c r="T648" t="str">
        <f t="shared" si="53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0"/>
        <v>41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 s="6">
        <f t="shared" si="51"/>
        <v>43199.208333333328</v>
      </c>
      <c r="N649">
        <v>1525323600</v>
      </c>
      <c r="O649" s="6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4"/>
        <v>publishing</v>
      </c>
      <c r="T649" t="str">
        <f t="shared" si="53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0"/>
        <v>63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 s="6">
        <f t="shared" si="51"/>
        <v>42922.208333333328</v>
      </c>
      <c r="N650">
        <v>1500872400</v>
      </c>
      <c r="O650" s="6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4"/>
        <v>food</v>
      </c>
      <c r="T650" t="str">
        <f t="shared" si="53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0"/>
        <v>48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 s="6">
        <f t="shared" si="51"/>
        <v>40471.208333333336</v>
      </c>
      <c r="N651">
        <v>1288501200</v>
      </c>
      <c r="O651" s="6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4"/>
        <v>theater</v>
      </c>
      <c r="T651" t="str">
        <f t="shared" si="53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0"/>
        <v>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 s="6">
        <f t="shared" si="51"/>
        <v>41828.208333333336</v>
      </c>
      <c r="N652">
        <v>1407128400</v>
      </c>
      <c r="O652" s="6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4"/>
        <v>music</v>
      </c>
      <c r="T652" t="str">
        <f t="shared" si="53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0"/>
        <v>88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 s="6">
        <f t="shared" si="51"/>
        <v>41692.25</v>
      </c>
      <c r="N653">
        <v>1394344800</v>
      </c>
      <c r="O653" s="6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4"/>
        <v>film &amp; video</v>
      </c>
      <c r="T653" t="str">
        <f t="shared" si="53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0"/>
        <v>126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 s="6">
        <f t="shared" si="51"/>
        <v>42587.208333333328</v>
      </c>
      <c r="N654">
        <v>1474088400</v>
      </c>
      <c r="O654" s="6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4"/>
        <v>technology</v>
      </c>
      <c r="T654" t="str">
        <f t="shared" si="53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0"/>
        <v>2338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 s="6">
        <f t="shared" si="51"/>
        <v>42468.208333333328</v>
      </c>
      <c r="N655">
        <v>1460264400</v>
      </c>
      <c r="O655" s="6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4"/>
        <v>technology</v>
      </c>
      <c r="T655" t="str">
        <f t="shared" si="53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0"/>
        <v>508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 s="6">
        <f t="shared" si="51"/>
        <v>42240.208333333328</v>
      </c>
      <c r="N656">
        <v>1440824400</v>
      </c>
      <c r="O656" s="6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4"/>
        <v>music</v>
      </c>
      <c r="T656" t="str">
        <f t="shared" si="53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0"/>
        <v>191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 s="6">
        <f t="shared" si="51"/>
        <v>42796.25</v>
      </c>
      <c r="N657">
        <v>1489554000</v>
      </c>
      <c r="O657" s="6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4"/>
        <v>photography</v>
      </c>
      <c r="T657" t="str">
        <f t="shared" si="53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0"/>
        <v>42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 s="6">
        <f t="shared" si="51"/>
        <v>43097.25</v>
      </c>
      <c r="N658">
        <v>1514872800</v>
      </c>
      <c r="O658" s="6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4"/>
        <v>food</v>
      </c>
      <c r="T658" t="str">
        <f t="shared" si="53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0"/>
        <v>8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 s="6">
        <f t="shared" si="51"/>
        <v>43096.25</v>
      </c>
      <c r="N659">
        <v>1515736800</v>
      </c>
      <c r="O659" s="6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4"/>
        <v>film &amp; video</v>
      </c>
      <c r="T659" t="str">
        <f t="shared" si="53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0"/>
        <v>60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 s="6">
        <f t="shared" si="51"/>
        <v>42246.208333333328</v>
      </c>
      <c r="N660">
        <v>1442898000</v>
      </c>
      <c r="O660" s="6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4"/>
        <v>music</v>
      </c>
      <c r="T660" t="str">
        <f t="shared" si="53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0"/>
        <v>47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 s="6">
        <f t="shared" si="51"/>
        <v>40570.25</v>
      </c>
      <c r="N661">
        <v>1296194400</v>
      </c>
      <c r="O661" s="6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4"/>
        <v>film &amp; video</v>
      </c>
      <c r="T661" t="str">
        <f t="shared" si="53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0"/>
        <v>81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 s="6">
        <f t="shared" si="51"/>
        <v>42237.208333333328</v>
      </c>
      <c r="N662">
        <v>1440910800</v>
      </c>
      <c r="O662" s="6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4"/>
        <v>theater</v>
      </c>
      <c r="T662" t="str">
        <f t="shared" si="53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0"/>
        <v>54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 s="6">
        <f t="shared" si="51"/>
        <v>40996.208333333336</v>
      </c>
      <c r="N663">
        <v>1335502800</v>
      </c>
      <c r="O663" s="6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4"/>
        <v>music</v>
      </c>
      <c r="T663" t="str">
        <f t="shared" si="53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0"/>
        <v>97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 s="6">
        <f t="shared" si="51"/>
        <v>43443.25</v>
      </c>
      <c r="N664">
        <v>1544680800</v>
      </c>
      <c r="O664" s="6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4"/>
        <v>theater</v>
      </c>
      <c r="T664" t="str">
        <f t="shared" si="53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0"/>
        <v>77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 s="6">
        <f t="shared" si="51"/>
        <v>40458.208333333336</v>
      </c>
      <c r="N665">
        <v>1288414800</v>
      </c>
      <c r="O665" s="6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4"/>
        <v>theater</v>
      </c>
      <c r="T665" t="str">
        <f t="shared" si="53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0"/>
        <v>33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 s="6">
        <f t="shared" si="51"/>
        <v>40959.25</v>
      </c>
      <c r="N666">
        <v>1330581600</v>
      </c>
      <c r="O666" s="6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4"/>
        <v>music</v>
      </c>
      <c r="T666" t="str">
        <f t="shared" si="53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0"/>
        <v>239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 s="6">
        <f t="shared" si="51"/>
        <v>40733.208333333336</v>
      </c>
      <c r="N667">
        <v>1311397200</v>
      </c>
      <c r="O667" s="6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4"/>
        <v>film &amp; video</v>
      </c>
      <c r="T667" t="str">
        <f t="shared" si="53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0"/>
        <v>64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 s="6">
        <f t="shared" si="51"/>
        <v>41516.208333333336</v>
      </c>
      <c r="N668">
        <v>1378357200</v>
      </c>
      <c r="O668" s="6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4"/>
        <v>theater</v>
      </c>
      <c r="T668" t="str">
        <f t="shared" si="53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0"/>
        <v>176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 s="6">
        <f t="shared" si="51"/>
        <v>41892.208333333336</v>
      </c>
      <c r="N669">
        <v>1411102800</v>
      </c>
      <c r="O669" s="6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4"/>
        <v>journalism</v>
      </c>
      <c r="T669" t="str">
        <f t="shared" si="53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0"/>
        <v>20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 s="6">
        <f t="shared" si="51"/>
        <v>41122.208333333336</v>
      </c>
      <c r="N670">
        <v>1344834000</v>
      </c>
      <c r="O670" s="6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4"/>
        <v>theater</v>
      </c>
      <c r="T670" t="str">
        <f t="shared" si="53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0"/>
        <v>358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 s="6">
        <f t="shared" si="51"/>
        <v>42912.208333333328</v>
      </c>
      <c r="N671">
        <v>1499230800</v>
      </c>
      <c r="O671" s="6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4"/>
        <v>theater</v>
      </c>
      <c r="T671" t="str">
        <f t="shared" si="53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0"/>
        <v>468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 s="6">
        <f t="shared" si="51"/>
        <v>42425.25</v>
      </c>
      <c r="N672">
        <v>1457416800</v>
      </c>
      <c r="O672" s="6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4"/>
        <v>music</v>
      </c>
      <c r="T672" t="str">
        <f t="shared" si="53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0"/>
        <v>122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 s="6">
        <f t="shared" si="51"/>
        <v>40390.208333333336</v>
      </c>
      <c r="N673">
        <v>1280898000</v>
      </c>
      <c r="O673" s="6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4"/>
        <v>theater</v>
      </c>
      <c r="T673" t="str">
        <f t="shared" si="53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0"/>
        <v>55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 s="6">
        <f t="shared" si="51"/>
        <v>43180.208333333328</v>
      </c>
      <c r="N674">
        <v>1522472400</v>
      </c>
      <c r="O674" s="6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4"/>
        <v>theater</v>
      </c>
      <c r="T674" t="str">
        <f t="shared" si="53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0"/>
        <v>43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 s="6">
        <f t="shared" si="51"/>
        <v>42475.208333333328</v>
      </c>
      <c r="N675">
        <v>1462510800</v>
      </c>
      <c r="O675" s="6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4"/>
        <v>music</v>
      </c>
      <c r="T675" t="str">
        <f t="shared" si="53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0"/>
        <v>33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 s="6">
        <f t="shared" si="51"/>
        <v>40774.208333333336</v>
      </c>
      <c r="N676">
        <v>1317790800</v>
      </c>
      <c r="O676" s="6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4"/>
        <v>photography</v>
      </c>
      <c r="T676" t="str">
        <f t="shared" si="53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0"/>
        <v>122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 s="6">
        <f t="shared" si="51"/>
        <v>43719.208333333328</v>
      </c>
      <c r="N677">
        <v>1568782800</v>
      </c>
      <c r="O677" s="6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4"/>
        <v>journalism</v>
      </c>
      <c r="T677" t="str">
        <f t="shared" si="53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0"/>
        <v>189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 s="6">
        <f t="shared" si="51"/>
        <v>41178.208333333336</v>
      </c>
      <c r="N678">
        <v>1349413200</v>
      </c>
      <c r="O678" s="6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4"/>
        <v>photography</v>
      </c>
      <c r="T678" t="str">
        <f t="shared" si="53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0"/>
        <v>83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 s="6">
        <f t="shared" si="51"/>
        <v>42561.208333333328</v>
      </c>
      <c r="N679">
        <v>1472446800</v>
      </c>
      <c r="O679" s="6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4"/>
        <v>publishing</v>
      </c>
      <c r="T679" t="str">
        <f t="shared" si="53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0"/>
        <v>17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 s="6">
        <f t="shared" si="51"/>
        <v>43484.25</v>
      </c>
      <c r="N680">
        <v>1548050400</v>
      </c>
      <c r="O680" s="6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4"/>
        <v>film &amp; video</v>
      </c>
      <c r="T680" t="str">
        <f t="shared" si="53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0"/>
        <v>1036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 s="6">
        <f t="shared" si="51"/>
        <v>43756.208333333328</v>
      </c>
      <c r="N681">
        <v>1571806800</v>
      </c>
      <c r="O681" s="6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4"/>
        <v>food</v>
      </c>
      <c r="T681" t="str">
        <f t="shared" si="53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0"/>
        <v>97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 s="6">
        <f t="shared" si="51"/>
        <v>43813.25</v>
      </c>
      <c r="N682">
        <v>1576476000</v>
      </c>
      <c r="O682" s="6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4"/>
        <v>games</v>
      </c>
      <c r="T682" t="str">
        <f t="shared" si="53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0"/>
        <v>86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 s="6">
        <f t="shared" si="51"/>
        <v>40898.25</v>
      </c>
      <c r="N683">
        <v>1324965600</v>
      </c>
      <c r="O683" s="6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4"/>
        <v>theater</v>
      </c>
      <c r="T683" t="str">
        <f t="shared" si="53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0"/>
        <v>150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 s="6">
        <f t="shared" si="51"/>
        <v>41619.25</v>
      </c>
      <c r="N684">
        <v>1387519200</v>
      </c>
      <c r="O684" s="6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4"/>
        <v>theater</v>
      </c>
      <c r="T684" t="str">
        <f t="shared" si="53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0"/>
        <v>358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 s="6">
        <f t="shared" si="51"/>
        <v>43359.208333333328</v>
      </c>
      <c r="N685">
        <v>1537246800</v>
      </c>
      <c r="O685" s="6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4"/>
        <v>theater</v>
      </c>
      <c r="T685" t="str">
        <f t="shared" si="53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0"/>
        <v>542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 s="6">
        <f t="shared" si="51"/>
        <v>40358.208333333336</v>
      </c>
      <c r="N686">
        <v>1279515600</v>
      </c>
      <c r="O686" s="6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4"/>
        <v>publishing</v>
      </c>
      <c r="T686" t="str">
        <f t="shared" si="53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0"/>
        <v>67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 s="6">
        <f t="shared" si="51"/>
        <v>42239.208333333328</v>
      </c>
      <c r="N687">
        <v>1442379600</v>
      </c>
      <c r="O687" s="6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4"/>
        <v>theater</v>
      </c>
      <c r="T687" t="str">
        <f t="shared" si="53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0"/>
        <v>191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 s="6">
        <f t="shared" si="51"/>
        <v>43186.208333333328</v>
      </c>
      <c r="N688">
        <v>1523077200</v>
      </c>
      <c r="O688" s="6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4"/>
        <v>technology</v>
      </c>
      <c r="T688" t="str">
        <f t="shared" si="53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0"/>
        <v>932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 s="6">
        <f t="shared" si="51"/>
        <v>42806.25</v>
      </c>
      <c r="N689">
        <v>1489554000</v>
      </c>
      <c r="O689" s="6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4"/>
        <v>theater</v>
      </c>
      <c r="T689" t="str">
        <f t="shared" si="53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0"/>
        <v>429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 s="6">
        <f t="shared" si="51"/>
        <v>43475.25</v>
      </c>
      <c r="N690">
        <v>1548482400</v>
      </c>
      <c r="O690" s="6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4"/>
        <v>film &amp; video</v>
      </c>
      <c r="T690" t="str">
        <f t="shared" si="53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0"/>
        <v>100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 s="6">
        <f t="shared" si="51"/>
        <v>41576.208333333336</v>
      </c>
      <c r="N691">
        <v>1384063200</v>
      </c>
      <c r="O691" s="6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4"/>
        <v>technology</v>
      </c>
      <c r="T691" t="str">
        <f t="shared" si="53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0"/>
        <v>226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 s="6">
        <f t="shared" si="51"/>
        <v>40874.25</v>
      </c>
      <c r="N692">
        <v>1322892000</v>
      </c>
      <c r="O692" s="6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4"/>
        <v>film &amp; video</v>
      </c>
      <c r="T692" t="str">
        <f t="shared" si="53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0"/>
        <v>142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 s="6">
        <f t="shared" si="51"/>
        <v>41185.208333333336</v>
      </c>
      <c r="N693">
        <v>1350709200</v>
      </c>
      <c r="O693" s="6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4"/>
        <v>film &amp; video</v>
      </c>
      <c r="T693" t="str">
        <f t="shared" si="53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0"/>
        <v>90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 s="6">
        <f t="shared" si="51"/>
        <v>43655.208333333328</v>
      </c>
      <c r="N694">
        <v>1564203600</v>
      </c>
      <c r="O694" s="6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4"/>
        <v>music</v>
      </c>
      <c r="T694" t="str">
        <f t="shared" si="53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0"/>
        <v>63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 s="6">
        <f t="shared" si="51"/>
        <v>43025.208333333328</v>
      </c>
      <c r="N695">
        <v>1509685200</v>
      </c>
      <c r="O695" s="6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4"/>
        <v>theater</v>
      </c>
      <c r="T695" t="str">
        <f t="shared" si="53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0"/>
        <v>84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 s="6">
        <f t="shared" si="51"/>
        <v>43066.25</v>
      </c>
      <c r="N696">
        <v>1514959200</v>
      </c>
      <c r="O696" s="6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4"/>
        <v>theater</v>
      </c>
      <c r="T696" t="str">
        <f t="shared" si="53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0"/>
        <v>133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 s="6">
        <f t="shared" si="51"/>
        <v>42322.25</v>
      </c>
      <c r="N697">
        <v>1448863200</v>
      </c>
      <c r="O697" s="6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4"/>
        <v>music</v>
      </c>
      <c r="T697" t="str">
        <f t="shared" si="53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0"/>
        <v>59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 s="6">
        <f t="shared" si="51"/>
        <v>42114.208333333328</v>
      </c>
      <c r="N698">
        <v>1429592400</v>
      </c>
      <c r="O698" s="6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4"/>
        <v>theater</v>
      </c>
      <c r="T698" t="str">
        <f t="shared" si="53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0"/>
        <v>152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 s="6">
        <f t="shared" si="51"/>
        <v>43190.208333333328</v>
      </c>
      <c r="N699">
        <v>1522645200</v>
      </c>
      <c r="O699" s="6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4"/>
        <v>music</v>
      </c>
      <c r="T699" t="str">
        <f t="shared" si="53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0"/>
        <v>446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 s="6">
        <f t="shared" si="51"/>
        <v>40871.25</v>
      </c>
      <c r="N700">
        <v>1323324000</v>
      </c>
      <c r="O700" s="6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4"/>
        <v>technology</v>
      </c>
      <c r="T700" t="str">
        <f t="shared" si="53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0"/>
        <v>84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 s="6">
        <f t="shared" si="51"/>
        <v>43641.208333333328</v>
      </c>
      <c r="N701">
        <v>1561525200</v>
      </c>
      <c r="O701" s="6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4"/>
        <v>film &amp; video</v>
      </c>
      <c r="T701" t="str">
        <f t="shared" si="53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0"/>
        <v>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 s="6">
        <f t="shared" si="51"/>
        <v>40203.25</v>
      </c>
      <c r="N702">
        <v>1265695200</v>
      </c>
      <c r="O702" s="6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4"/>
        <v>technology</v>
      </c>
      <c r="T702" t="str">
        <f t="shared" si="53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0"/>
        <v>175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 s="6">
        <f t="shared" si="51"/>
        <v>40629.208333333336</v>
      </c>
      <c r="N703">
        <v>1301806800</v>
      </c>
      <c r="O703" s="6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4"/>
        <v>theater</v>
      </c>
      <c r="T703" t="str">
        <f t="shared" si="53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0"/>
        <v>54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 s="6">
        <f t="shared" si="51"/>
        <v>41477.208333333336</v>
      </c>
      <c r="N704">
        <v>1374901200</v>
      </c>
      <c r="O704" s="6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4"/>
        <v>technology</v>
      </c>
      <c r="T704" t="str">
        <f t="shared" si="53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0"/>
        <v>311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 s="6">
        <f t="shared" si="51"/>
        <v>41020.208333333336</v>
      </c>
      <c r="N705">
        <v>1336453200</v>
      </c>
      <c r="O705" s="6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4"/>
        <v>publishing</v>
      </c>
      <c r="T705" t="str">
        <f t="shared" si="53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0"/>
        <v>122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 s="6">
        <f t="shared" si="51"/>
        <v>42555.208333333328</v>
      </c>
      <c r="N706">
        <v>1468904400</v>
      </c>
      <c r="O706" s="6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4"/>
        <v>film &amp; video</v>
      </c>
      <c r="T706" t="str">
        <f t="shared" si="53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5">INT(E707/D707*100)</f>
        <v>99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 s="6">
        <f t="shared" ref="M707:M770" si="56">(((L707/60)/60)/24)+DATE(1970,1,1)</f>
        <v>41619.25</v>
      </c>
      <c r="N707">
        <v>1387087200</v>
      </c>
      <c r="O707" s="6">
        <f t="shared" ref="O707:O770" si="57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54"/>
        <v>publishing</v>
      </c>
      <c r="T707" t="str">
        <f t="shared" ref="T707:T770" si="58">_xlfn.TEXTAFTER(R707,"/")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5"/>
        <v>127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 s="6">
        <f t="shared" si="56"/>
        <v>43471.25</v>
      </c>
      <c r="N708">
        <v>1547445600</v>
      </c>
      <c r="O708" s="6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4"/>
        <v>technology</v>
      </c>
      <c r="T708" t="str">
        <f t="shared" si="58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5"/>
        <v>158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 s="6">
        <f t="shared" si="56"/>
        <v>43442.25</v>
      </c>
      <c r="N709">
        <v>1547359200</v>
      </c>
      <c r="O709" s="6">
        <f t="shared" si="57"/>
        <v>43478.25</v>
      </c>
      <c r="P709" t="b">
        <v>0</v>
      </c>
      <c r="Q709" t="b">
        <v>0</v>
      </c>
      <c r="R709" t="s">
        <v>53</v>
      </c>
      <c r="S709" t="str">
        <f t="shared" ref="S709:S772" si="59">_xlfn.TEXTBEFORE(R709,"/")</f>
        <v>film &amp; video</v>
      </c>
      <c r="T709" t="str">
        <f t="shared" si="58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5"/>
        <v>707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 s="6">
        <f t="shared" si="56"/>
        <v>42877.208333333328</v>
      </c>
      <c r="N710">
        <v>1496293200</v>
      </c>
      <c r="O710" s="6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9"/>
        <v>theater</v>
      </c>
      <c r="T710" t="str">
        <f t="shared" si="58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5"/>
        <v>142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 s="6">
        <f t="shared" si="56"/>
        <v>41018.208333333336</v>
      </c>
      <c r="N711">
        <v>1335416400</v>
      </c>
      <c r="O711" s="6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9"/>
        <v>theater</v>
      </c>
      <c r="T711" t="str">
        <f t="shared" si="58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5"/>
        <v>147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 s="6">
        <f t="shared" si="56"/>
        <v>43295.208333333328</v>
      </c>
      <c r="N712">
        <v>1532149200</v>
      </c>
      <c r="O712" s="6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9"/>
        <v>theater</v>
      </c>
      <c r="T712" t="str">
        <f t="shared" si="58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5"/>
        <v>20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 s="6">
        <f t="shared" si="56"/>
        <v>42393.25</v>
      </c>
      <c r="N713">
        <v>1453788000</v>
      </c>
      <c r="O713" s="6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9"/>
        <v>theater</v>
      </c>
      <c r="T713" t="str">
        <f t="shared" si="58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5"/>
        <v>1840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 s="6">
        <f t="shared" si="56"/>
        <v>42559.208333333328</v>
      </c>
      <c r="N714">
        <v>1471496400</v>
      </c>
      <c r="O714" s="6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9"/>
        <v>theater</v>
      </c>
      <c r="T714" t="str">
        <f t="shared" si="58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5"/>
        <v>161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 s="6">
        <f t="shared" si="56"/>
        <v>42604.208333333328</v>
      </c>
      <c r="N715">
        <v>1472878800</v>
      </c>
      <c r="O715" s="6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9"/>
        <v>publishing</v>
      </c>
      <c r="T715" t="str">
        <f t="shared" si="58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5"/>
        <v>472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 s="6">
        <f t="shared" si="56"/>
        <v>41870.208333333336</v>
      </c>
      <c r="N716">
        <v>1408510800</v>
      </c>
      <c r="O716" s="6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9"/>
        <v>music</v>
      </c>
      <c r="T716" t="str">
        <f t="shared" si="58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5"/>
        <v>24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 s="6">
        <f t="shared" si="56"/>
        <v>40397.208333333336</v>
      </c>
      <c r="N717">
        <v>1281589200</v>
      </c>
      <c r="O717" s="6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9"/>
        <v>games</v>
      </c>
      <c r="T717" t="str">
        <f t="shared" si="58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5"/>
        <v>517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 s="6">
        <f t="shared" si="56"/>
        <v>41465.208333333336</v>
      </c>
      <c r="N718">
        <v>1375851600</v>
      </c>
      <c r="O718" s="6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9"/>
        <v>theater</v>
      </c>
      <c r="T718" t="str">
        <f t="shared" si="58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5"/>
        <v>247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 s="6">
        <f t="shared" si="56"/>
        <v>40777.208333333336</v>
      </c>
      <c r="N719">
        <v>1315803600</v>
      </c>
      <c r="O719" s="6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9"/>
        <v>film &amp; video</v>
      </c>
      <c r="T719" t="str">
        <f t="shared" si="58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5"/>
        <v>100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 s="6">
        <f t="shared" si="56"/>
        <v>41442.208333333336</v>
      </c>
      <c r="N720">
        <v>1373691600</v>
      </c>
      <c r="O720" s="6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9"/>
        <v>technology</v>
      </c>
      <c r="T720" t="str">
        <f t="shared" si="58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5"/>
        <v>153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 s="6">
        <f t="shared" si="56"/>
        <v>41058.208333333336</v>
      </c>
      <c r="N721">
        <v>1339218000</v>
      </c>
      <c r="O721" s="6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9"/>
        <v>publishing</v>
      </c>
      <c r="T721" t="str">
        <f t="shared" si="58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5"/>
        <v>37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 s="6">
        <f t="shared" si="56"/>
        <v>43152.25</v>
      </c>
      <c r="N722">
        <v>1520402400</v>
      </c>
      <c r="O722" s="6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9"/>
        <v>theater</v>
      </c>
      <c r="T722" t="str">
        <f t="shared" si="58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5"/>
        <v>4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 s="6">
        <f t="shared" si="56"/>
        <v>43194.208333333328</v>
      </c>
      <c r="N723">
        <v>1523336400</v>
      </c>
      <c r="O723" s="6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9"/>
        <v>music</v>
      </c>
      <c r="T723" t="str">
        <f t="shared" si="58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5"/>
        <v>156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 s="6">
        <f t="shared" si="56"/>
        <v>43045.25</v>
      </c>
      <c r="N724">
        <v>1512280800</v>
      </c>
      <c r="O724" s="6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9"/>
        <v>film &amp; video</v>
      </c>
      <c r="T724" t="str">
        <f t="shared" si="58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5"/>
        <v>270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 s="6">
        <f t="shared" si="56"/>
        <v>42431.25</v>
      </c>
      <c r="N725">
        <v>1458709200</v>
      </c>
      <c r="O725" s="6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9"/>
        <v>theater</v>
      </c>
      <c r="T725" t="str">
        <f t="shared" si="58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5"/>
        <v>134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 s="6">
        <f t="shared" si="56"/>
        <v>41934.208333333336</v>
      </c>
      <c r="N726">
        <v>1414126800</v>
      </c>
      <c r="O726" s="6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9"/>
        <v>theater</v>
      </c>
      <c r="T726" t="str">
        <f t="shared" si="58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5"/>
        <v>50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 s="6">
        <f t="shared" si="56"/>
        <v>41958.25</v>
      </c>
      <c r="N727">
        <v>1416204000</v>
      </c>
      <c r="O727" s="6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9"/>
        <v>games</v>
      </c>
      <c r="T727" t="str">
        <f t="shared" si="58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5"/>
        <v>88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 s="6">
        <f t="shared" si="56"/>
        <v>40476.208333333336</v>
      </c>
      <c r="N728">
        <v>1288501200</v>
      </c>
      <c r="O728" s="6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9"/>
        <v>theater</v>
      </c>
      <c r="T728" t="str">
        <f t="shared" si="58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5"/>
        <v>165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 s="6">
        <f t="shared" si="56"/>
        <v>43485.25</v>
      </c>
      <c r="N729">
        <v>1552971600</v>
      </c>
      <c r="O729" s="6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9"/>
        <v>technology</v>
      </c>
      <c r="T729" t="str">
        <f t="shared" si="58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5"/>
        <v>17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 s="6">
        <f t="shared" si="56"/>
        <v>42515.208333333328</v>
      </c>
      <c r="N730">
        <v>1465102800</v>
      </c>
      <c r="O730" s="6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9"/>
        <v>theater</v>
      </c>
      <c r="T730" t="str">
        <f t="shared" si="58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5"/>
        <v>185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 s="6">
        <f t="shared" si="56"/>
        <v>41309.25</v>
      </c>
      <c r="N731">
        <v>1360130400</v>
      </c>
      <c r="O731" s="6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9"/>
        <v>film &amp; video</v>
      </c>
      <c r="T731" t="str">
        <f t="shared" si="58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5"/>
        <v>412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 s="6">
        <f t="shared" si="56"/>
        <v>42147.208333333328</v>
      </c>
      <c r="N732">
        <v>1432875600</v>
      </c>
      <c r="O732" s="6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9"/>
        <v>technology</v>
      </c>
      <c r="T732" t="str">
        <f t="shared" si="58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5"/>
        <v>90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 s="6">
        <f t="shared" si="56"/>
        <v>42939.208333333328</v>
      </c>
      <c r="N733">
        <v>1500872400</v>
      </c>
      <c r="O733" s="6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9"/>
        <v>technology</v>
      </c>
      <c r="T733" t="str">
        <f t="shared" si="58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5"/>
        <v>91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 s="6">
        <f t="shared" si="56"/>
        <v>42816.208333333328</v>
      </c>
      <c r="N734">
        <v>1492146000</v>
      </c>
      <c r="O734" s="6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9"/>
        <v>music</v>
      </c>
      <c r="T734" t="str">
        <f t="shared" si="58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5"/>
        <v>527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 s="6">
        <f t="shared" si="56"/>
        <v>41844.208333333336</v>
      </c>
      <c r="N735">
        <v>1407301200</v>
      </c>
      <c r="O735" s="6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9"/>
        <v>music</v>
      </c>
      <c r="T735" t="str">
        <f t="shared" si="58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5"/>
        <v>319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 s="6">
        <f t="shared" si="56"/>
        <v>42763.25</v>
      </c>
      <c r="N736">
        <v>1486620000</v>
      </c>
      <c r="O736" s="6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9"/>
        <v>theater</v>
      </c>
      <c r="T736" t="str">
        <f t="shared" si="58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5"/>
        <v>354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 s="6">
        <f t="shared" si="56"/>
        <v>42459.208333333328</v>
      </c>
      <c r="N737">
        <v>1459918800</v>
      </c>
      <c r="O737" s="6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9"/>
        <v>photography</v>
      </c>
      <c r="T737" t="str">
        <f t="shared" si="58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5"/>
        <v>32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 s="6">
        <f t="shared" si="56"/>
        <v>42055.25</v>
      </c>
      <c r="N738">
        <v>1424757600</v>
      </c>
      <c r="O738" s="6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9"/>
        <v>publishing</v>
      </c>
      <c r="T738" t="str">
        <f t="shared" si="58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5"/>
        <v>135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 s="6">
        <f t="shared" si="56"/>
        <v>42685.25</v>
      </c>
      <c r="N739">
        <v>1479880800</v>
      </c>
      <c r="O739" s="6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9"/>
        <v>music</v>
      </c>
      <c r="T739" t="str">
        <f t="shared" si="58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5"/>
        <v>2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 s="6">
        <f t="shared" si="56"/>
        <v>41959.25</v>
      </c>
      <c r="N740">
        <v>1418018400</v>
      </c>
      <c r="O740" s="6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9"/>
        <v>theater</v>
      </c>
      <c r="T740" t="str">
        <f t="shared" si="58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5"/>
        <v>61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 s="6">
        <f t="shared" si="56"/>
        <v>41089.208333333336</v>
      </c>
      <c r="N741">
        <v>1341032400</v>
      </c>
      <c r="O741" s="6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9"/>
        <v>music</v>
      </c>
      <c r="T741" t="str">
        <f t="shared" si="58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5"/>
        <v>30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 s="6">
        <f t="shared" si="56"/>
        <v>42769.25</v>
      </c>
      <c r="N742">
        <v>1486360800</v>
      </c>
      <c r="O742" s="6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9"/>
        <v>theater</v>
      </c>
      <c r="T742" t="str">
        <f t="shared" si="58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5"/>
        <v>1179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 s="6">
        <f t="shared" si="56"/>
        <v>40321.208333333336</v>
      </c>
      <c r="N743">
        <v>1274677200</v>
      </c>
      <c r="O743" s="6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9"/>
        <v>theater</v>
      </c>
      <c r="T743" t="str">
        <f t="shared" si="58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5"/>
        <v>1126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 s="6">
        <f t="shared" si="56"/>
        <v>40197.25</v>
      </c>
      <c r="N744">
        <v>1267509600</v>
      </c>
      <c r="O744" s="6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9"/>
        <v>music</v>
      </c>
      <c r="T744" t="str">
        <f t="shared" si="58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5"/>
        <v>12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 s="6">
        <f t="shared" si="56"/>
        <v>42298.208333333328</v>
      </c>
      <c r="N745">
        <v>1445922000</v>
      </c>
      <c r="O745" s="6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9"/>
        <v>theater</v>
      </c>
      <c r="T745" t="str">
        <f t="shared" si="58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5"/>
        <v>712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 s="6">
        <f t="shared" si="56"/>
        <v>43322.208333333328</v>
      </c>
      <c r="N746">
        <v>1534050000</v>
      </c>
      <c r="O746" s="6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9"/>
        <v>theater</v>
      </c>
      <c r="T746" t="str">
        <f t="shared" si="58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5"/>
        <v>30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 s="6">
        <f t="shared" si="56"/>
        <v>40328.208333333336</v>
      </c>
      <c r="N747">
        <v>1277528400</v>
      </c>
      <c r="O747" s="6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9"/>
        <v>technology</v>
      </c>
      <c r="T747" t="str">
        <f t="shared" si="58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5"/>
        <v>212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 s="6">
        <f t="shared" si="56"/>
        <v>40825.208333333336</v>
      </c>
      <c r="N748">
        <v>1318568400</v>
      </c>
      <c r="O748" s="6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9"/>
        <v>technology</v>
      </c>
      <c r="T748" t="str">
        <f t="shared" si="58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5"/>
        <v>228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 s="6">
        <f t="shared" si="56"/>
        <v>40423.208333333336</v>
      </c>
      <c r="N749">
        <v>1284354000</v>
      </c>
      <c r="O749" s="6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9"/>
        <v>theater</v>
      </c>
      <c r="T749" t="str">
        <f t="shared" si="58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5"/>
        <v>34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 s="6">
        <f t="shared" si="56"/>
        <v>40238.25</v>
      </c>
      <c r="N750">
        <v>1269579600</v>
      </c>
      <c r="O750" s="6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9"/>
        <v>film &amp; video</v>
      </c>
      <c r="T750" t="str">
        <f t="shared" si="58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5"/>
        <v>157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 s="6">
        <f t="shared" si="56"/>
        <v>41920.208333333336</v>
      </c>
      <c r="N751">
        <v>1413781200</v>
      </c>
      <c r="O751" s="6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9"/>
        <v>technology</v>
      </c>
      <c r="T751" t="str">
        <f t="shared" si="58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5"/>
        <v>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 s="6">
        <f t="shared" si="56"/>
        <v>40360.208333333336</v>
      </c>
      <c r="N752">
        <v>1280120400</v>
      </c>
      <c r="O752" s="6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9"/>
        <v>music</v>
      </c>
      <c r="T752" t="str">
        <f t="shared" si="58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5"/>
        <v>232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 s="6">
        <f t="shared" si="56"/>
        <v>42446.208333333328</v>
      </c>
      <c r="N753">
        <v>1459486800</v>
      </c>
      <c r="O753" s="6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9"/>
        <v>publishing</v>
      </c>
      <c r="T753" t="str">
        <f t="shared" si="58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5"/>
        <v>92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 s="6">
        <f t="shared" si="56"/>
        <v>40395.208333333336</v>
      </c>
      <c r="N754">
        <v>1282539600</v>
      </c>
      <c r="O754" s="6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9"/>
        <v>theater</v>
      </c>
      <c r="T754" t="str">
        <f t="shared" si="58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5"/>
        <v>256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 s="6">
        <f t="shared" si="56"/>
        <v>40321.208333333336</v>
      </c>
      <c r="N755">
        <v>1275886800</v>
      </c>
      <c r="O755" s="6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9"/>
        <v>photography</v>
      </c>
      <c r="T755" t="str">
        <f t="shared" si="58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5"/>
        <v>168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 s="6">
        <f t="shared" si="56"/>
        <v>41210.208333333336</v>
      </c>
      <c r="N756">
        <v>1355983200</v>
      </c>
      <c r="O756" s="6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9"/>
        <v>theater</v>
      </c>
      <c r="T756" t="str">
        <f t="shared" si="58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5"/>
        <v>166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 s="6">
        <f t="shared" si="56"/>
        <v>43096.25</v>
      </c>
      <c r="N757">
        <v>1515391200</v>
      </c>
      <c r="O757" s="6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9"/>
        <v>theater</v>
      </c>
      <c r="T757" t="str">
        <f t="shared" si="58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5"/>
        <v>772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 s="6">
        <f t="shared" si="56"/>
        <v>42024.25</v>
      </c>
      <c r="N758">
        <v>1422252000</v>
      </c>
      <c r="O758" s="6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9"/>
        <v>theater</v>
      </c>
      <c r="T758" t="str">
        <f t="shared" si="58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5"/>
        <v>406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 s="6">
        <f t="shared" si="56"/>
        <v>40675.208333333336</v>
      </c>
      <c r="N759">
        <v>1305522000</v>
      </c>
      <c r="O759" s="6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9"/>
        <v>film &amp; video</v>
      </c>
      <c r="T759" t="str">
        <f t="shared" si="58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5"/>
        <v>564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 s="6">
        <f t="shared" si="56"/>
        <v>41936.208333333336</v>
      </c>
      <c r="N760">
        <v>1414904400</v>
      </c>
      <c r="O760" s="6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9"/>
        <v>music</v>
      </c>
      <c r="T760" t="str">
        <f t="shared" si="58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5"/>
        <v>68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 s="6">
        <f t="shared" si="56"/>
        <v>43136.25</v>
      </c>
      <c r="N761">
        <v>1520402400</v>
      </c>
      <c r="O761" s="6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9"/>
        <v>music</v>
      </c>
      <c r="T761" t="str">
        <f t="shared" si="58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5"/>
        <v>34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 s="6">
        <f t="shared" si="56"/>
        <v>43678.208333333328</v>
      </c>
      <c r="N762">
        <v>1567141200</v>
      </c>
      <c r="O762" s="6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9"/>
        <v>games</v>
      </c>
      <c r="T762" t="str">
        <f t="shared" si="58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5"/>
        <v>655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 s="6">
        <f t="shared" si="56"/>
        <v>42938.208333333328</v>
      </c>
      <c r="N763">
        <v>1501131600</v>
      </c>
      <c r="O763" s="6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9"/>
        <v>music</v>
      </c>
      <c r="T763" t="str">
        <f t="shared" si="58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5"/>
        <v>177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 s="6">
        <f t="shared" si="56"/>
        <v>41241.25</v>
      </c>
      <c r="N764">
        <v>1355032800</v>
      </c>
      <c r="O764" s="6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9"/>
        <v>music</v>
      </c>
      <c r="T764" t="str">
        <f t="shared" si="58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5"/>
        <v>113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 s="6">
        <f t="shared" si="56"/>
        <v>41037.208333333336</v>
      </c>
      <c r="N765">
        <v>1339477200</v>
      </c>
      <c r="O765" s="6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9"/>
        <v>theater</v>
      </c>
      <c r="T765" t="str">
        <f t="shared" si="58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5"/>
        <v>728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 s="6">
        <f t="shared" si="56"/>
        <v>40676.208333333336</v>
      </c>
      <c r="N766">
        <v>1305954000</v>
      </c>
      <c r="O766" s="6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9"/>
        <v>music</v>
      </c>
      <c r="T766" t="str">
        <f t="shared" si="58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5"/>
        <v>208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 s="6">
        <f t="shared" si="56"/>
        <v>42840.208333333328</v>
      </c>
      <c r="N767">
        <v>1494392400</v>
      </c>
      <c r="O767" s="6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9"/>
        <v>music</v>
      </c>
      <c r="T767" t="str">
        <f t="shared" si="58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5"/>
        <v>31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 s="6">
        <f t="shared" si="56"/>
        <v>43362.208333333328</v>
      </c>
      <c r="N768">
        <v>1537419600</v>
      </c>
      <c r="O768" s="6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9"/>
        <v>film &amp; video</v>
      </c>
      <c r="T768" t="str">
        <f t="shared" si="58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5"/>
        <v>56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 s="6">
        <f t="shared" si="56"/>
        <v>42283.208333333328</v>
      </c>
      <c r="N769">
        <v>1447999200</v>
      </c>
      <c r="O769" s="6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9"/>
        <v>publishing</v>
      </c>
      <c r="T769" t="str">
        <f t="shared" si="58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5"/>
        <v>231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 s="6">
        <f t="shared" si="56"/>
        <v>41619.25</v>
      </c>
      <c r="N770">
        <v>1388037600</v>
      </c>
      <c r="O770" s="6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9"/>
        <v>theater</v>
      </c>
      <c r="T770" t="str">
        <f t="shared" si="58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0">INT(E771/D771*100)</f>
        <v>86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 s="6">
        <f t="shared" ref="M771:M834" si="61">(((L771/60)/60)/24)+DATE(1970,1,1)</f>
        <v>41501.208333333336</v>
      </c>
      <c r="N771">
        <v>1378789200</v>
      </c>
      <c r="O771" s="6">
        <f t="shared" ref="O771:O834" si="62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59"/>
        <v>games</v>
      </c>
      <c r="T771" t="str">
        <f t="shared" ref="T771:T834" si="63">_xlfn.TEXTAFTER(R771,"/")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0"/>
        <v>270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 s="6">
        <f t="shared" si="61"/>
        <v>41743.208333333336</v>
      </c>
      <c r="N772">
        <v>1398056400</v>
      </c>
      <c r="O772" s="6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59"/>
        <v>theater</v>
      </c>
      <c r="T772" t="str">
        <f t="shared" si="63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0"/>
        <v>49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 s="6">
        <f t="shared" si="61"/>
        <v>43491.25</v>
      </c>
      <c r="N773">
        <v>1550815200</v>
      </c>
      <c r="O773" s="6">
        <f t="shared" si="62"/>
        <v>43518.25</v>
      </c>
      <c r="P773" t="b">
        <v>0</v>
      </c>
      <c r="Q773" t="b">
        <v>0</v>
      </c>
      <c r="R773" t="s">
        <v>33</v>
      </c>
      <c r="S773" t="str">
        <f t="shared" ref="S773:S836" si="64">_xlfn.TEXTBEFORE(R773,"/")</f>
        <v>theater</v>
      </c>
      <c r="T773" t="str">
        <f t="shared" si="63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0"/>
        <v>113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 s="6">
        <f t="shared" si="61"/>
        <v>43505.25</v>
      </c>
      <c r="N774">
        <v>1550037600</v>
      </c>
      <c r="O774" s="6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4"/>
        <v>music</v>
      </c>
      <c r="T774" t="str">
        <f t="shared" si="63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0"/>
        <v>190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 s="6">
        <f t="shared" si="61"/>
        <v>42838.208333333328</v>
      </c>
      <c r="N775">
        <v>1492923600</v>
      </c>
      <c r="O775" s="6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4"/>
        <v>theater</v>
      </c>
      <c r="T775" t="str">
        <f t="shared" si="63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0"/>
        <v>135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 s="6">
        <f t="shared" si="61"/>
        <v>42513.208333333328</v>
      </c>
      <c r="N776">
        <v>1467522000</v>
      </c>
      <c r="O776" s="6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4"/>
        <v>technology</v>
      </c>
      <c r="T776" t="str">
        <f t="shared" si="63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0"/>
        <v>10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 s="6">
        <f t="shared" si="61"/>
        <v>41949.25</v>
      </c>
      <c r="N777">
        <v>1416117600</v>
      </c>
      <c r="O777" s="6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4"/>
        <v>music</v>
      </c>
      <c r="T777" t="str">
        <f t="shared" si="63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0"/>
        <v>65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 s="6">
        <f t="shared" si="61"/>
        <v>43650.208333333328</v>
      </c>
      <c r="N778">
        <v>1563771600</v>
      </c>
      <c r="O778" s="6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4"/>
        <v>theater</v>
      </c>
      <c r="T778" t="str">
        <f t="shared" si="63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0"/>
        <v>49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 s="6">
        <f t="shared" si="61"/>
        <v>40809.208333333336</v>
      </c>
      <c r="N779">
        <v>1319259600</v>
      </c>
      <c r="O779" s="6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4"/>
        <v>theater</v>
      </c>
      <c r="T779" t="str">
        <f t="shared" si="63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0"/>
        <v>787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 s="6">
        <f t="shared" si="61"/>
        <v>40768.208333333336</v>
      </c>
      <c r="N780">
        <v>1313643600</v>
      </c>
      <c r="O780" s="6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4"/>
        <v>film &amp; video</v>
      </c>
      <c r="T780" t="str">
        <f t="shared" si="63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0"/>
        <v>80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 s="6">
        <f t="shared" si="61"/>
        <v>42230.208333333328</v>
      </c>
      <c r="N781">
        <v>1440306000</v>
      </c>
      <c r="O781" s="6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4"/>
        <v>theater</v>
      </c>
      <c r="T781" t="str">
        <f t="shared" si="63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0"/>
        <v>106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 s="6">
        <f t="shared" si="61"/>
        <v>42573.208333333328</v>
      </c>
      <c r="N782">
        <v>1470805200</v>
      </c>
      <c r="O782" s="6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4"/>
        <v>film &amp; video</v>
      </c>
      <c r="T782" t="str">
        <f t="shared" si="63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0"/>
        <v>50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 s="6">
        <f t="shared" si="61"/>
        <v>40482.208333333336</v>
      </c>
      <c r="N783">
        <v>1292911200</v>
      </c>
      <c r="O783" s="6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4"/>
        <v>theater</v>
      </c>
      <c r="T783" t="str">
        <f t="shared" si="63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0"/>
        <v>215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 s="6">
        <f t="shared" si="61"/>
        <v>40603.25</v>
      </c>
      <c r="N784">
        <v>1301374800</v>
      </c>
      <c r="O784" s="6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4"/>
        <v>film &amp; video</v>
      </c>
      <c r="T784" t="str">
        <f t="shared" si="63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0"/>
        <v>141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 s="6">
        <f t="shared" si="61"/>
        <v>41625.25</v>
      </c>
      <c r="N785">
        <v>1387864800</v>
      </c>
      <c r="O785" s="6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4"/>
        <v>music</v>
      </c>
      <c r="T785" t="str">
        <f t="shared" si="63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0"/>
        <v>115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 s="6">
        <f t="shared" si="61"/>
        <v>42435.25</v>
      </c>
      <c r="N786">
        <v>1458190800</v>
      </c>
      <c r="O786" s="6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4"/>
        <v>technology</v>
      </c>
      <c r="T786" t="str">
        <f t="shared" si="63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0"/>
        <v>193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 s="6">
        <f t="shared" si="61"/>
        <v>43582.208333333328</v>
      </c>
      <c r="N787">
        <v>1559278800</v>
      </c>
      <c r="O787" s="6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4"/>
        <v>film &amp; video</v>
      </c>
      <c r="T787" t="str">
        <f t="shared" si="63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0"/>
        <v>729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 s="6">
        <f t="shared" si="61"/>
        <v>43186.208333333328</v>
      </c>
      <c r="N788">
        <v>1522731600</v>
      </c>
      <c r="O788" s="6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4"/>
        <v>music</v>
      </c>
      <c r="T788" t="str">
        <f t="shared" si="63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0"/>
        <v>99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 s="6">
        <f t="shared" si="61"/>
        <v>40684.208333333336</v>
      </c>
      <c r="N789">
        <v>1306731600</v>
      </c>
      <c r="O789" s="6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4"/>
        <v>music</v>
      </c>
      <c r="T789" t="str">
        <f t="shared" si="63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0"/>
        <v>88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 s="6">
        <f t="shared" si="61"/>
        <v>41202.208333333336</v>
      </c>
      <c r="N790">
        <v>1352527200</v>
      </c>
      <c r="O790" s="6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4"/>
        <v>film &amp; video</v>
      </c>
      <c r="T790" t="str">
        <f t="shared" si="63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0"/>
        <v>37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 s="6">
        <f t="shared" si="61"/>
        <v>41786.208333333336</v>
      </c>
      <c r="N791">
        <v>1404363600</v>
      </c>
      <c r="O791" s="6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4"/>
        <v>theater</v>
      </c>
      <c r="T791" t="str">
        <f t="shared" si="63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0"/>
        <v>30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 s="6">
        <f t="shared" si="61"/>
        <v>40223.25</v>
      </c>
      <c r="N792">
        <v>1266645600</v>
      </c>
      <c r="O792" s="6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4"/>
        <v>theater</v>
      </c>
      <c r="T792" t="str">
        <f t="shared" si="63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0"/>
        <v>25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 s="6">
        <f t="shared" si="61"/>
        <v>42715.25</v>
      </c>
      <c r="N793">
        <v>1482818400</v>
      </c>
      <c r="O793" s="6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4"/>
        <v>food</v>
      </c>
      <c r="T793" t="str">
        <f t="shared" si="63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0"/>
        <v>34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 s="6">
        <f t="shared" si="61"/>
        <v>41451.208333333336</v>
      </c>
      <c r="N794">
        <v>1374642000</v>
      </c>
      <c r="O794" s="6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4"/>
        <v>theater</v>
      </c>
      <c r="T794" t="str">
        <f t="shared" si="63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0"/>
        <v>1185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 s="6">
        <f t="shared" si="61"/>
        <v>41450.208333333336</v>
      </c>
      <c r="N795">
        <v>1372482000</v>
      </c>
      <c r="O795" s="6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4"/>
        <v>publishing</v>
      </c>
      <c r="T795" t="str">
        <f t="shared" si="63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0"/>
        <v>125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 s="6">
        <f t="shared" si="61"/>
        <v>43091.25</v>
      </c>
      <c r="N796">
        <v>1514959200</v>
      </c>
      <c r="O796" s="6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4"/>
        <v>music</v>
      </c>
      <c r="T796" t="str">
        <f t="shared" si="63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0"/>
        <v>14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 s="6">
        <f t="shared" si="61"/>
        <v>42675.208333333328</v>
      </c>
      <c r="N797">
        <v>1478235600</v>
      </c>
      <c r="O797" s="6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4"/>
        <v>film &amp; video</v>
      </c>
      <c r="T797" t="str">
        <f t="shared" si="63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0"/>
        <v>54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 s="6">
        <f t="shared" si="61"/>
        <v>41859.208333333336</v>
      </c>
      <c r="N798">
        <v>1408078800</v>
      </c>
      <c r="O798" s="6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4"/>
        <v>games</v>
      </c>
      <c r="T798" t="str">
        <f t="shared" si="63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0"/>
        <v>109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 s="6">
        <f t="shared" si="61"/>
        <v>43464.25</v>
      </c>
      <c r="N799">
        <v>1548136800</v>
      </c>
      <c r="O799" s="6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4"/>
        <v>technology</v>
      </c>
      <c r="T799" t="str">
        <f t="shared" si="63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0"/>
        <v>188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 s="6">
        <f t="shared" si="61"/>
        <v>41060.208333333336</v>
      </c>
      <c r="N800">
        <v>1340859600</v>
      </c>
      <c r="O800" s="6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4"/>
        <v>theater</v>
      </c>
      <c r="T800" t="str">
        <f t="shared" si="63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0"/>
        <v>87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 s="6">
        <f t="shared" si="61"/>
        <v>42399.25</v>
      </c>
      <c r="N801">
        <v>1454479200</v>
      </c>
      <c r="O801" s="6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4"/>
        <v>theater</v>
      </c>
      <c r="T801" t="str">
        <f t="shared" si="63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0"/>
        <v>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 s="6">
        <f t="shared" si="61"/>
        <v>42167.208333333328</v>
      </c>
      <c r="N802">
        <v>1434430800</v>
      </c>
      <c r="O802" s="6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4"/>
        <v>music</v>
      </c>
      <c r="T802" t="str">
        <f t="shared" si="63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0"/>
        <v>202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 s="6">
        <f t="shared" si="61"/>
        <v>43830.25</v>
      </c>
      <c r="N803">
        <v>1579672800</v>
      </c>
      <c r="O803" s="6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4"/>
        <v>photography</v>
      </c>
      <c r="T803" t="str">
        <f t="shared" si="63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0"/>
        <v>197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 s="6">
        <f t="shared" si="61"/>
        <v>43650.208333333328</v>
      </c>
      <c r="N804">
        <v>1562389200</v>
      </c>
      <c r="O804" s="6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4"/>
        <v>photography</v>
      </c>
      <c r="T804" t="str">
        <f t="shared" si="63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0"/>
        <v>107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 s="6">
        <f t="shared" si="61"/>
        <v>43492.25</v>
      </c>
      <c r="N805">
        <v>1551506400</v>
      </c>
      <c r="O805" s="6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4"/>
        <v>theater</v>
      </c>
      <c r="T805" t="str">
        <f t="shared" si="63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0"/>
        <v>268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 s="6">
        <f t="shared" si="61"/>
        <v>43102.25</v>
      </c>
      <c r="N806">
        <v>1516600800</v>
      </c>
      <c r="O806" s="6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4"/>
        <v>music</v>
      </c>
      <c r="T806" t="str">
        <f t="shared" si="63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0"/>
        <v>50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 s="6">
        <f t="shared" si="61"/>
        <v>41958.25</v>
      </c>
      <c r="N807">
        <v>1420437600</v>
      </c>
      <c r="O807" s="6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4"/>
        <v>film &amp; video</v>
      </c>
      <c r="T807" t="str">
        <f t="shared" si="63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0"/>
        <v>1180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 s="6">
        <f t="shared" si="61"/>
        <v>40973.25</v>
      </c>
      <c r="N808">
        <v>1332997200</v>
      </c>
      <c r="O808" s="6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4"/>
        <v>film &amp; video</v>
      </c>
      <c r="T808" t="str">
        <f t="shared" si="63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0"/>
        <v>264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 s="6">
        <f t="shared" si="61"/>
        <v>43753.208333333328</v>
      </c>
      <c r="N809">
        <v>1574920800</v>
      </c>
      <c r="O809" s="6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4"/>
        <v>theater</v>
      </c>
      <c r="T809" t="str">
        <f t="shared" si="63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0"/>
        <v>30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 s="6">
        <f t="shared" si="61"/>
        <v>42507.208333333328</v>
      </c>
      <c r="N810">
        <v>1464930000</v>
      </c>
      <c r="O810" s="6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4"/>
        <v>food</v>
      </c>
      <c r="T810" t="str">
        <f t="shared" si="63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0"/>
        <v>62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 s="6">
        <f t="shared" si="61"/>
        <v>41135.208333333336</v>
      </c>
      <c r="N811">
        <v>1345006800</v>
      </c>
      <c r="O811" s="6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4"/>
        <v>film &amp; video</v>
      </c>
      <c r="T811" t="str">
        <f t="shared" si="63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0"/>
        <v>193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 s="6">
        <f t="shared" si="61"/>
        <v>43067.25</v>
      </c>
      <c r="N812">
        <v>1512712800</v>
      </c>
      <c r="O812" s="6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4"/>
        <v>theater</v>
      </c>
      <c r="T812" t="str">
        <f t="shared" si="63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0"/>
        <v>77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 s="6">
        <f t="shared" si="61"/>
        <v>42378.25</v>
      </c>
      <c r="N813">
        <v>1452492000</v>
      </c>
      <c r="O813" s="6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4"/>
        <v>games</v>
      </c>
      <c r="T813" t="str">
        <f t="shared" si="63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0"/>
        <v>225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 s="6">
        <f t="shared" si="61"/>
        <v>43206.208333333328</v>
      </c>
      <c r="N814">
        <v>1524286800</v>
      </c>
      <c r="O814" s="6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4"/>
        <v>publishing</v>
      </c>
      <c r="T814" t="str">
        <f t="shared" si="63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0"/>
        <v>239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 s="6">
        <f t="shared" si="61"/>
        <v>41148.208333333336</v>
      </c>
      <c r="N815">
        <v>1346907600</v>
      </c>
      <c r="O815" s="6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4"/>
        <v>games</v>
      </c>
      <c r="T815" t="str">
        <f t="shared" si="63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0"/>
        <v>92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 s="6">
        <f t="shared" si="61"/>
        <v>42517.208333333328</v>
      </c>
      <c r="N816">
        <v>1464498000</v>
      </c>
      <c r="O816" s="6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4"/>
        <v>music</v>
      </c>
      <c r="T816" t="str">
        <f t="shared" si="63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0"/>
        <v>130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 s="6">
        <f t="shared" si="61"/>
        <v>43068.25</v>
      </c>
      <c r="N817">
        <v>1514181600</v>
      </c>
      <c r="O817" s="6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4"/>
        <v>music</v>
      </c>
      <c r="T817" t="str">
        <f t="shared" si="63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0"/>
        <v>615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 s="6">
        <f t="shared" si="61"/>
        <v>41680.25</v>
      </c>
      <c r="N818">
        <v>1392184800</v>
      </c>
      <c r="O818" s="6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4"/>
        <v>theater</v>
      </c>
      <c r="T818" t="str">
        <f t="shared" si="63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0"/>
        <v>368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 s="6">
        <f t="shared" si="61"/>
        <v>43589.208333333328</v>
      </c>
      <c r="N819">
        <v>1559365200</v>
      </c>
      <c r="O819" s="6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4"/>
        <v>publishing</v>
      </c>
      <c r="T819" t="str">
        <f t="shared" si="63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0"/>
        <v>1094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 s="6">
        <f t="shared" si="61"/>
        <v>43486.25</v>
      </c>
      <c r="N820">
        <v>1549173600</v>
      </c>
      <c r="O820" s="6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4"/>
        <v>theater</v>
      </c>
      <c r="T820" t="str">
        <f t="shared" si="63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0"/>
        <v>50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 s="6">
        <f t="shared" si="61"/>
        <v>41237.25</v>
      </c>
      <c r="N821">
        <v>1355032800</v>
      </c>
      <c r="O821" s="6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4"/>
        <v>games</v>
      </c>
      <c r="T821" t="str">
        <f t="shared" si="63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0"/>
        <v>800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 s="6">
        <f t="shared" si="61"/>
        <v>43310.208333333328</v>
      </c>
      <c r="N822">
        <v>1533963600</v>
      </c>
      <c r="O822" s="6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4"/>
        <v>music</v>
      </c>
      <c r="T822" t="str">
        <f t="shared" si="63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0"/>
        <v>291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 s="6">
        <f t="shared" si="61"/>
        <v>42794.25</v>
      </c>
      <c r="N823">
        <v>1489381200</v>
      </c>
      <c r="O823" s="6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4"/>
        <v>film &amp; video</v>
      </c>
      <c r="T823" t="str">
        <f t="shared" si="63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0"/>
        <v>349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 s="6">
        <f t="shared" si="61"/>
        <v>41698.25</v>
      </c>
      <c r="N824">
        <v>1395032400</v>
      </c>
      <c r="O824" s="6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4"/>
        <v>music</v>
      </c>
      <c r="T824" t="str">
        <f t="shared" si="63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0"/>
        <v>357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 s="6">
        <f t="shared" si="61"/>
        <v>41892.208333333336</v>
      </c>
      <c r="N825">
        <v>1412485200</v>
      </c>
      <c r="O825" s="6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4"/>
        <v>music</v>
      </c>
      <c r="T825" t="str">
        <f t="shared" si="63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0"/>
        <v>126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 s="6">
        <f t="shared" si="61"/>
        <v>40348.208333333336</v>
      </c>
      <c r="N826">
        <v>1279688400</v>
      </c>
      <c r="O826" s="6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4"/>
        <v>publishing</v>
      </c>
      <c r="T826" t="str">
        <f t="shared" si="63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0"/>
        <v>387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 s="6">
        <f t="shared" si="61"/>
        <v>42941.208333333328</v>
      </c>
      <c r="N827">
        <v>1501995600</v>
      </c>
      <c r="O827" s="6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4"/>
        <v>film &amp; video</v>
      </c>
      <c r="T827" t="str">
        <f t="shared" si="63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0"/>
        <v>457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 s="6">
        <f t="shared" si="61"/>
        <v>40525.25</v>
      </c>
      <c r="N828">
        <v>1294639200</v>
      </c>
      <c r="O828" s="6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4"/>
        <v>theater</v>
      </c>
      <c r="T828" t="str">
        <f t="shared" si="63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0"/>
        <v>266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 s="6">
        <f t="shared" si="61"/>
        <v>40666.208333333336</v>
      </c>
      <c r="N829">
        <v>1305435600</v>
      </c>
      <c r="O829" s="6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4"/>
        <v>film &amp; video</v>
      </c>
      <c r="T829" t="str">
        <f t="shared" si="63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0"/>
        <v>69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 s="6">
        <f t="shared" si="61"/>
        <v>43340.208333333328</v>
      </c>
      <c r="N830">
        <v>1537592400</v>
      </c>
      <c r="O830" s="6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4"/>
        <v>theater</v>
      </c>
      <c r="T830" t="str">
        <f t="shared" si="63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0"/>
        <v>51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 s="6">
        <f t="shared" si="61"/>
        <v>42164.208333333328</v>
      </c>
      <c r="N831">
        <v>1435122000</v>
      </c>
      <c r="O831" s="6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4"/>
        <v>theater</v>
      </c>
      <c r="T831" t="str">
        <f t="shared" si="63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0"/>
        <v>1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 s="6">
        <f t="shared" si="61"/>
        <v>43103.25</v>
      </c>
      <c r="N832">
        <v>1520056800</v>
      </c>
      <c r="O832" s="6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4"/>
        <v>theater</v>
      </c>
      <c r="T832" t="str">
        <f t="shared" si="63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0"/>
        <v>108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 s="6">
        <f t="shared" si="61"/>
        <v>40994.208333333336</v>
      </c>
      <c r="N833">
        <v>1335675600</v>
      </c>
      <c r="O833" s="6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4"/>
        <v>photography</v>
      </c>
      <c r="T833" t="str">
        <f t="shared" si="63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0"/>
        <v>315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 s="6">
        <f t="shared" si="61"/>
        <v>42299.208333333328</v>
      </c>
      <c r="N834">
        <v>1448431200</v>
      </c>
      <c r="O834" s="6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4"/>
        <v>publishing</v>
      </c>
      <c r="T834" t="str">
        <f t="shared" si="63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5">INT(E835/D835*100)</f>
        <v>157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 s="6">
        <f t="shared" ref="M835:M898" si="66">(((L835/60)/60)/24)+DATE(1970,1,1)</f>
        <v>40588.25</v>
      </c>
      <c r="N835">
        <v>1298613600</v>
      </c>
      <c r="O835" s="6">
        <f t="shared" ref="O835:O898" si="67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64"/>
        <v>publishing</v>
      </c>
      <c r="T835" t="str">
        <f t="shared" ref="T835:T898" si="68">_xlfn.TEXTAFTER(R835,"/")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5"/>
        <v>153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 s="6">
        <f t="shared" si="66"/>
        <v>41448.208333333336</v>
      </c>
      <c r="N836">
        <v>1372482000</v>
      </c>
      <c r="O836" s="6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4"/>
        <v>theater</v>
      </c>
      <c r="T836" t="str">
        <f t="shared" si="68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5"/>
        <v>89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 s="6">
        <f t="shared" si="66"/>
        <v>42063.25</v>
      </c>
      <c r="N837">
        <v>1425621600</v>
      </c>
      <c r="O837" s="6">
        <f t="shared" si="67"/>
        <v>42069.25</v>
      </c>
      <c r="P837" t="b">
        <v>0</v>
      </c>
      <c r="Q837" t="b">
        <v>0</v>
      </c>
      <c r="R837" t="s">
        <v>28</v>
      </c>
      <c r="S837" t="str">
        <f t="shared" ref="S837:S900" si="69">_xlfn.TEXTBEFORE(R837,"/")</f>
        <v>technology</v>
      </c>
      <c r="T837" t="str">
        <f t="shared" si="68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5"/>
        <v>75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 s="6">
        <f t="shared" si="66"/>
        <v>40214.25</v>
      </c>
      <c r="N838">
        <v>1266300000</v>
      </c>
      <c r="O838" s="6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9"/>
        <v>music</v>
      </c>
      <c r="T838" t="str">
        <f t="shared" si="68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5"/>
        <v>852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 s="6">
        <f t="shared" si="66"/>
        <v>40629.208333333336</v>
      </c>
      <c r="N839">
        <v>1305867600</v>
      </c>
      <c r="O839" s="6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9"/>
        <v>music</v>
      </c>
      <c r="T839" t="str">
        <f t="shared" si="68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5"/>
        <v>138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 s="6">
        <f t="shared" si="66"/>
        <v>43370.208333333328</v>
      </c>
      <c r="N840">
        <v>1538802000</v>
      </c>
      <c r="O840" s="6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9"/>
        <v>theater</v>
      </c>
      <c r="T840" t="str">
        <f t="shared" si="68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5"/>
        <v>190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 s="6">
        <f t="shared" si="66"/>
        <v>41715.208333333336</v>
      </c>
      <c r="N841">
        <v>1398920400</v>
      </c>
      <c r="O841" s="6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9"/>
        <v>film &amp; video</v>
      </c>
      <c r="T841" t="str">
        <f t="shared" si="68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5"/>
        <v>100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 s="6">
        <f t="shared" si="66"/>
        <v>41836.208333333336</v>
      </c>
      <c r="N842">
        <v>1405659600</v>
      </c>
      <c r="O842" s="6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9"/>
        <v>theater</v>
      </c>
      <c r="T842" t="str">
        <f t="shared" si="68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5"/>
        <v>142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 s="6">
        <f t="shared" si="66"/>
        <v>42419.25</v>
      </c>
      <c r="N843">
        <v>1457244000</v>
      </c>
      <c r="O843" s="6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9"/>
        <v>technology</v>
      </c>
      <c r="T843" t="str">
        <f t="shared" si="68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5"/>
        <v>563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 s="6">
        <f t="shared" si="66"/>
        <v>43266.208333333328</v>
      </c>
      <c r="N844">
        <v>1529298000</v>
      </c>
      <c r="O844" s="6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9"/>
        <v>technology</v>
      </c>
      <c r="T844" t="str">
        <f t="shared" si="68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5"/>
        <v>30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 s="6">
        <f t="shared" si="66"/>
        <v>43338.208333333328</v>
      </c>
      <c r="N845">
        <v>1535778000</v>
      </c>
      <c r="O845" s="6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9"/>
        <v>photography</v>
      </c>
      <c r="T845" t="str">
        <f t="shared" si="68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5"/>
        <v>99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 s="6">
        <f t="shared" si="66"/>
        <v>40930.25</v>
      </c>
      <c r="N846">
        <v>1327471200</v>
      </c>
      <c r="O846" s="6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9"/>
        <v>film &amp; video</v>
      </c>
      <c r="T846" t="str">
        <f t="shared" si="68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5"/>
        <v>197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 s="6">
        <f t="shared" si="66"/>
        <v>43235.208333333328</v>
      </c>
      <c r="N847">
        <v>1529557200</v>
      </c>
      <c r="O847" s="6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9"/>
        <v>technology</v>
      </c>
      <c r="T847" t="str">
        <f t="shared" si="68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5"/>
        <v>508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 s="6">
        <f t="shared" si="66"/>
        <v>43302.208333333328</v>
      </c>
      <c r="N848">
        <v>1535259600</v>
      </c>
      <c r="O848" s="6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9"/>
        <v>technology</v>
      </c>
      <c r="T848" t="str">
        <f t="shared" si="68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5"/>
        <v>237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 s="6">
        <f t="shared" si="66"/>
        <v>43107.25</v>
      </c>
      <c r="N849">
        <v>1515564000</v>
      </c>
      <c r="O849" s="6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9"/>
        <v>food</v>
      </c>
      <c r="T849" t="str">
        <f t="shared" si="68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5"/>
        <v>338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 s="6">
        <f t="shared" si="66"/>
        <v>40341.208333333336</v>
      </c>
      <c r="N850">
        <v>1277096400</v>
      </c>
      <c r="O850" s="6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9"/>
        <v>film &amp; video</v>
      </c>
      <c r="T850" t="str">
        <f t="shared" si="68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5"/>
        <v>133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 s="6">
        <f t="shared" si="66"/>
        <v>40948.25</v>
      </c>
      <c r="N851">
        <v>1329026400</v>
      </c>
      <c r="O851" s="6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9"/>
        <v>music</v>
      </c>
      <c r="T851" t="str">
        <f t="shared" si="68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5"/>
        <v>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 s="6">
        <f t="shared" si="66"/>
        <v>40866.25</v>
      </c>
      <c r="N852">
        <v>1322978400</v>
      </c>
      <c r="O852" s="6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9"/>
        <v>music</v>
      </c>
      <c r="T852" t="str">
        <f t="shared" si="68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5"/>
        <v>207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 s="6">
        <f t="shared" si="66"/>
        <v>41031.208333333336</v>
      </c>
      <c r="N853">
        <v>1338786000</v>
      </c>
      <c r="O853" s="6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9"/>
        <v>music</v>
      </c>
      <c r="T853" t="str">
        <f t="shared" si="68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5"/>
        <v>51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 s="6">
        <f t="shared" si="66"/>
        <v>40740.208333333336</v>
      </c>
      <c r="N854">
        <v>1311656400</v>
      </c>
      <c r="O854" s="6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9"/>
        <v>games</v>
      </c>
      <c r="T854" t="str">
        <f t="shared" si="68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5"/>
        <v>652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 s="6">
        <f t="shared" si="66"/>
        <v>40714.208333333336</v>
      </c>
      <c r="N855">
        <v>1308978000</v>
      </c>
      <c r="O855" s="6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9"/>
        <v>music</v>
      </c>
      <c r="T855" t="str">
        <f t="shared" si="68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5"/>
        <v>113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 s="6">
        <f t="shared" si="66"/>
        <v>43787.25</v>
      </c>
      <c r="N856">
        <v>1576389600</v>
      </c>
      <c r="O856" s="6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9"/>
        <v>publishing</v>
      </c>
      <c r="T856" t="str">
        <f t="shared" si="68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5"/>
        <v>102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 s="6">
        <f t="shared" si="66"/>
        <v>40712.208333333336</v>
      </c>
      <c r="N857">
        <v>1311051600</v>
      </c>
      <c r="O857" s="6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9"/>
        <v>theater</v>
      </c>
      <c r="T857" t="str">
        <f t="shared" si="68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5"/>
        <v>356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 s="6">
        <f t="shared" si="66"/>
        <v>41023.208333333336</v>
      </c>
      <c r="N858">
        <v>1336712400</v>
      </c>
      <c r="O858" s="6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9"/>
        <v>food</v>
      </c>
      <c r="T858" t="str">
        <f t="shared" si="68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5"/>
        <v>139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 s="6">
        <f t="shared" si="66"/>
        <v>40944.25</v>
      </c>
      <c r="N859">
        <v>1330408800</v>
      </c>
      <c r="O859" s="6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9"/>
        <v>film &amp; video</v>
      </c>
      <c r="T859" t="str">
        <f t="shared" si="68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5"/>
        <v>69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 s="6">
        <f t="shared" si="66"/>
        <v>43211.208333333328</v>
      </c>
      <c r="N860">
        <v>1524891600</v>
      </c>
      <c r="O860" s="6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9"/>
        <v>food</v>
      </c>
      <c r="T860" t="str">
        <f t="shared" si="68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5"/>
        <v>35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 s="6">
        <f t="shared" si="66"/>
        <v>41334.25</v>
      </c>
      <c r="N861">
        <v>1363669200</v>
      </c>
      <c r="O861" s="6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9"/>
        <v>theater</v>
      </c>
      <c r="T861" t="str">
        <f t="shared" si="68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5"/>
        <v>251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 s="6">
        <f t="shared" si="66"/>
        <v>43515.25</v>
      </c>
      <c r="N862">
        <v>1551420000</v>
      </c>
      <c r="O862" s="6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9"/>
        <v>technology</v>
      </c>
      <c r="T862" t="str">
        <f t="shared" si="68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5"/>
        <v>105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 s="6">
        <f t="shared" si="66"/>
        <v>40258.208333333336</v>
      </c>
      <c r="N863">
        <v>1269838800</v>
      </c>
      <c r="O863" s="6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9"/>
        <v>theater</v>
      </c>
      <c r="T863" t="str">
        <f t="shared" si="68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5"/>
        <v>187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 s="6">
        <f t="shared" si="66"/>
        <v>40756.208333333336</v>
      </c>
      <c r="N864">
        <v>1312520400</v>
      </c>
      <c r="O864" s="6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9"/>
        <v>theater</v>
      </c>
      <c r="T864" t="str">
        <f t="shared" si="68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5"/>
        <v>386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 s="6">
        <f t="shared" si="66"/>
        <v>42172.208333333328</v>
      </c>
      <c r="N865">
        <v>1436504400</v>
      </c>
      <c r="O865" s="6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9"/>
        <v>film &amp; video</v>
      </c>
      <c r="T865" t="str">
        <f t="shared" si="68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5"/>
        <v>347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 s="6">
        <f t="shared" si="66"/>
        <v>42601.208333333328</v>
      </c>
      <c r="N866">
        <v>1472014800</v>
      </c>
      <c r="O866" s="6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9"/>
        <v>film &amp; video</v>
      </c>
      <c r="T866" t="str">
        <f t="shared" si="68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5"/>
        <v>185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 s="6">
        <f t="shared" si="66"/>
        <v>41897.208333333336</v>
      </c>
      <c r="N867">
        <v>1411534800</v>
      </c>
      <c r="O867" s="6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9"/>
        <v>theater</v>
      </c>
      <c r="T867" t="str">
        <f t="shared" si="68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5"/>
        <v>43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 s="6">
        <f t="shared" si="66"/>
        <v>40671.208333333336</v>
      </c>
      <c r="N868">
        <v>1304917200</v>
      </c>
      <c r="O868" s="6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9"/>
        <v>photography</v>
      </c>
      <c r="T868" t="str">
        <f t="shared" si="68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5"/>
        <v>162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 s="6">
        <f t="shared" si="66"/>
        <v>43382.208333333328</v>
      </c>
      <c r="N869">
        <v>1539579600</v>
      </c>
      <c r="O869" s="6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9"/>
        <v>food</v>
      </c>
      <c r="T869" t="str">
        <f t="shared" si="68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5"/>
        <v>184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 s="6">
        <f t="shared" si="66"/>
        <v>41559.208333333336</v>
      </c>
      <c r="N870">
        <v>1382504400</v>
      </c>
      <c r="O870" s="6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9"/>
        <v>theater</v>
      </c>
      <c r="T870" t="str">
        <f t="shared" si="68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5"/>
        <v>23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 s="6">
        <f t="shared" si="66"/>
        <v>40350.208333333336</v>
      </c>
      <c r="N871">
        <v>1278306000</v>
      </c>
      <c r="O871" s="6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9"/>
        <v>film &amp; video</v>
      </c>
      <c r="T871" t="str">
        <f t="shared" si="68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5"/>
        <v>89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 s="6">
        <f t="shared" si="66"/>
        <v>42240.208333333328</v>
      </c>
      <c r="N872">
        <v>1442552400</v>
      </c>
      <c r="O872" s="6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9"/>
        <v>theater</v>
      </c>
      <c r="T872" t="str">
        <f t="shared" si="68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5"/>
        <v>272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 s="6">
        <f t="shared" si="66"/>
        <v>43040.208333333328</v>
      </c>
      <c r="N873">
        <v>1511071200</v>
      </c>
      <c r="O873" s="6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9"/>
        <v>theater</v>
      </c>
      <c r="T873" t="str">
        <f t="shared" si="68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5"/>
        <v>170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 s="6">
        <f t="shared" si="66"/>
        <v>43346.208333333328</v>
      </c>
      <c r="N874">
        <v>1536382800</v>
      </c>
      <c r="O874" s="6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9"/>
        <v>film &amp; video</v>
      </c>
      <c r="T874" t="str">
        <f t="shared" si="68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5"/>
        <v>188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 s="6">
        <f t="shared" si="66"/>
        <v>41647.25</v>
      </c>
      <c r="N875">
        <v>1389592800</v>
      </c>
      <c r="O875" s="6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9"/>
        <v>photography</v>
      </c>
      <c r="T875" t="str">
        <f t="shared" si="68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5"/>
        <v>346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 s="6">
        <f t="shared" si="66"/>
        <v>40291.208333333336</v>
      </c>
      <c r="N876">
        <v>1275282000</v>
      </c>
      <c r="O876" s="6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9"/>
        <v>photography</v>
      </c>
      <c r="T876" t="str">
        <f t="shared" si="68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5"/>
        <v>69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 s="6">
        <f t="shared" si="66"/>
        <v>40556.25</v>
      </c>
      <c r="N877">
        <v>1294984800</v>
      </c>
      <c r="O877" s="6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9"/>
        <v>music</v>
      </c>
      <c r="T877" t="str">
        <f t="shared" si="68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5"/>
        <v>25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 s="6">
        <f t="shared" si="66"/>
        <v>43624.208333333328</v>
      </c>
      <c r="N878">
        <v>1562043600</v>
      </c>
      <c r="O878" s="6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9"/>
        <v>photography</v>
      </c>
      <c r="T878" t="str">
        <f t="shared" si="68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5"/>
        <v>77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 s="6">
        <f t="shared" si="66"/>
        <v>42577.208333333328</v>
      </c>
      <c r="N879">
        <v>1469595600</v>
      </c>
      <c r="O879" s="6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9"/>
        <v>food</v>
      </c>
      <c r="T879" t="str">
        <f t="shared" si="68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5"/>
        <v>37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 s="6">
        <f t="shared" si="66"/>
        <v>43845.25</v>
      </c>
      <c r="N880">
        <v>1581141600</v>
      </c>
      <c r="O880" s="6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9"/>
        <v>music</v>
      </c>
      <c r="T880" t="str">
        <f t="shared" si="68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5"/>
        <v>543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 s="6">
        <f t="shared" si="66"/>
        <v>42788.25</v>
      </c>
      <c r="N881">
        <v>1488520800</v>
      </c>
      <c r="O881" s="6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9"/>
        <v>publishing</v>
      </c>
      <c r="T881" t="str">
        <f t="shared" si="68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5"/>
        <v>228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 s="6">
        <f t="shared" si="66"/>
        <v>43667.208333333328</v>
      </c>
      <c r="N882">
        <v>1563858000</v>
      </c>
      <c r="O882" s="6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9"/>
        <v>music</v>
      </c>
      <c r="T882" t="str">
        <f t="shared" si="68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5"/>
        <v>38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 s="6">
        <f t="shared" si="66"/>
        <v>42194.208333333328</v>
      </c>
      <c r="N883">
        <v>1438923600</v>
      </c>
      <c r="O883" s="6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9"/>
        <v>theater</v>
      </c>
      <c r="T883" t="str">
        <f t="shared" si="68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5"/>
        <v>370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 s="6">
        <f t="shared" si="66"/>
        <v>42025.25</v>
      </c>
      <c r="N884">
        <v>1422165600</v>
      </c>
      <c r="O884" s="6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9"/>
        <v>theater</v>
      </c>
      <c r="T884" t="str">
        <f t="shared" si="68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5"/>
        <v>237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 s="6">
        <f t="shared" si="66"/>
        <v>40323.208333333336</v>
      </c>
      <c r="N885">
        <v>1277874000</v>
      </c>
      <c r="O885" s="6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9"/>
        <v>film &amp; video</v>
      </c>
      <c r="T885" t="str">
        <f t="shared" si="68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5"/>
        <v>64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 s="6">
        <f t="shared" si="66"/>
        <v>41763.208333333336</v>
      </c>
      <c r="N886">
        <v>1399352400</v>
      </c>
      <c r="O886" s="6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9"/>
        <v>theater</v>
      </c>
      <c r="T886" t="str">
        <f t="shared" si="68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5"/>
        <v>118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 s="6">
        <f t="shared" si="66"/>
        <v>40335.208333333336</v>
      </c>
      <c r="N887">
        <v>1279083600</v>
      </c>
      <c r="O887" s="6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9"/>
        <v>theater</v>
      </c>
      <c r="T887" t="str">
        <f t="shared" si="68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5"/>
        <v>84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 s="6">
        <f t="shared" si="66"/>
        <v>40416.208333333336</v>
      </c>
      <c r="N888">
        <v>1284354000</v>
      </c>
      <c r="O888" s="6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9"/>
        <v>music</v>
      </c>
      <c r="T888" t="str">
        <f t="shared" si="68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5"/>
        <v>29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 s="6">
        <f t="shared" si="66"/>
        <v>42202.208333333328</v>
      </c>
      <c r="N889">
        <v>1441170000</v>
      </c>
      <c r="O889" s="6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9"/>
        <v>theater</v>
      </c>
      <c r="T889" t="str">
        <f t="shared" si="68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5"/>
        <v>209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 s="6">
        <f t="shared" si="66"/>
        <v>42836.208333333328</v>
      </c>
      <c r="N890">
        <v>1493528400</v>
      </c>
      <c r="O890" s="6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9"/>
        <v>theater</v>
      </c>
      <c r="T890" t="str">
        <f t="shared" si="68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5"/>
        <v>169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 s="6">
        <f t="shared" si="66"/>
        <v>41710.208333333336</v>
      </c>
      <c r="N891">
        <v>1395205200</v>
      </c>
      <c r="O891" s="6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9"/>
        <v>music</v>
      </c>
      <c r="T891" t="str">
        <f t="shared" si="68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5"/>
        <v>115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 s="6">
        <f t="shared" si="66"/>
        <v>43640.208333333328</v>
      </c>
      <c r="N892">
        <v>1561438800</v>
      </c>
      <c r="O892" s="6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9"/>
        <v>music</v>
      </c>
      <c r="T892" t="str">
        <f t="shared" si="68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5"/>
        <v>258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 s="6">
        <f t="shared" si="66"/>
        <v>40880.25</v>
      </c>
      <c r="N893">
        <v>1326693600</v>
      </c>
      <c r="O893" s="6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9"/>
        <v>film &amp; video</v>
      </c>
      <c r="T893" t="str">
        <f t="shared" si="68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5"/>
        <v>230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 s="6">
        <f t="shared" si="66"/>
        <v>40319.208333333336</v>
      </c>
      <c r="N894">
        <v>1277960400</v>
      </c>
      <c r="O894" s="6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9"/>
        <v>publishing</v>
      </c>
      <c r="T894" t="str">
        <f t="shared" si="68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5"/>
        <v>128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 s="6">
        <f t="shared" si="66"/>
        <v>42170.208333333328</v>
      </c>
      <c r="N895">
        <v>1434690000</v>
      </c>
      <c r="O895" s="6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9"/>
        <v>film &amp; video</v>
      </c>
      <c r="T895" t="str">
        <f t="shared" si="68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5"/>
        <v>188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 s="6">
        <f t="shared" si="66"/>
        <v>41466.208333333336</v>
      </c>
      <c r="N896">
        <v>1376110800</v>
      </c>
      <c r="O896" s="6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9"/>
        <v>film &amp; video</v>
      </c>
      <c r="T896" t="str">
        <f t="shared" si="68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5"/>
        <v>6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 s="6">
        <f t="shared" si="66"/>
        <v>43134.25</v>
      </c>
      <c r="N897">
        <v>1518415200</v>
      </c>
      <c r="O897" s="6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9"/>
        <v>theater</v>
      </c>
      <c r="T897" t="str">
        <f t="shared" si="68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5"/>
        <v>774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 s="6">
        <f t="shared" si="66"/>
        <v>40738.208333333336</v>
      </c>
      <c r="N898">
        <v>1310878800</v>
      </c>
      <c r="O898" s="6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9"/>
        <v>food</v>
      </c>
      <c r="T898" t="str">
        <f t="shared" si="68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0">INT(E899/D899*100)</f>
        <v>27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 s="6">
        <f t="shared" ref="M899:M962" si="71">(((L899/60)/60)/24)+DATE(1970,1,1)</f>
        <v>43583.208333333328</v>
      </c>
      <c r="N899">
        <v>1556600400</v>
      </c>
      <c r="O899" s="6">
        <f t="shared" ref="O899:O962" si="72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69"/>
        <v>theater</v>
      </c>
      <c r="T899" t="str">
        <f t="shared" ref="T899:T962" si="73">_xlfn.TEXTAFTER(R899,"/")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0"/>
        <v>52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 s="6">
        <f t="shared" si="71"/>
        <v>43815.25</v>
      </c>
      <c r="N900">
        <v>1576994400</v>
      </c>
      <c r="O900" s="6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69"/>
        <v>film &amp; video</v>
      </c>
      <c r="T900" t="str">
        <f t="shared" si="73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0"/>
        <v>407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 s="6">
        <f t="shared" si="71"/>
        <v>41554.208333333336</v>
      </c>
      <c r="N901">
        <v>1382677200</v>
      </c>
      <c r="O901" s="6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ref="S901:S964" si="74">_xlfn.TEXTBEFORE(R901,"/")</f>
        <v>music</v>
      </c>
      <c r="T901" t="str">
        <f t="shared" si="73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0"/>
        <v>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 s="6">
        <f t="shared" si="71"/>
        <v>41901.208333333336</v>
      </c>
      <c r="N902">
        <v>1411189200</v>
      </c>
      <c r="O902" s="6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4"/>
        <v>technology</v>
      </c>
      <c r="T902" t="str">
        <f t="shared" si="73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0"/>
        <v>156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 s="6">
        <f t="shared" si="71"/>
        <v>43298.208333333328</v>
      </c>
      <c r="N903">
        <v>1534654800</v>
      </c>
      <c r="O903" s="6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4"/>
        <v>music</v>
      </c>
      <c r="T903" t="str">
        <f t="shared" si="73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0"/>
        <v>252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 s="6">
        <f t="shared" si="71"/>
        <v>42399.25</v>
      </c>
      <c r="N904">
        <v>1457762400</v>
      </c>
      <c r="O904" s="6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4"/>
        <v>technology</v>
      </c>
      <c r="T904" t="str">
        <f t="shared" si="73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0"/>
        <v>1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 s="6">
        <f t="shared" si="71"/>
        <v>41034.208333333336</v>
      </c>
      <c r="N905">
        <v>1337490000</v>
      </c>
      <c r="O905" s="6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4"/>
        <v>publishing</v>
      </c>
      <c r="T905" t="str">
        <f t="shared" si="73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0"/>
        <v>12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 s="6">
        <f t="shared" si="71"/>
        <v>41186.208333333336</v>
      </c>
      <c r="N906">
        <v>1349672400</v>
      </c>
      <c r="O906" s="6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4"/>
        <v>publishing</v>
      </c>
      <c r="T906" t="str">
        <f t="shared" si="73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0"/>
        <v>163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 s="6">
        <f t="shared" si="71"/>
        <v>41536.208333333336</v>
      </c>
      <c r="N907">
        <v>1379826000</v>
      </c>
      <c r="O907" s="6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4"/>
        <v>theater</v>
      </c>
      <c r="T907" t="str">
        <f t="shared" si="73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0"/>
        <v>162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 s="6">
        <f t="shared" si="71"/>
        <v>42868.208333333328</v>
      </c>
      <c r="N908">
        <v>1497762000</v>
      </c>
      <c r="O908" s="6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4"/>
        <v>film &amp; video</v>
      </c>
      <c r="T908" t="str">
        <f t="shared" si="73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0"/>
        <v>20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 s="6">
        <f t="shared" si="71"/>
        <v>40660.208333333336</v>
      </c>
      <c r="N909">
        <v>1304485200</v>
      </c>
      <c r="O909" s="6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4"/>
        <v>theater</v>
      </c>
      <c r="T909" t="str">
        <f t="shared" si="73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0"/>
        <v>319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 s="6">
        <f t="shared" si="71"/>
        <v>41031.208333333336</v>
      </c>
      <c r="N910">
        <v>1336885200</v>
      </c>
      <c r="O910" s="6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4"/>
        <v>games</v>
      </c>
      <c r="T910" t="str">
        <f t="shared" si="73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0"/>
        <v>478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 s="6">
        <f t="shared" si="71"/>
        <v>43255.208333333328</v>
      </c>
      <c r="N911">
        <v>1530421200</v>
      </c>
      <c r="O911" s="6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4"/>
        <v>theater</v>
      </c>
      <c r="T911" t="str">
        <f t="shared" si="73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0"/>
        <v>19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 s="6">
        <f t="shared" si="71"/>
        <v>42026.25</v>
      </c>
      <c r="N912">
        <v>1421992800</v>
      </c>
      <c r="O912" s="6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4"/>
        <v>theater</v>
      </c>
      <c r="T912" t="str">
        <f t="shared" si="73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0"/>
        <v>198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 s="6">
        <f t="shared" si="71"/>
        <v>43717.208333333328</v>
      </c>
      <c r="N913">
        <v>1568178000</v>
      </c>
      <c r="O913" s="6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4"/>
        <v>technology</v>
      </c>
      <c r="T913" t="str">
        <f t="shared" si="73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0"/>
        <v>795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 s="6">
        <f t="shared" si="71"/>
        <v>41157.208333333336</v>
      </c>
      <c r="N914">
        <v>1347944400</v>
      </c>
      <c r="O914" s="6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4"/>
        <v>film &amp; video</v>
      </c>
      <c r="T914" t="str">
        <f t="shared" si="73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0"/>
        <v>50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 s="6">
        <f t="shared" si="71"/>
        <v>43597.208333333328</v>
      </c>
      <c r="N915">
        <v>1558760400</v>
      </c>
      <c r="O915" s="6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4"/>
        <v>film &amp; video</v>
      </c>
      <c r="T915" t="str">
        <f t="shared" si="73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0"/>
        <v>57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 s="6">
        <f t="shared" si="71"/>
        <v>41490.208333333336</v>
      </c>
      <c r="N916">
        <v>1376629200</v>
      </c>
      <c r="O916" s="6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4"/>
        <v>theater</v>
      </c>
      <c r="T916" t="str">
        <f t="shared" si="73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0"/>
        <v>155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 s="6">
        <f t="shared" si="71"/>
        <v>42976.208333333328</v>
      </c>
      <c r="N917">
        <v>1504760400</v>
      </c>
      <c r="O917" s="6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4"/>
        <v>film &amp; video</v>
      </c>
      <c r="T917" t="str">
        <f t="shared" si="73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0"/>
        <v>36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 s="6">
        <f t="shared" si="71"/>
        <v>41991.25</v>
      </c>
      <c r="N918">
        <v>1419660000</v>
      </c>
      <c r="O918" s="6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4"/>
        <v>photography</v>
      </c>
      <c r="T918" t="str">
        <f t="shared" si="73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0"/>
        <v>58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 s="6">
        <f t="shared" si="71"/>
        <v>40722.208333333336</v>
      </c>
      <c r="N919">
        <v>1311310800</v>
      </c>
      <c r="O919" s="6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4"/>
        <v>film &amp; video</v>
      </c>
      <c r="T919" t="str">
        <f t="shared" si="73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0"/>
        <v>237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 s="6">
        <f t="shared" si="71"/>
        <v>41117.208333333336</v>
      </c>
      <c r="N920">
        <v>1344315600</v>
      </c>
      <c r="O920" s="6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4"/>
        <v>publishing</v>
      </c>
      <c r="T920" t="str">
        <f t="shared" si="73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0"/>
        <v>58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 s="6">
        <f t="shared" si="71"/>
        <v>43022.208333333328</v>
      </c>
      <c r="N921">
        <v>1510725600</v>
      </c>
      <c r="O921" s="6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4"/>
        <v>theater</v>
      </c>
      <c r="T921" t="str">
        <f t="shared" si="73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0"/>
        <v>182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 s="6">
        <f t="shared" si="71"/>
        <v>43503.25</v>
      </c>
      <c r="N922">
        <v>1551247200</v>
      </c>
      <c r="O922" s="6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4"/>
        <v>film &amp; video</v>
      </c>
      <c r="T922" t="str">
        <f t="shared" si="73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0"/>
        <v>0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 s="6">
        <f t="shared" si="71"/>
        <v>40951.25</v>
      </c>
      <c r="N923">
        <v>1330236000</v>
      </c>
      <c r="O923" s="6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4"/>
        <v>technology</v>
      </c>
      <c r="T923" t="str">
        <f t="shared" si="73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0"/>
        <v>175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 s="6">
        <f t="shared" si="71"/>
        <v>43443.25</v>
      </c>
      <c r="N924">
        <v>1545112800</v>
      </c>
      <c r="O924" s="6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4"/>
        <v>music</v>
      </c>
      <c r="T924" t="str">
        <f t="shared" si="73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0"/>
        <v>237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 s="6">
        <f t="shared" si="71"/>
        <v>40373.208333333336</v>
      </c>
      <c r="N925">
        <v>1279170000</v>
      </c>
      <c r="O925" s="6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4"/>
        <v>theater</v>
      </c>
      <c r="T925" t="str">
        <f t="shared" si="73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0"/>
        <v>488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 s="6">
        <f t="shared" si="71"/>
        <v>43769.208333333328</v>
      </c>
      <c r="N926">
        <v>1573452000</v>
      </c>
      <c r="O926" s="6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4"/>
        <v>theater</v>
      </c>
      <c r="T926" t="str">
        <f t="shared" si="73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0"/>
        <v>224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 s="6">
        <f t="shared" si="71"/>
        <v>43000.208333333328</v>
      </c>
      <c r="N927">
        <v>1507093200</v>
      </c>
      <c r="O927" s="6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4"/>
        <v>theater</v>
      </c>
      <c r="T927" t="str">
        <f t="shared" si="73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0"/>
        <v>18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 s="6">
        <f t="shared" si="71"/>
        <v>42502.208333333328</v>
      </c>
      <c r="N928">
        <v>1463374800</v>
      </c>
      <c r="O928" s="6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4"/>
        <v>food</v>
      </c>
      <c r="T928" t="str">
        <f t="shared" si="73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0"/>
        <v>45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 s="6">
        <f t="shared" si="71"/>
        <v>41102.208333333336</v>
      </c>
      <c r="N929">
        <v>1344574800</v>
      </c>
      <c r="O929" s="6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4"/>
        <v>theater</v>
      </c>
      <c r="T929" t="str">
        <f t="shared" si="73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0"/>
        <v>117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 s="6">
        <f t="shared" si="71"/>
        <v>41637.25</v>
      </c>
      <c r="N930">
        <v>1389074400</v>
      </c>
      <c r="O930" s="6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4"/>
        <v>technology</v>
      </c>
      <c r="T930" t="str">
        <f t="shared" si="73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0"/>
        <v>217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 s="6">
        <f t="shared" si="71"/>
        <v>42858.208333333328</v>
      </c>
      <c r="N931">
        <v>1494997200</v>
      </c>
      <c r="O931" s="6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4"/>
        <v>theater</v>
      </c>
      <c r="T931" t="str">
        <f t="shared" si="73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0"/>
        <v>112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 s="6">
        <f t="shared" si="71"/>
        <v>42060.25</v>
      </c>
      <c r="N932">
        <v>1425448800</v>
      </c>
      <c r="O932" s="6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4"/>
        <v>theater</v>
      </c>
      <c r="T932" t="str">
        <f t="shared" si="73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0"/>
        <v>72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 s="6">
        <f t="shared" si="71"/>
        <v>41818.208333333336</v>
      </c>
      <c r="N933">
        <v>1404104400</v>
      </c>
      <c r="O933" s="6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4"/>
        <v>theater</v>
      </c>
      <c r="T933" t="str">
        <f t="shared" si="73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0"/>
        <v>212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 s="6">
        <f t="shared" si="71"/>
        <v>41709.208333333336</v>
      </c>
      <c r="N934">
        <v>1394773200</v>
      </c>
      <c r="O934" s="6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4"/>
        <v>music</v>
      </c>
      <c r="T934" t="str">
        <f t="shared" si="73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0"/>
        <v>239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 s="6">
        <f t="shared" si="71"/>
        <v>41372.208333333336</v>
      </c>
      <c r="N935">
        <v>1366520400</v>
      </c>
      <c r="O935" s="6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4"/>
        <v>theater</v>
      </c>
      <c r="T935" t="str">
        <f t="shared" si="73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0"/>
        <v>181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 s="6">
        <f t="shared" si="71"/>
        <v>42422.25</v>
      </c>
      <c r="N936">
        <v>1456639200</v>
      </c>
      <c r="O936" s="6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4"/>
        <v>theater</v>
      </c>
      <c r="T936" t="str">
        <f t="shared" si="73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0"/>
        <v>164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 s="6">
        <f t="shared" si="71"/>
        <v>42209.208333333328</v>
      </c>
      <c r="N937">
        <v>1438318800</v>
      </c>
      <c r="O937" s="6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4"/>
        <v>theater</v>
      </c>
      <c r="T937" t="str">
        <f t="shared" si="73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0"/>
        <v>1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 s="6">
        <f t="shared" si="71"/>
        <v>43668.208333333328</v>
      </c>
      <c r="N938">
        <v>1564030800</v>
      </c>
      <c r="O938" s="6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4"/>
        <v>theater</v>
      </c>
      <c r="T938" t="str">
        <f t="shared" si="73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0"/>
        <v>49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 s="6">
        <f t="shared" si="71"/>
        <v>42334.25</v>
      </c>
      <c r="N939">
        <v>1449295200</v>
      </c>
      <c r="O939" s="6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4"/>
        <v>film &amp; video</v>
      </c>
      <c r="T939" t="str">
        <f t="shared" si="73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0"/>
        <v>109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 s="6">
        <f t="shared" si="71"/>
        <v>43263.208333333328</v>
      </c>
      <c r="N940">
        <v>1531890000</v>
      </c>
      <c r="O940" s="6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4"/>
        <v>publishing</v>
      </c>
      <c r="T940" t="str">
        <f t="shared" si="73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0"/>
        <v>49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 s="6">
        <f t="shared" si="71"/>
        <v>40670.208333333336</v>
      </c>
      <c r="N941">
        <v>1306213200</v>
      </c>
      <c r="O941" s="6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4"/>
        <v>games</v>
      </c>
      <c r="T941" t="str">
        <f t="shared" si="73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0"/>
        <v>62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 s="6">
        <f t="shared" si="71"/>
        <v>41244.25</v>
      </c>
      <c r="N942">
        <v>1356242400</v>
      </c>
      <c r="O942" s="6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4"/>
        <v>technology</v>
      </c>
      <c r="T942" t="str">
        <f t="shared" si="73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0"/>
        <v>13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 s="6">
        <f t="shared" si="71"/>
        <v>40552.25</v>
      </c>
      <c r="N943">
        <v>1297576800</v>
      </c>
      <c r="O943" s="6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4"/>
        <v>theater</v>
      </c>
      <c r="T943" t="str">
        <f t="shared" si="73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0"/>
        <v>64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 s="6">
        <f t="shared" si="71"/>
        <v>40568.25</v>
      </c>
      <c r="N944">
        <v>1296194400</v>
      </c>
      <c r="O944" s="6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4"/>
        <v>theater</v>
      </c>
      <c r="T944" t="str">
        <f t="shared" si="73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0"/>
        <v>159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 s="6">
        <f t="shared" si="71"/>
        <v>41906.208333333336</v>
      </c>
      <c r="N945">
        <v>1414558800</v>
      </c>
      <c r="O945" s="6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4"/>
        <v>food</v>
      </c>
      <c r="T945" t="str">
        <f t="shared" si="73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0"/>
        <v>81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 s="6">
        <f t="shared" si="71"/>
        <v>42776.25</v>
      </c>
      <c r="N946">
        <v>1488348000</v>
      </c>
      <c r="O946" s="6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4"/>
        <v>photography</v>
      </c>
      <c r="T946" t="str">
        <f t="shared" si="73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0"/>
        <v>32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 s="6">
        <f t="shared" si="71"/>
        <v>41004.208333333336</v>
      </c>
      <c r="N947">
        <v>1334898000</v>
      </c>
      <c r="O947" s="6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4"/>
        <v>photography</v>
      </c>
      <c r="T947" t="str">
        <f t="shared" si="73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0"/>
        <v>9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 s="6">
        <f t="shared" si="71"/>
        <v>40710.208333333336</v>
      </c>
      <c r="N948">
        <v>1308373200</v>
      </c>
      <c r="O948" s="6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4"/>
        <v>theater</v>
      </c>
      <c r="T948" t="str">
        <f t="shared" si="73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0"/>
        <v>26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 s="6">
        <f t="shared" si="71"/>
        <v>41908.208333333336</v>
      </c>
      <c r="N949">
        <v>1412312400</v>
      </c>
      <c r="O949" s="6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4"/>
        <v>theater</v>
      </c>
      <c r="T949" t="str">
        <f t="shared" si="73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0"/>
        <v>62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 s="6">
        <f t="shared" si="71"/>
        <v>41985.25</v>
      </c>
      <c r="N950">
        <v>1419228000</v>
      </c>
      <c r="O950" s="6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4"/>
        <v>film &amp; video</v>
      </c>
      <c r="T950" t="str">
        <f t="shared" si="73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0"/>
        <v>161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 s="6">
        <f t="shared" si="71"/>
        <v>42112.208333333328</v>
      </c>
      <c r="N951">
        <v>1430974800</v>
      </c>
      <c r="O951" s="6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4"/>
        <v>technology</v>
      </c>
      <c r="T951" t="str">
        <f t="shared" si="73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0"/>
        <v>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 s="6">
        <f t="shared" si="71"/>
        <v>43571.208333333328</v>
      </c>
      <c r="N952">
        <v>1555822800</v>
      </c>
      <c r="O952" s="6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4"/>
        <v>theater</v>
      </c>
      <c r="T952" t="str">
        <f t="shared" si="73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0"/>
        <v>1096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 s="6">
        <f t="shared" si="71"/>
        <v>42730.25</v>
      </c>
      <c r="N953">
        <v>1482818400</v>
      </c>
      <c r="O953" s="6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4"/>
        <v>music</v>
      </c>
      <c r="T953" t="str">
        <f t="shared" si="73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0"/>
        <v>70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 s="6">
        <f t="shared" si="71"/>
        <v>42591.208333333328</v>
      </c>
      <c r="N954">
        <v>1471928400</v>
      </c>
      <c r="O954" s="6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4"/>
        <v>film &amp; video</v>
      </c>
      <c r="T954" t="str">
        <f t="shared" si="73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0"/>
        <v>60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 s="6">
        <f t="shared" si="71"/>
        <v>42358.25</v>
      </c>
      <c r="N955">
        <v>1453701600</v>
      </c>
      <c r="O955" s="6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4"/>
        <v>film &amp; video</v>
      </c>
      <c r="T955" t="str">
        <f t="shared" si="73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0"/>
        <v>367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 s="6">
        <f t="shared" si="71"/>
        <v>41174.208333333336</v>
      </c>
      <c r="N956">
        <v>1350363600</v>
      </c>
      <c r="O956" s="6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4"/>
        <v>technology</v>
      </c>
      <c r="T956" t="str">
        <f t="shared" si="73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0"/>
        <v>1109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 s="6">
        <f t="shared" si="71"/>
        <v>41238.25</v>
      </c>
      <c r="N957">
        <v>1353996000</v>
      </c>
      <c r="O957" s="6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4"/>
        <v>theater</v>
      </c>
      <c r="T957" t="str">
        <f t="shared" si="73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0"/>
        <v>19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 s="6">
        <f t="shared" si="71"/>
        <v>42360.25</v>
      </c>
      <c r="N958">
        <v>1451109600</v>
      </c>
      <c r="O958" s="6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4"/>
        <v>film &amp; video</v>
      </c>
      <c r="T958" t="str">
        <f t="shared" si="73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0"/>
        <v>126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 s="6">
        <f t="shared" si="71"/>
        <v>40955.25</v>
      </c>
      <c r="N959">
        <v>1329631200</v>
      </c>
      <c r="O959" s="6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4"/>
        <v>theater</v>
      </c>
      <c r="T959" t="str">
        <f t="shared" si="73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0"/>
        <v>734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 s="6">
        <f t="shared" si="71"/>
        <v>40350.208333333336</v>
      </c>
      <c r="N960">
        <v>1278997200</v>
      </c>
      <c r="O960" s="6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4"/>
        <v>film &amp; video</v>
      </c>
      <c r="T960" t="str">
        <f t="shared" si="73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0"/>
        <v>4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 s="6">
        <f t="shared" si="71"/>
        <v>40357.208333333336</v>
      </c>
      <c r="N961">
        <v>1280120400</v>
      </c>
      <c r="O961" s="6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4"/>
        <v>publishing</v>
      </c>
      <c r="T961" t="str">
        <f t="shared" si="73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0"/>
        <v>85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 s="6">
        <f t="shared" si="71"/>
        <v>42408.25</v>
      </c>
      <c r="N962">
        <v>1458104400</v>
      </c>
      <c r="O962" s="6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4"/>
        <v>technology</v>
      </c>
      <c r="T962" t="str">
        <f t="shared" si="73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5">INT(E963/D963*100)</f>
        <v>119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 s="6">
        <f t="shared" ref="M963:M1001" si="76">(((L963/60)/60)/24)+DATE(1970,1,1)</f>
        <v>40591.25</v>
      </c>
      <c r="N963">
        <v>1298268000</v>
      </c>
      <c r="O963" s="6">
        <f t="shared" ref="O963:O1001" si="77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74"/>
        <v>publishing</v>
      </c>
      <c r="T963" t="str">
        <f t="shared" ref="T963:T1001" si="78">_xlfn.TEXTAFTER(R963,"/")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5"/>
        <v>296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 s="6">
        <f t="shared" si="76"/>
        <v>41592.25</v>
      </c>
      <c r="N964">
        <v>1386223200</v>
      </c>
      <c r="O964" s="6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4"/>
        <v>food</v>
      </c>
      <c r="T964" t="str">
        <f t="shared" si="78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5"/>
        <v>84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 s="6">
        <f t="shared" si="76"/>
        <v>40607.25</v>
      </c>
      <c r="N965">
        <v>1299823200</v>
      </c>
      <c r="O965" s="6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ref="S965:S1001" si="79">_xlfn.TEXTBEFORE(R965,"/")</f>
        <v>photography</v>
      </c>
      <c r="T965" t="str">
        <f t="shared" si="78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5"/>
        <v>355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 s="6">
        <f t="shared" si="76"/>
        <v>42135.208333333328</v>
      </c>
      <c r="N966">
        <v>1431752400</v>
      </c>
      <c r="O966" s="6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9"/>
        <v>theater</v>
      </c>
      <c r="T966" t="str">
        <f t="shared" si="78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5"/>
        <v>386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 s="6">
        <f t="shared" si="76"/>
        <v>40203.25</v>
      </c>
      <c r="N967">
        <v>1267855200</v>
      </c>
      <c r="O967" s="6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9"/>
        <v>music</v>
      </c>
      <c r="T967" t="str">
        <f t="shared" si="78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5"/>
        <v>792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 s="6">
        <f t="shared" si="76"/>
        <v>42901.208333333328</v>
      </c>
      <c r="N968">
        <v>1497675600</v>
      </c>
      <c r="O968" s="6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9"/>
        <v>theater</v>
      </c>
      <c r="T968" t="str">
        <f t="shared" si="78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5"/>
        <v>137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 s="6">
        <f t="shared" si="76"/>
        <v>41005.208333333336</v>
      </c>
      <c r="N969">
        <v>1336885200</v>
      </c>
      <c r="O969" s="6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9"/>
        <v>music</v>
      </c>
      <c r="T969" t="str">
        <f t="shared" si="78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5"/>
        <v>338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 s="6">
        <f t="shared" si="76"/>
        <v>40544.25</v>
      </c>
      <c r="N970">
        <v>1295157600</v>
      </c>
      <c r="O970" s="6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9"/>
        <v>food</v>
      </c>
      <c r="T970" t="str">
        <f t="shared" si="78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5"/>
        <v>108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 s="6">
        <f t="shared" si="76"/>
        <v>43821.25</v>
      </c>
      <c r="N971">
        <v>1577599200</v>
      </c>
      <c r="O971" s="6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9"/>
        <v>theater</v>
      </c>
      <c r="T971" t="str">
        <f t="shared" si="78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5"/>
        <v>60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 s="6">
        <f t="shared" si="76"/>
        <v>40672.208333333336</v>
      </c>
      <c r="N972">
        <v>1305003600</v>
      </c>
      <c r="O972" s="6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9"/>
        <v>theater</v>
      </c>
      <c r="T972" t="str">
        <f t="shared" si="78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5"/>
        <v>27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 s="6">
        <f t="shared" si="76"/>
        <v>41555.208333333336</v>
      </c>
      <c r="N973">
        <v>1381726800</v>
      </c>
      <c r="O973" s="6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9"/>
        <v>film &amp; video</v>
      </c>
      <c r="T973" t="str">
        <f t="shared" si="78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5"/>
        <v>228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 s="6">
        <f t="shared" si="76"/>
        <v>41792.208333333336</v>
      </c>
      <c r="N974">
        <v>1402462800</v>
      </c>
      <c r="O974" s="6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9"/>
        <v>technology</v>
      </c>
      <c r="T974" t="str">
        <f t="shared" si="78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5"/>
        <v>21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 s="6">
        <f t="shared" si="76"/>
        <v>40522.25</v>
      </c>
      <c r="N975">
        <v>1292133600</v>
      </c>
      <c r="O975" s="6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9"/>
        <v>theater</v>
      </c>
      <c r="T975" t="str">
        <f t="shared" si="78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5"/>
        <v>373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 s="6">
        <f t="shared" si="76"/>
        <v>41412.208333333336</v>
      </c>
      <c r="N976">
        <v>1368939600</v>
      </c>
      <c r="O976" s="6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9"/>
        <v>music</v>
      </c>
      <c r="T976" t="str">
        <f t="shared" si="78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5"/>
        <v>154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 s="6">
        <f t="shared" si="76"/>
        <v>42337.25</v>
      </c>
      <c r="N977">
        <v>1452146400</v>
      </c>
      <c r="O977" s="6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9"/>
        <v>theater</v>
      </c>
      <c r="T977" t="str">
        <f t="shared" si="78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5"/>
        <v>322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 s="6">
        <f t="shared" si="76"/>
        <v>40571.25</v>
      </c>
      <c r="N978">
        <v>1296712800</v>
      </c>
      <c r="O978" s="6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9"/>
        <v>theater</v>
      </c>
      <c r="T978" t="str">
        <f t="shared" si="78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5"/>
        <v>73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 s="6">
        <f t="shared" si="76"/>
        <v>43138.25</v>
      </c>
      <c r="N979">
        <v>1520748000</v>
      </c>
      <c r="O979" s="6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9"/>
        <v>food</v>
      </c>
      <c r="T979" t="str">
        <f t="shared" si="78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5"/>
        <v>864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 s="6">
        <f t="shared" si="76"/>
        <v>42686.25</v>
      </c>
      <c r="N980">
        <v>1480831200</v>
      </c>
      <c r="O980" s="6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9"/>
        <v>games</v>
      </c>
      <c r="T980" t="str">
        <f t="shared" si="78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5"/>
        <v>143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 s="6">
        <f t="shared" si="76"/>
        <v>42078.208333333328</v>
      </c>
      <c r="N981">
        <v>1426914000</v>
      </c>
      <c r="O981" s="6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9"/>
        <v>theater</v>
      </c>
      <c r="T981" t="str">
        <f t="shared" si="78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5"/>
        <v>40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 s="6">
        <f t="shared" si="76"/>
        <v>42307.208333333328</v>
      </c>
      <c r="N982">
        <v>1446616800</v>
      </c>
      <c r="O982" s="6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9"/>
        <v>publishing</v>
      </c>
      <c r="T982" t="str">
        <f t="shared" si="78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5"/>
        <v>178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 s="6">
        <f t="shared" si="76"/>
        <v>43094.25</v>
      </c>
      <c r="N983">
        <v>1517032800</v>
      </c>
      <c r="O983" s="6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9"/>
        <v>technology</v>
      </c>
      <c r="T983" t="str">
        <f t="shared" si="78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5"/>
        <v>84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 s="6">
        <f t="shared" si="76"/>
        <v>40743.208333333336</v>
      </c>
      <c r="N984">
        <v>1311224400</v>
      </c>
      <c r="O984" s="6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9"/>
        <v>film &amp; video</v>
      </c>
      <c r="T984" t="str">
        <f t="shared" si="78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5"/>
        <v>145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 s="6">
        <f t="shared" si="76"/>
        <v>43681.208333333328</v>
      </c>
      <c r="N985">
        <v>1566190800</v>
      </c>
      <c r="O985" s="6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9"/>
        <v>film &amp; video</v>
      </c>
      <c r="T985" t="str">
        <f t="shared" si="78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5"/>
        <v>152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 s="6">
        <f t="shared" si="76"/>
        <v>43716.208333333328</v>
      </c>
      <c r="N986">
        <v>1570165200</v>
      </c>
      <c r="O986" s="6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9"/>
        <v>theater</v>
      </c>
      <c r="T986" t="str">
        <f t="shared" si="78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5"/>
        <v>67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 s="6">
        <f t="shared" si="76"/>
        <v>41614.25</v>
      </c>
      <c r="N987">
        <v>1388556000</v>
      </c>
      <c r="O987" s="6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9"/>
        <v>music</v>
      </c>
      <c r="T987" t="str">
        <f t="shared" si="78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5"/>
        <v>40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 s="6">
        <f t="shared" si="76"/>
        <v>40638.208333333336</v>
      </c>
      <c r="N988">
        <v>1303189200</v>
      </c>
      <c r="O988" s="6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9"/>
        <v>music</v>
      </c>
      <c r="T988" t="str">
        <f t="shared" si="78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5"/>
        <v>216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 s="6">
        <f t="shared" si="76"/>
        <v>42852.208333333328</v>
      </c>
      <c r="N989">
        <v>1494478800</v>
      </c>
      <c r="O989" s="6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9"/>
        <v>film &amp; video</v>
      </c>
      <c r="T989" t="str">
        <f t="shared" si="78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5"/>
        <v>52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 s="6">
        <f t="shared" si="76"/>
        <v>42686.25</v>
      </c>
      <c r="N990">
        <v>1480744800</v>
      </c>
      <c r="O990" s="6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9"/>
        <v>publishing</v>
      </c>
      <c r="T990" t="str">
        <f t="shared" si="78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5"/>
        <v>499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 s="6">
        <f t="shared" si="76"/>
        <v>43571.208333333328</v>
      </c>
      <c r="N991">
        <v>1555822800</v>
      </c>
      <c r="O991" s="6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9"/>
        <v>publishing</v>
      </c>
      <c r="T991" t="str">
        <f t="shared" si="78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5"/>
        <v>87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 s="6">
        <f t="shared" si="76"/>
        <v>42432.25</v>
      </c>
      <c r="N992">
        <v>1458882000</v>
      </c>
      <c r="O992" s="6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9"/>
        <v>film &amp; video</v>
      </c>
      <c r="T992" t="str">
        <f t="shared" si="78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5"/>
        <v>113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 s="6">
        <f t="shared" si="76"/>
        <v>41907.208333333336</v>
      </c>
      <c r="N993">
        <v>1411966800</v>
      </c>
      <c r="O993" s="6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9"/>
        <v>music</v>
      </c>
      <c r="T993" t="str">
        <f t="shared" si="78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5"/>
        <v>426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 s="6">
        <f t="shared" si="76"/>
        <v>43227.208333333328</v>
      </c>
      <c r="N994">
        <v>1526878800</v>
      </c>
      <c r="O994" s="6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9"/>
        <v>film &amp; video</v>
      </c>
      <c r="T994" t="str">
        <f t="shared" si="78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5"/>
        <v>77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 s="6">
        <f t="shared" si="76"/>
        <v>42362.25</v>
      </c>
      <c r="N995">
        <v>1452405600</v>
      </c>
      <c r="O995" s="6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9"/>
        <v>photography</v>
      </c>
      <c r="T995" t="str">
        <f t="shared" si="78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5"/>
        <v>52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 s="6">
        <f t="shared" si="76"/>
        <v>41929.208333333336</v>
      </c>
      <c r="N996">
        <v>1414040400</v>
      </c>
      <c r="O996" s="6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9"/>
        <v>publishing</v>
      </c>
      <c r="T996" t="str">
        <f t="shared" si="78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5"/>
        <v>157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 s="6">
        <f t="shared" si="76"/>
        <v>43408.208333333328</v>
      </c>
      <c r="N997">
        <v>1543816800</v>
      </c>
      <c r="O997" s="6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9"/>
        <v>food</v>
      </c>
      <c r="T997" t="str">
        <f t="shared" si="78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5"/>
        <v>72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 s="6">
        <f t="shared" si="76"/>
        <v>41276.25</v>
      </c>
      <c r="N998">
        <v>1359698400</v>
      </c>
      <c r="O998" s="6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9"/>
        <v>theater</v>
      </c>
      <c r="T998" t="str">
        <f t="shared" si="78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5"/>
        <v>60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 s="6">
        <f t="shared" si="76"/>
        <v>41659.25</v>
      </c>
      <c r="N999">
        <v>1390629600</v>
      </c>
      <c r="O999" s="6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9"/>
        <v>theater</v>
      </c>
      <c r="T999" t="str">
        <f t="shared" si="78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5"/>
        <v>56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 s="6">
        <f t="shared" si="76"/>
        <v>40220.25</v>
      </c>
      <c r="N1000">
        <v>1267077600</v>
      </c>
      <c r="O1000" s="6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9"/>
        <v>music</v>
      </c>
      <c r="T1000" t="str">
        <f t="shared" si="78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5"/>
        <v>56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 s="6">
        <f t="shared" si="76"/>
        <v>42550.208333333328</v>
      </c>
      <c r="N1001">
        <v>1467781200</v>
      </c>
      <c r="O1001" s="6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9"/>
        <v>food</v>
      </c>
      <c r="T1001" t="str">
        <f t="shared" si="78"/>
        <v>food trucks</v>
      </c>
    </row>
  </sheetData>
  <autoFilter ref="A1:T1" xr:uid="{EB0E765E-5858-4F10-9F27-7EC39F3A83CF}"/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conditionalFormatting sqref="G2:G1001">
    <cfRule type="containsText" dxfId="15" priority="2" operator="containsText" text="canceled">
      <formula>NOT(ISERROR(SEARCH("canceled",G2)))</formula>
    </cfRule>
    <cfRule type="containsText" dxfId="14" priority="3" operator="containsText" text="live">
      <formula>NOT(ISERROR(SEARCH("live",G2)))</formula>
    </cfRule>
    <cfRule type="containsText" dxfId="13" priority="4" operator="containsText" text="successful">
      <formula>NOT(ISERROR(SEARCH("successful",G2)))</formula>
    </cfRule>
    <cfRule type="containsText" dxfId="12" priority="5" operator="containsText" text="failed">
      <formula>NOT(ISERROR(SEARCH("failed",G2)))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7BC14-8CB3-4A34-B48F-D83030D2E792}">
  <sheetPr codeName="Sheet2"/>
  <dimension ref="A2:F15"/>
  <sheetViews>
    <sheetView workbookViewId="0">
      <selection activeCell="F14" sqref="F1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9.296875" bestFit="1" customWidth="1"/>
    <col min="8" max="8" width="13.296875" bestFit="1" customWidth="1"/>
    <col min="9" max="9" width="14.59765625" bestFit="1" customWidth="1"/>
    <col min="10" max="10" width="7.69921875" bestFit="1" customWidth="1"/>
    <col min="11" max="11" width="19" bestFit="1" customWidth="1"/>
    <col min="12" max="12" width="15.296875" bestFit="1" customWidth="1"/>
    <col min="13" max="13" width="16.796875" bestFit="1" customWidth="1"/>
    <col min="14" max="14" width="14.19921875" bestFit="1" customWidth="1"/>
    <col min="15" max="15" width="9.796875" bestFit="1" customWidth="1"/>
    <col min="16" max="16" width="12" bestFit="1" customWidth="1"/>
    <col min="17" max="17" width="12.296875" bestFit="1" customWidth="1"/>
    <col min="18" max="18" width="16.5" bestFit="1" customWidth="1"/>
    <col min="19" max="19" width="12.59765625" bestFit="1" customWidth="1"/>
    <col min="20" max="20" width="28.296875" bestFit="1" customWidth="1"/>
    <col min="21" max="21" width="10.8984375" bestFit="1" customWidth="1"/>
    <col min="22" max="22" width="26.59765625" bestFit="1" customWidth="1"/>
    <col min="23" max="23" width="22.296875" bestFit="1" customWidth="1"/>
    <col min="24" max="24" width="13.59765625" bestFit="1" customWidth="1"/>
    <col min="25" max="25" width="13.69921875" bestFit="1" customWidth="1"/>
    <col min="26" max="26" width="13" bestFit="1" customWidth="1"/>
    <col min="27" max="27" width="12.69921875" bestFit="1" customWidth="1"/>
    <col min="28" max="28" width="10.59765625" bestFit="1" customWidth="1"/>
    <col min="29" max="29" width="21.19921875" bestFit="1" customWidth="1"/>
    <col min="30" max="30" width="12.69921875" bestFit="1" customWidth="1"/>
    <col min="31" max="31" width="11.8984375" bestFit="1" customWidth="1"/>
    <col min="32" max="32" width="16.69921875" bestFit="1" customWidth="1"/>
    <col min="33" max="33" width="11.59765625" bestFit="1" customWidth="1"/>
    <col min="34" max="34" width="10.69921875" bestFit="1" customWidth="1"/>
    <col min="35" max="35" width="15.59765625" bestFit="1" customWidth="1"/>
    <col min="36" max="36" width="18.59765625" bestFit="1" customWidth="1"/>
    <col min="37" max="37" width="13.5" bestFit="1" customWidth="1"/>
    <col min="38" max="38" width="16.796875" bestFit="1" customWidth="1"/>
    <col min="39" max="39" width="9.59765625" bestFit="1" customWidth="1"/>
    <col min="40" max="40" width="16.19921875" bestFit="1" customWidth="1"/>
    <col min="41" max="41" width="18.19921875" bestFit="1" customWidth="1"/>
    <col min="42" max="42" width="10.5" bestFit="1" customWidth="1"/>
    <col min="43" max="43" width="10.69921875" bestFit="1" customWidth="1"/>
    <col min="44" max="44" width="24.3984375" bestFit="1" customWidth="1"/>
    <col min="45" max="45" width="25.69921875" bestFit="1" customWidth="1"/>
    <col min="46" max="46" width="12.5" bestFit="1" customWidth="1"/>
    <col min="47" max="47" width="22.8984375" bestFit="1" customWidth="1"/>
    <col min="48" max="48" width="9.09765625" bestFit="1" customWidth="1"/>
    <col min="49" max="49" width="12.69921875" bestFit="1" customWidth="1"/>
    <col min="50" max="50" width="10.19921875" bestFit="1" customWidth="1"/>
    <col min="51" max="51" width="24.09765625" bestFit="1" customWidth="1"/>
    <col min="52" max="52" width="27.796875" bestFit="1" customWidth="1"/>
    <col min="53" max="53" width="10.59765625" bestFit="1" customWidth="1"/>
    <col min="54" max="54" width="28.8984375" bestFit="1" customWidth="1"/>
    <col min="55" max="55" width="10.19921875" bestFit="1" customWidth="1"/>
    <col min="56" max="56" width="12.3984375" bestFit="1" customWidth="1"/>
    <col min="57" max="57" width="26.5" bestFit="1" customWidth="1"/>
    <col min="58" max="58" width="18.3984375" bestFit="1" customWidth="1"/>
    <col min="59" max="59" width="13.09765625" bestFit="1" customWidth="1"/>
    <col min="60" max="60" width="16" bestFit="1" customWidth="1"/>
    <col min="61" max="61" width="23.69921875" bestFit="1" customWidth="1"/>
    <col min="62" max="62" width="23.3984375" bestFit="1" customWidth="1"/>
    <col min="63" max="63" width="12.796875" bestFit="1" customWidth="1"/>
    <col min="64" max="64" width="17.3984375" bestFit="1" customWidth="1"/>
    <col min="65" max="65" width="8.09765625" bestFit="1" customWidth="1"/>
    <col min="66" max="66" width="12.19921875" bestFit="1" customWidth="1"/>
    <col min="67" max="67" width="14.5" bestFit="1" customWidth="1"/>
    <col min="68" max="68" width="19.69921875" bestFit="1" customWidth="1"/>
    <col min="69" max="69" width="22.09765625" bestFit="1" customWidth="1"/>
    <col min="70" max="70" width="19.3984375" bestFit="1" customWidth="1"/>
    <col min="71" max="71" width="24" bestFit="1" customWidth="1"/>
    <col min="72" max="72" width="14.09765625" bestFit="1" customWidth="1"/>
    <col min="73" max="73" width="9.3984375" bestFit="1" customWidth="1"/>
    <col min="74" max="74" width="23.19921875" bestFit="1" customWidth="1"/>
    <col min="75" max="75" width="12.296875" bestFit="1" customWidth="1"/>
    <col min="76" max="76" width="23.69921875" bestFit="1" customWidth="1"/>
    <col min="77" max="77" width="10.296875" bestFit="1" customWidth="1"/>
    <col min="78" max="78" width="20.3984375" bestFit="1" customWidth="1"/>
    <col min="79" max="79" width="11.296875" bestFit="1" customWidth="1"/>
    <col min="80" max="80" width="7.5" bestFit="1" customWidth="1"/>
    <col min="81" max="81" width="26.19921875" bestFit="1" customWidth="1"/>
    <col min="82" max="82" width="12.3984375" bestFit="1" customWidth="1"/>
    <col min="83" max="83" width="20.59765625" bestFit="1" customWidth="1"/>
    <col min="84" max="84" width="12.59765625" bestFit="1" customWidth="1"/>
    <col min="85" max="85" width="10.5" bestFit="1" customWidth="1"/>
    <col min="86" max="86" width="7.59765625" bestFit="1" customWidth="1"/>
    <col min="87" max="87" width="8.59765625" bestFit="1" customWidth="1"/>
    <col min="88" max="88" width="12.69921875" bestFit="1" customWidth="1"/>
    <col min="89" max="89" width="25.09765625" bestFit="1" customWidth="1"/>
    <col min="90" max="90" width="23.59765625" bestFit="1" customWidth="1"/>
    <col min="92" max="92" width="22.69921875" bestFit="1" customWidth="1"/>
    <col min="93" max="93" width="14.59765625" bestFit="1" customWidth="1"/>
    <col min="94" max="94" width="9.296875" bestFit="1" customWidth="1"/>
    <col min="95" max="95" width="9.5" bestFit="1" customWidth="1"/>
    <col min="96" max="96" width="21.796875" bestFit="1" customWidth="1"/>
    <col min="97" max="97" width="21.69921875" bestFit="1" customWidth="1"/>
    <col min="98" max="98" width="13.09765625" bestFit="1" customWidth="1"/>
    <col min="99" max="99" width="12" bestFit="1" customWidth="1"/>
    <col min="100" max="100" width="14.296875" bestFit="1" customWidth="1"/>
    <col min="101" max="101" width="11.3984375" bestFit="1" customWidth="1"/>
    <col min="102" max="102" width="9.796875" bestFit="1" customWidth="1"/>
    <col min="103" max="103" width="9.19921875" bestFit="1" customWidth="1"/>
    <col min="104" max="104" width="23.8984375" bestFit="1" customWidth="1"/>
    <col min="105" max="105" width="11.296875" bestFit="1" customWidth="1"/>
    <col min="106" max="106" width="22.8984375" bestFit="1" customWidth="1"/>
    <col min="107" max="107" width="8" bestFit="1" customWidth="1"/>
    <col min="108" max="108" width="12.3984375" bestFit="1" customWidth="1"/>
    <col min="109" max="109" width="28.19921875" bestFit="1" customWidth="1"/>
    <col min="110" max="110" width="10" bestFit="1" customWidth="1"/>
    <col min="111" max="111" width="22.59765625" bestFit="1" customWidth="1"/>
    <col min="112" max="112" width="27.59765625" bestFit="1" customWidth="1"/>
    <col min="113" max="113" width="11.8984375" bestFit="1" customWidth="1"/>
    <col min="114" max="114" width="11.796875" bestFit="1" customWidth="1"/>
    <col min="115" max="115" width="24.09765625" bestFit="1" customWidth="1"/>
    <col min="116" max="116" width="10.8984375" bestFit="1" customWidth="1"/>
    <col min="117" max="117" width="7.796875" bestFit="1" customWidth="1"/>
    <col min="118" max="118" width="22.09765625" bestFit="1" customWidth="1"/>
    <col min="119" max="119" width="19.8984375" bestFit="1" customWidth="1"/>
    <col min="120" max="120" width="8.3984375" bestFit="1" customWidth="1"/>
    <col min="121" max="121" width="9.69921875" bestFit="1" customWidth="1"/>
    <col min="122" max="122" width="10.19921875" bestFit="1" customWidth="1"/>
    <col min="123" max="123" width="9.796875" bestFit="1" customWidth="1"/>
    <col min="124" max="124" width="7.19921875" bestFit="1" customWidth="1"/>
    <col min="125" max="125" width="11.296875" bestFit="1" customWidth="1"/>
    <col min="126" max="126" width="10.8984375" bestFit="1" customWidth="1"/>
    <col min="127" max="127" width="20.59765625" bestFit="1" customWidth="1"/>
    <col min="128" max="128" width="10.59765625" bestFit="1" customWidth="1"/>
    <col min="129" max="129" width="13.59765625" bestFit="1" customWidth="1"/>
    <col min="130" max="130" width="8.5" bestFit="1" customWidth="1"/>
    <col min="131" max="131" width="16.69921875" bestFit="1" customWidth="1"/>
    <col min="132" max="132" width="13" bestFit="1" customWidth="1"/>
    <col min="133" max="133" width="13.69921875" bestFit="1" customWidth="1"/>
    <col min="134" max="134" width="12.3984375" bestFit="1" customWidth="1"/>
    <col min="135" max="135" width="15.09765625" bestFit="1" customWidth="1"/>
    <col min="136" max="136" width="15.19921875" bestFit="1" customWidth="1"/>
    <col min="137" max="137" width="10.3984375" bestFit="1" customWidth="1"/>
    <col min="138" max="138" width="20.796875" bestFit="1" customWidth="1"/>
    <col min="139" max="139" width="24.59765625" bestFit="1" customWidth="1"/>
    <col min="140" max="140" width="9.3984375" bestFit="1" customWidth="1"/>
    <col min="141" max="141" width="13.3984375" bestFit="1" customWidth="1"/>
    <col min="142" max="142" width="13.09765625" bestFit="1" customWidth="1"/>
    <col min="143" max="143" width="12.5" bestFit="1" customWidth="1"/>
    <col min="144" max="144" width="14.3984375" bestFit="1" customWidth="1"/>
    <col min="145" max="145" width="24" bestFit="1" customWidth="1"/>
    <col min="146" max="146" width="25.69921875" bestFit="1" customWidth="1"/>
    <col min="148" max="148" width="23.5" bestFit="1" customWidth="1"/>
    <col min="149" max="149" width="12.5" bestFit="1" customWidth="1"/>
    <col min="150" max="150" width="13.09765625" bestFit="1" customWidth="1"/>
    <col min="151" max="151" width="13.5" bestFit="1" customWidth="1"/>
    <col min="152" max="152" width="7.8984375" bestFit="1" customWidth="1"/>
    <col min="153" max="153" width="6.8984375" bestFit="1" customWidth="1"/>
    <col min="154" max="154" width="22.59765625" bestFit="1" customWidth="1"/>
    <col min="155" max="155" width="16.5" bestFit="1" customWidth="1"/>
    <col min="156" max="156" width="14.5" bestFit="1" customWidth="1"/>
    <col min="157" max="157" width="19.69921875" bestFit="1" customWidth="1"/>
    <col min="158" max="158" width="10.69921875" bestFit="1" customWidth="1"/>
    <col min="159" max="159" width="10.8984375" bestFit="1" customWidth="1"/>
    <col min="160" max="160" width="13.09765625" bestFit="1" customWidth="1"/>
    <col min="161" max="161" width="12" bestFit="1" customWidth="1"/>
    <col min="162" max="162" width="9.296875" bestFit="1" customWidth="1"/>
    <col min="163" max="163" width="13.69921875" bestFit="1" customWidth="1"/>
    <col min="164" max="164" width="25.296875" bestFit="1" customWidth="1"/>
    <col min="165" max="165" width="14.8984375" bestFit="1" customWidth="1"/>
    <col min="166" max="166" width="16.59765625" bestFit="1" customWidth="1"/>
    <col min="167" max="167" width="20.19921875" bestFit="1" customWidth="1"/>
    <col min="168" max="168" width="24.5" bestFit="1" customWidth="1"/>
    <col min="169" max="169" width="12.796875" bestFit="1" customWidth="1"/>
    <col min="170" max="170" width="20.59765625" bestFit="1" customWidth="1"/>
    <col min="171" max="171" width="9.09765625" bestFit="1" customWidth="1"/>
    <col min="172" max="172" width="25.296875" bestFit="1" customWidth="1"/>
    <col min="173" max="173" width="13.69921875" bestFit="1" customWidth="1"/>
    <col min="174" max="174" width="23.19921875" bestFit="1" customWidth="1"/>
    <col min="175" max="175" width="22" bestFit="1" customWidth="1"/>
    <col min="176" max="176" width="11.8984375" bestFit="1" customWidth="1"/>
    <col min="177" max="177" width="25.8984375" bestFit="1" customWidth="1"/>
    <col min="178" max="178" width="13.296875" bestFit="1" customWidth="1"/>
    <col min="179" max="179" width="12.09765625" bestFit="1" customWidth="1"/>
    <col min="180" max="180" width="24.59765625" bestFit="1" customWidth="1"/>
    <col min="181" max="181" width="14.8984375" bestFit="1" customWidth="1"/>
    <col min="182" max="182" width="13.296875" bestFit="1" customWidth="1"/>
    <col min="183" max="183" width="10.59765625" bestFit="1" customWidth="1"/>
    <col min="184" max="184" width="15.8984375" bestFit="1" customWidth="1"/>
    <col min="185" max="185" width="28.19921875" bestFit="1" customWidth="1"/>
    <col min="186" max="186" width="16.59765625" bestFit="1" customWidth="1"/>
    <col min="187" max="187" width="20.19921875" bestFit="1" customWidth="1"/>
    <col min="188" max="188" width="23.296875" bestFit="1" customWidth="1"/>
    <col min="189" max="189" width="21.296875" bestFit="1" customWidth="1"/>
    <col min="190" max="190" width="20" bestFit="1" customWidth="1"/>
    <col min="191" max="191" width="21.3984375" bestFit="1" customWidth="1"/>
    <col min="192" max="192" width="9.3984375" bestFit="1" customWidth="1"/>
    <col min="193" max="193" width="22.296875" bestFit="1" customWidth="1"/>
    <col min="194" max="194" width="8.8984375" bestFit="1" customWidth="1"/>
    <col min="195" max="195" width="24.3984375" bestFit="1" customWidth="1"/>
    <col min="196" max="196" width="23.796875" bestFit="1" customWidth="1"/>
    <col min="197" max="197" width="7.69921875" bestFit="1" customWidth="1"/>
    <col min="198" max="198" width="12.09765625" bestFit="1" customWidth="1"/>
    <col min="199" max="199" width="10" bestFit="1" customWidth="1"/>
    <col min="200" max="200" width="22.09765625" bestFit="1" customWidth="1"/>
    <col min="201" max="202" width="10.8984375" bestFit="1" customWidth="1"/>
    <col min="203" max="203" width="23.3984375" bestFit="1" customWidth="1"/>
    <col min="204" max="204" width="12.69921875" bestFit="1" customWidth="1"/>
    <col min="205" max="205" width="12.796875" bestFit="1" customWidth="1"/>
    <col min="206" max="206" width="13.796875" bestFit="1" customWidth="1"/>
    <col min="207" max="207" width="27.59765625" bestFit="1" customWidth="1"/>
    <col min="208" max="208" width="24.59765625" bestFit="1" customWidth="1"/>
    <col min="209" max="209" width="16.796875" bestFit="1" customWidth="1"/>
    <col min="210" max="210" width="15.3984375" bestFit="1" customWidth="1"/>
    <col min="211" max="211" width="25.796875" bestFit="1" customWidth="1"/>
    <col min="212" max="212" width="21.8984375" bestFit="1" customWidth="1"/>
    <col min="213" max="213" width="11.5" bestFit="1" customWidth="1"/>
    <col min="214" max="214" width="23.59765625" bestFit="1" customWidth="1"/>
    <col min="215" max="215" width="12.19921875" bestFit="1" customWidth="1"/>
    <col min="216" max="216" width="8.3984375" bestFit="1" customWidth="1"/>
    <col min="217" max="217" width="10.3984375" bestFit="1" customWidth="1"/>
    <col min="218" max="218" width="13.796875" bestFit="1" customWidth="1"/>
    <col min="219" max="219" width="7.19921875" bestFit="1" customWidth="1"/>
    <col min="220" max="220" width="8.09765625" bestFit="1" customWidth="1"/>
    <col min="221" max="221" width="7.3984375" bestFit="1" customWidth="1"/>
    <col min="222" max="222" width="7.59765625" bestFit="1" customWidth="1"/>
    <col min="223" max="223" width="23.296875" bestFit="1" customWidth="1"/>
    <col min="224" max="224" width="12.796875" bestFit="1" customWidth="1"/>
    <col min="225" max="225" width="12.59765625" bestFit="1" customWidth="1"/>
    <col min="226" max="226" width="22.3984375" bestFit="1" customWidth="1"/>
    <col min="227" max="227" width="11.19921875" bestFit="1" customWidth="1"/>
    <col min="228" max="228" width="18.69921875" bestFit="1" customWidth="1"/>
    <col min="229" max="229" width="18.59765625" bestFit="1" customWidth="1"/>
    <col min="230" max="230" width="13.69921875" bestFit="1" customWidth="1"/>
    <col min="231" max="231" width="6.8984375" bestFit="1" customWidth="1"/>
    <col min="232" max="232" width="18.19921875" bestFit="1" customWidth="1"/>
    <col min="233" max="233" width="8.69921875" bestFit="1" customWidth="1"/>
    <col min="234" max="234" width="14.796875" bestFit="1" customWidth="1"/>
    <col min="235" max="235" width="11" bestFit="1" customWidth="1"/>
    <col min="236" max="236" width="11.296875" bestFit="1" customWidth="1"/>
    <col min="237" max="237" width="23.59765625" bestFit="1" customWidth="1"/>
    <col min="238" max="238" width="23.8984375" bestFit="1" customWidth="1"/>
    <col min="239" max="239" width="21.8984375" bestFit="1" customWidth="1"/>
    <col min="240" max="240" width="22.5" bestFit="1" customWidth="1"/>
    <col min="241" max="242" width="12.19921875" bestFit="1" customWidth="1"/>
    <col min="243" max="243" width="10.69921875" bestFit="1" customWidth="1"/>
    <col min="244" max="244" width="10.09765625" bestFit="1" customWidth="1"/>
    <col min="245" max="245" width="9.59765625" bestFit="1" customWidth="1"/>
    <col min="246" max="246" width="11.09765625" bestFit="1" customWidth="1"/>
    <col min="247" max="247" width="24.19921875" bestFit="1" customWidth="1"/>
    <col min="248" max="248" width="21.59765625" bestFit="1" customWidth="1"/>
    <col min="249" max="249" width="22.69921875" bestFit="1" customWidth="1"/>
    <col min="250" max="250" width="11.296875" bestFit="1" customWidth="1"/>
    <col min="251" max="251" width="11.5" bestFit="1" customWidth="1"/>
    <col min="252" max="252" width="25.5" bestFit="1" customWidth="1"/>
    <col min="253" max="253" width="16.09765625" bestFit="1" customWidth="1"/>
    <col min="254" max="254" width="12.296875" bestFit="1" customWidth="1"/>
    <col min="255" max="255" width="14.59765625" bestFit="1" customWidth="1"/>
    <col min="256" max="256" width="13.8984375" bestFit="1" customWidth="1"/>
    <col min="257" max="257" width="12" bestFit="1" customWidth="1"/>
    <col min="258" max="258" width="15.296875" bestFit="1" customWidth="1"/>
    <col min="259" max="259" width="11.296875" bestFit="1" customWidth="1"/>
    <col min="260" max="260" width="9.796875" bestFit="1" customWidth="1"/>
    <col min="261" max="261" width="10.69921875" bestFit="1" customWidth="1"/>
    <col min="262" max="262" width="26.296875" bestFit="1" customWidth="1"/>
    <col min="263" max="263" width="27.59765625" bestFit="1" customWidth="1"/>
    <col min="264" max="264" width="10.8984375" bestFit="1" customWidth="1"/>
    <col min="265" max="265" width="8.8984375" bestFit="1" customWidth="1"/>
    <col min="266" max="266" width="10.69921875" bestFit="1" customWidth="1"/>
    <col min="267" max="267" width="20.5" bestFit="1" customWidth="1"/>
    <col min="268" max="268" width="17.8984375" bestFit="1" customWidth="1"/>
    <col min="269" max="269" width="24.59765625" bestFit="1" customWidth="1"/>
    <col min="270" max="270" width="12.296875" bestFit="1" customWidth="1"/>
    <col min="271" max="271" width="13.59765625" bestFit="1" customWidth="1"/>
    <col min="272" max="272" width="16.19921875" bestFit="1" customWidth="1"/>
    <col min="273" max="273" width="14.69921875" bestFit="1" customWidth="1"/>
    <col min="274" max="274" width="14.296875" bestFit="1" customWidth="1"/>
    <col min="275" max="275" width="12.19921875" bestFit="1" customWidth="1"/>
    <col min="276" max="276" width="24.19921875" bestFit="1" customWidth="1"/>
    <col min="277" max="277" width="13.3984375" bestFit="1" customWidth="1"/>
    <col min="278" max="278" width="14.8984375" bestFit="1" customWidth="1"/>
    <col min="279" max="279" width="20.69921875" bestFit="1" customWidth="1"/>
    <col min="280" max="280" width="10.69921875" bestFit="1" customWidth="1"/>
    <col min="281" max="281" width="11" bestFit="1" customWidth="1"/>
    <col min="282" max="282" width="13.5" bestFit="1" customWidth="1"/>
    <col min="283" max="283" width="11" bestFit="1" customWidth="1"/>
    <col min="284" max="284" width="10.09765625" bestFit="1" customWidth="1"/>
    <col min="285" max="285" width="15.796875" bestFit="1" customWidth="1"/>
    <col min="286" max="286" width="23.69921875" bestFit="1" customWidth="1"/>
    <col min="287" max="287" width="13" bestFit="1" customWidth="1"/>
    <col min="288" max="288" width="8.69921875" bestFit="1" customWidth="1"/>
    <col min="289" max="289" width="22.8984375" bestFit="1" customWidth="1"/>
    <col min="290" max="290" width="9.09765625" bestFit="1" customWidth="1"/>
    <col min="291" max="291" width="24.69921875" bestFit="1" customWidth="1"/>
    <col min="292" max="292" width="12.09765625" bestFit="1" customWidth="1"/>
    <col min="293" max="293" width="9.09765625" bestFit="1" customWidth="1"/>
    <col min="294" max="294" width="18.3984375" bestFit="1" customWidth="1"/>
    <col min="295" max="295" width="9.69921875" bestFit="1" customWidth="1"/>
    <col min="296" max="296" width="12.19921875" bestFit="1" customWidth="1"/>
    <col min="297" max="297" width="9.59765625" bestFit="1" customWidth="1"/>
    <col min="298" max="299" width="24.8984375" bestFit="1" customWidth="1"/>
    <col min="300" max="300" width="10" bestFit="1" customWidth="1"/>
    <col min="301" max="301" width="12.59765625" bestFit="1" customWidth="1"/>
    <col min="302" max="302" width="19.3984375" bestFit="1" customWidth="1"/>
    <col min="303" max="303" width="9.796875" bestFit="1" customWidth="1"/>
    <col min="304" max="304" width="11.19921875" bestFit="1" customWidth="1"/>
    <col min="305" max="305" width="23.5" bestFit="1" customWidth="1"/>
    <col min="306" max="306" width="23.3984375" bestFit="1" customWidth="1"/>
    <col min="307" max="307" width="13.19921875" bestFit="1" customWidth="1"/>
    <col min="308" max="308" width="13.5" bestFit="1" customWidth="1"/>
    <col min="309" max="309" width="25" bestFit="1" customWidth="1"/>
    <col min="310" max="310" width="14.69921875" bestFit="1" customWidth="1"/>
    <col min="311" max="311" width="15.5" bestFit="1" customWidth="1"/>
    <col min="312" max="312" width="20.19921875" bestFit="1" customWidth="1"/>
    <col min="313" max="313" width="8.3984375" bestFit="1" customWidth="1"/>
    <col min="314" max="314" width="24" bestFit="1" customWidth="1"/>
    <col min="315" max="315" width="10.3984375" bestFit="1" customWidth="1"/>
    <col min="316" max="316" width="13.19921875" bestFit="1" customWidth="1"/>
    <col min="317" max="317" width="31.59765625" bestFit="1" customWidth="1"/>
    <col min="318" max="318" width="13.59765625" bestFit="1" customWidth="1"/>
    <col min="319" max="319" width="15.8984375" bestFit="1" customWidth="1"/>
    <col min="320" max="320" width="13.59765625" bestFit="1" customWidth="1"/>
    <col min="321" max="321" width="14.69921875" bestFit="1" customWidth="1"/>
    <col min="322" max="322" width="12.69921875" bestFit="1" customWidth="1"/>
    <col min="323" max="323" width="28.296875" bestFit="1" customWidth="1"/>
    <col min="324" max="324" width="25.296875" bestFit="1" customWidth="1"/>
    <col min="325" max="325" width="15.3984375" bestFit="1" customWidth="1"/>
    <col min="326" max="326" width="17.8984375" bestFit="1" customWidth="1"/>
    <col min="327" max="327" width="14.19921875" bestFit="1" customWidth="1"/>
    <col min="328" max="328" width="24.19921875" bestFit="1" customWidth="1"/>
    <col min="329" max="329" width="24" bestFit="1" customWidth="1"/>
    <col min="330" max="330" width="15.69921875" bestFit="1" customWidth="1"/>
    <col min="331" max="331" width="15.5" bestFit="1" customWidth="1"/>
    <col min="332" max="332" width="12.59765625" bestFit="1" customWidth="1"/>
    <col min="333" max="333" width="7.5" bestFit="1" customWidth="1"/>
    <col min="334" max="334" width="22.8984375" bestFit="1" customWidth="1"/>
    <col min="335" max="335" width="17.8984375" bestFit="1" customWidth="1"/>
    <col min="336" max="336" width="19.69921875" bestFit="1" customWidth="1"/>
    <col min="337" max="337" width="23.296875" bestFit="1" customWidth="1"/>
    <col min="338" max="338" width="10.69921875" bestFit="1" customWidth="1"/>
    <col min="339" max="339" width="25.3984375" bestFit="1" customWidth="1"/>
    <col min="340" max="340" width="12.3984375" bestFit="1" customWidth="1"/>
    <col min="341" max="341" width="14.8984375" bestFit="1" customWidth="1"/>
    <col min="342" max="342" width="14.5" bestFit="1" customWidth="1"/>
    <col min="343" max="343" width="11.69921875" bestFit="1" customWidth="1"/>
    <col min="344" max="344" width="14.09765625" bestFit="1" customWidth="1"/>
    <col min="345" max="345" width="9.69921875" bestFit="1" customWidth="1"/>
    <col min="346" max="346" width="11.3984375" bestFit="1" customWidth="1"/>
    <col min="347" max="347" width="25.09765625" bestFit="1" customWidth="1"/>
    <col min="348" max="348" width="16.796875" bestFit="1" customWidth="1"/>
    <col min="349" max="349" width="10" bestFit="1" customWidth="1"/>
    <col min="350" max="350" width="11.796875" bestFit="1" customWidth="1"/>
    <col min="351" max="351" width="11.5" bestFit="1" customWidth="1"/>
    <col min="352" max="352" width="21.19921875" bestFit="1" customWidth="1"/>
    <col min="353" max="353" width="24.09765625" bestFit="1" customWidth="1"/>
    <col min="354" max="354" width="10.19921875" bestFit="1" customWidth="1"/>
    <col min="355" max="355" width="13.69921875" bestFit="1" customWidth="1"/>
    <col min="356" max="356" width="11.19921875" bestFit="1" customWidth="1"/>
    <col min="357" max="357" width="12.5" bestFit="1" customWidth="1"/>
    <col min="358" max="358" width="12.59765625" bestFit="1" customWidth="1"/>
    <col min="359" max="359" width="12" bestFit="1" customWidth="1"/>
    <col min="360" max="360" width="11.8984375" bestFit="1" customWidth="1"/>
    <col min="361" max="361" width="10" bestFit="1" customWidth="1"/>
    <col min="362" max="362" width="11.09765625" bestFit="1" customWidth="1"/>
    <col min="363" max="363" width="7.8984375" bestFit="1" customWidth="1"/>
    <col min="364" max="364" width="13.796875" bestFit="1" customWidth="1"/>
    <col min="365" max="365" width="24.8984375" bestFit="1" customWidth="1"/>
    <col min="366" max="366" width="13.09765625" bestFit="1" customWidth="1"/>
    <col min="367" max="367" width="10.296875" bestFit="1" customWidth="1"/>
    <col min="368" max="368" width="10.59765625" bestFit="1" customWidth="1"/>
    <col min="369" max="369" width="15.5" bestFit="1" customWidth="1"/>
    <col min="370" max="370" width="12.19921875" bestFit="1" customWidth="1"/>
    <col min="371" max="371" width="15.09765625" bestFit="1" customWidth="1"/>
    <col min="372" max="372" width="12.09765625" bestFit="1" customWidth="1"/>
    <col min="373" max="373" width="25.5" bestFit="1" customWidth="1"/>
    <col min="374" max="374" width="10" bestFit="1" customWidth="1"/>
    <col min="375" max="375" width="9.59765625" bestFit="1" customWidth="1"/>
    <col min="376" max="376" width="25.3984375" bestFit="1" customWidth="1"/>
    <col min="377" max="377" width="23.796875" bestFit="1" customWidth="1"/>
    <col min="378" max="378" width="11.3984375" bestFit="1" customWidth="1"/>
    <col min="379" max="379" width="25" bestFit="1" customWidth="1"/>
    <col min="380" max="380" width="13" bestFit="1" customWidth="1"/>
    <col min="381" max="381" width="13.09765625" bestFit="1" customWidth="1"/>
    <col min="382" max="382" width="7.8984375" bestFit="1" customWidth="1"/>
    <col min="383" max="383" width="19.8984375" bestFit="1" customWidth="1"/>
    <col min="384" max="384" width="22.69921875" bestFit="1" customWidth="1"/>
    <col min="385" max="385" width="21.8984375" bestFit="1" customWidth="1"/>
    <col min="386" max="386" width="22.796875" bestFit="1" customWidth="1"/>
    <col min="387" max="387" width="9.59765625" bestFit="1" customWidth="1"/>
    <col min="388" max="388" width="12.09765625" bestFit="1" customWidth="1"/>
    <col min="389" max="389" width="22.8984375" bestFit="1" customWidth="1"/>
    <col min="390" max="390" width="10.796875" bestFit="1" customWidth="1"/>
    <col min="391" max="391" width="23.19921875" bestFit="1" customWidth="1"/>
    <col min="392" max="392" width="10.796875" bestFit="1" customWidth="1"/>
    <col min="393" max="393" width="25.5" bestFit="1" customWidth="1"/>
    <col min="394" max="394" width="10.69921875" bestFit="1" customWidth="1"/>
    <col min="395" max="395" width="9.5" bestFit="1" customWidth="1"/>
    <col min="396" max="396" width="21.69921875" bestFit="1" customWidth="1"/>
    <col min="397" max="397" width="14.69921875" bestFit="1" customWidth="1"/>
    <col min="398" max="398" width="10.3984375" bestFit="1" customWidth="1"/>
    <col min="399" max="399" width="11.69921875" bestFit="1" customWidth="1"/>
    <col min="400" max="400" width="11.296875" bestFit="1" customWidth="1"/>
    <col min="401" max="401" width="9.3984375" bestFit="1" customWidth="1"/>
    <col min="402" max="402" width="9.19921875" bestFit="1" customWidth="1"/>
    <col min="403" max="403" width="22.69921875" bestFit="1" customWidth="1"/>
    <col min="404" max="404" width="25" bestFit="1" customWidth="1"/>
    <col min="405" max="405" width="16.296875" bestFit="1" customWidth="1"/>
    <col min="406" max="406" width="28.59765625" bestFit="1" customWidth="1"/>
    <col min="407" max="407" width="25.3984375" bestFit="1" customWidth="1"/>
    <col min="408" max="408" width="15.5" bestFit="1" customWidth="1"/>
    <col min="409" max="409" width="14.3984375" bestFit="1" customWidth="1"/>
    <col min="410" max="410" width="14.8984375" bestFit="1" customWidth="1"/>
    <col min="411" max="411" width="22.69921875" bestFit="1" customWidth="1"/>
    <col min="412" max="412" width="23.796875" bestFit="1" customWidth="1"/>
    <col min="413" max="413" width="8.8984375" bestFit="1" customWidth="1"/>
    <col min="414" max="414" width="9.69921875" bestFit="1" customWidth="1"/>
    <col min="415" max="415" width="11.69921875" bestFit="1" customWidth="1"/>
    <col min="416" max="416" width="20.8984375" bestFit="1" customWidth="1"/>
    <col min="417" max="417" width="13.09765625" bestFit="1" customWidth="1"/>
    <col min="418" max="418" width="9.59765625" bestFit="1" customWidth="1"/>
    <col min="419" max="419" width="23.8984375" bestFit="1" customWidth="1"/>
    <col min="420" max="420" width="19.296875" bestFit="1" customWidth="1"/>
    <col min="421" max="421" width="11.09765625" bestFit="1" customWidth="1"/>
    <col min="422" max="422" width="10.3984375" bestFit="1" customWidth="1"/>
    <col min="423" max="423" width="14.5" bestFit="1" customWidth="1"/>
    <col min="424" max="424" width="15.296875" bestFit="1" customWidth="1"/>
    <col min="425" max="425" width="12.69921875" bestFit="1" customWidth="1"/>
    <col min="426" max="426" width="9.8984375" bestFit="1" customWidth="1"/>
    <col min="427" max="427" width="9" bestFit="1" customWidth="1"/>
    <col min="428" max="428" width="8.8984375" bestFit="1" customWidth="1"/>
    <col min="429" max="429" width="14.5" bestFit="1" customWidth="1"/>
    <col min="430" max="430" width="14" bestFit="1" customWidth="1"/>
    <col min="431" max="431" width="9.8984375" bestFit="1" customWidth="1"/>
    <col min="432" max="432" width="12.5" bestFit="1" customWidth="1"/>
    <col min="433" max="433" width="11.796875" bestFit="1" customWidth="1"/>
    <col min="434" max="434" width="10.296875" bestFit="1" customWidth="1"/>
    <col min="435" max="435" width="10.5" bestFit="1" customWidth="1"/>
    <col min="436" max="436" width="13.69921875" bestFit="1" customWidth="1"/>
    <col min="437" max="437" width="8.59765625" bestFit="1" customWidth="1"/>
    <col min="438" max="438" width="11.09765625" bestFit="1" customWidth="1"/>
    <col min="439" max="439" width="12.3984375" bestFit="1" customWidth="1"/>
    <col min="440" max="440" width="23" bestFit="1" customWidth="1"/>
    <col min="441" max="441" width="8.09765625" bestFit="1" customWidth="1"/>
    <col min="442" max="442" width="10.5" bestFit="1" customWidth="1"/>
    <col min="443" max="443" width="15.09765625" bestFit="1" customWidth="1"/>
    <col min="444" max="444" width="12.5" bestFit="1" customWidth="1"/>
    <col min="445" max="445" width="17.296875" bestFit="1" customWidth="1"/>
    <col min="446" max="446" width="14.8984375" bestFit="1" customWidth="1"/>
    <col min="447" max="447" width="25.5" bestFit="1" customWidth="1"/>
    <col min="448" max="448" width="24.796875" bestFit="1" customWidth="1"/>
    <col min="449" max="449" width="16.5" bestFit="1" customWidth="1"/>
    <col min="450" max="450" width="14.296875" bestFit="1" customWidth="1"/>
    <col min="451" max="451" width="10.296875" bestFit="1" customWidth="1"/>
    <col min="452" max="452" width="11.3984375" bestFit="1" customWidth="1"/>
    <col min="453" max="453" width="11.296875" bestFit="1" customWidth="1"/>
    <col min="454" max="454" width="25.296875" bestFit="1" customWidth="1"/>
    <col min="455" max="455" width="11.296875" bestFit="1" customWidth="1"/>
    <col min="457" max="457" width="21.59765625" bestFit="1" customWidth="1"/>
    <col min="458" max="458" width="11.796875" bestFit="1" customWidth="1"/>
    <col min="459" max="459" width="9.59765625" bestFit="1" customWidth="1"/>
    <col min="460" max="460" width="9.296875" bestFit="1" customWidth="1"/>
    <col min="461" max="461" width="21.69921875" bestFit="1" customWidth="1"/>
    <col min="462" max="462" width="15.3984375" bestFit="1" customWidth="1"/>
    <col min="463" max="463" width="9.69921875" bestFit="1" customWidth="1"/>
    <col min="464" max="464" width="11.09765625" bestFit="1" customWidth="1"/>
    <col min="465" max="465" width="13" bestFit="1" customWidth="1"/>
    <col min="466" max="466" width="26.796875" bestFit="1" customWidth="1"/>
    <col min="467" max="467" width="10.796875" bestFit="1" customWidth="1"/>
    <col min="468" max="468" width="11" bestFit="1" customWidth="1"/>
    <col min="469" max="469" width="24.69921875" bestFit="1" customWidth="1"/>
    <col min="470" max="470" width="18.796875" bestFit="1" customWidth="1"/>
    <col min="471" max="471" width="25.69921875" bestFit="1" customWidth="1"/>
    <col min="472" max="472" width="15.796875" bestFit="1" customWidth="1"/>
    <col min="473" max="473" width="10.69921875" bestFit="1" customWidth="1"/>
    <col min="474" max="474" width="21.5" bestFit="1" customWidth="1"/>
    <col min="475" max="475" width="10.296875" bestFit="1" customWidth="1"/>
    <col min="476" max="476" width="27.796875" bestFit="1" customWidth="1"/>
    <col min="477" max="477" width="20.8984375" bestFit="1" customWidth="1"/>
    <col min="478" max="478" width="20.796875" bestFit="1" customWidth="1"/>
    <col min="479" max="479" width="24.796875" bestFit="1" customWidth="1"/>
    <col min="480" max="480" width="22.5" bestFit="1" customWidth="1"/>
    <col min="481" max="481" width="23.8984375" bestFit="1" customWidth="1"/>
    <col min="482" max="482" width="21.296875" bestFit="1" customWidth="1"/>
    <col min="483" max="483" width="22.3984375" bestFit="1" customWidth="1"/>
    <col min="484" max="484" width="9.3984375" bestFit="1" customWidth="1"/>
    <col min="485" max="485" width="23" bestFit="1" customWidth="1"/>
    <col min="486" max="486" width="14.09765625" bestFit="1" customWidth="1"/>
    <col min="487" max="487" width="15.69921875" bestFit="1" customWidth="1"/>
    <col min="488" max="488" width="12.19921875" bestFit="1" customWidth="1"/>
    <col min="489" max="489" width="9.5" bestFit="1" customWidth="1"/>
    <col min="490" max="490" width="24.296875" bestFit="1" customWidth="1"/>
    <col min="491" max="491" width="23.8984375" bestFit="1" customWidth="1"/>
    <col min="492" max="494" width="12.5" bestFit="1" customWidth="1"/>
    <col min="495" max="496" width="11.19921875" bestFit="1" customWidth="1"/>
    <col min="497" max="497" width="11.296875" bestFit="1" customWidth="1"/>
    <col min="498" max="498" width="13.19921875" bestFit="1" customWidth="1"/>
    <col min="499" max="499" width="12.3984375" bestFit="1" customWidth="1"/>
    <col min="500" max="500" width="14.296875" bestFit="1" customWidth="1"/>
    <col min="501" max="501" width="10.09765625" bestFit="1" customWidth="1"/>
    <col min="502" max="502" width="10.5" bestFit="1" customWidth="1"/>
    <col min="503" max="503" width="25.8984375" bestFit="1" customWidth="1"/>
    <col min="504" max="504" width="11.59765625" bestFit="1" customWidth="1"/>
    <col min="505" max="505" width="28" bestFit="1" customWidth="1"/>
    <col min="506" max="506" width="14.69921875" bestFit="1" customWidth="1"/>
    <col min="507" max="507" width="25.59765625" bestFit="1" customWidth="1"/>
    <col min="508" max="508" width="26.796875" bestFit="1" customWidth="1"/>
    <col min="509" max="509" width="27.8984375" bestFit="1" customWidth="1"/>
    <col min="510" max="510" width="10.09765625" bestFit="1" customWidth="1"/>
    <col min="511" max="511" width="22.296875" bestFit="1" customWidth="1"/>
    <col min="512" max="512" width="17.09765625" bestFit="1" customWidth="1"/>
    <col min="513" max="513" width="15.5" bestFit="1" customWidth="1"/>
    <col min="514" max="514" width="10.19921875" bestFit="1" customWidth="1"/>
    <col min="515" max="515" width="20.09765625" bestFit="1" customWidth="1"/>
    <col min="516" max="516" width="13.69921875" bestFit="1" customWidth="1"/>
    <col min="517" max="517" width="10.296875" bestFit="1" customWidth="1"/>
    <col min="518" max="518" width="13.59765625" bestFit="1" customWidth="1"/>
    <col min="519" max="519" width="14.796875" bestFit="1" customWidth="1"/>
    <col min="520" max="520" width="23.69921875" bestFit="1" customWidth="1"/>
    <col min="521" max="521" width="22" bestFit="1" customWidth="1"/>
    <col min="522" max="522" width="23.796875" bestFit="1" customWidth="1"/>
    <col min="523" max="523" width="23.09765625" bestFit="1" customWidth="1"/>
    <col min="524" max="524" width="13.19921875" bestFit="1" customWidth="1"/>
    <col min="525" max="525" width="11.09765625" bestFit="1" customWidth="1"/>
    <col min="526" max="526" width="14.5" bestFit="1" customWidth="1"/>
    <col min="527" max="527" width="13.3984375" bestFit="1" customWidth="1"/>
    <col min="528" max="528" width="11" bestFit="1" customWidth="1"/>
    <col min="529" max="529" width="8.09765625" bestFit="1" customWidth="1"/>
    <col min="530" max="530" width="11.09765625" bestFit="1" customWidth="1"/>
    <col min="531" max="531" width="22.59765625" bestFit="1" customWidth="1"/>
    <col min="532" max="532" width="14.796875" bestFit="1" customWidth="1"/>
    <col min="533" max="533" width="27.59765625" bestFit="1" customWidth="1"/>
    <col min="534" max="534" width="22.69921875" bestFit="1" customWidth="1"/>
    <col min="535" max="535" width="9.19921875" bestFit="1" customWidth="1"/>
    <col min="536" max="536" width="9.5" bestFit="1" customWidth="1"/>
    <col min="537" max="537" width="9.69921875" bestFit="1" customWidth="1"/>
    <col min="538" max="538" width="15.5" bestFit="1" customWidth="1"/>
    <col min="539" max="539" width="14.69921875" bestFit="1" customWidth="1"/>
    <col min="540" max="540" width="9.8984375" bestFit="1" customWidth="1"/>
    <col min="541" max="541" width="24.09765625" bestFit="1" customWidth="1"/>
    <col min="542" max="542" width="11" bestFit="1" customWidth="1"/>
    <col min="543" max="543" width="22.69921875" bestFit="1" customWidth="1"/>
    <col min="544" max="544" width="13.8984375" bestFit="1" customWidth="1"/>
    <col min="545" max="545" width="18.69921875" bestFit="1" customWidth="1"/>
    <col min="546" max="546" width="14.69921875" bestFit="1" customWidth="1"/>
    <col min="547" max="547" width="9.796875" bestFit="1" customWidth="1"/>
    <col min="548" max="548" width="14.296875" bestFit="1" customWidth="1"/>
    <col min="549" max="549" width="12.5" bestFit="1" customWidth="1"/>
    <col min="550" max="550" width="24.3984375" bestFit="1" customWidth="1"/>
    <col min="551" max="551" width="13.59765625" bestFit="1" customWidth="1"/>
    <col min="552" max="552" width="8.59765625" bestFit="1" customWidth="1"/>
    <col min="553" max="553" width="8.5" bestFit="1" customWidth="1"/>
    <col min="554" max="554" width="23.5" bestFit="1" customWidth="1"/>
    <col min="555" max="555" width="10.296875" bestFit="1" customWidth="1"/>
    <col min="556" max="556" width="13.09765625" bestFit="1" customWidth="1"/>
    <col min="557" max="557" width="12.59765625" bestFit="1" customWidth="1"/>
    <col min="558" max="558" width="14.3984375" bestFit="1" customWidth="1"/>
    <col min="559" max="559" width="10.796875" bestFit="1" customWidth="1"/>
    <col min="560" max="560" width="13.59765625" bestFit="1" customWidth="1"/>
    <col min="561" max="561" width="23.796875" bestFit="1" customWidth="1"/>
    <col min="562" max="562" width="19.69921875" bestFit="1" customWidth="1"/>
    <col min="563" max="563" width="9.59765625" bestFit="1" customWidth="1"/>
    <col min="564" max="564" width="9.296875" bestFit="1" customWidth="1"/>
    <col min="565" max="565" width="10.796875" bestFit="1" customWidth="1"/>
    <col min="566" max="566" width="26.19921875" bestFit="1" customWidth="1"/>
    <col min="567" max="567" width="22.796875" bestFit="1" customWidth="1"/>
    <col min="568" max="568" width="7.69921875" bestFit="1" customWidth="1"/>
    <col min="569" max="569" width="11.296875" bestFit="1" customWidth="1"/>
    <col min="570" max="570" width="13" bestFit="1" customWidth="1"/>
    <col min="571" max="571" width="23.296875" bestFit="1" customWidth="1"/>
    <col min="572" max="572" width="9.8984375" bestFit="1" customWidth="1"/>
    <col min="573" max="573" width="17.19921875" bestFit="1" customWidth="1"/>
    <col min="574" max="574" width="14.19921875" bestFit="1" customWidth="1"/>
    <col min="575" max="575" width="11.5" bestFit="1" customWidth="1"/>
    <col min="576" max="576" width="11" bestFit="1" customWidth="1"/>
    <col min="577" max="577" width="12" bestFit="1" customWidth="1"/>
    <col min="578" max="578" width="11.8984375" bestFit="1" customWidth="1"/>
    <col min="579" max="579" width="11.19921875" bestFit="1" customWidth="1"/>
    <col min="580" max="580" width="23.59765625" bestFit="1" customWidth="1"/>
    <col min="581" max="581" width="14.8984375" bestFit="1" customWidth="1"/>
    <col min="582" max="582" width="27.296875" bestFit="1" customWidth="1"/>
    <col min="583" max="583" width="9.3984375" bestFit="1" customWidth="1"/>
    <col min="584" max="584" width="23.296875" bestFit="1" customWidth="1"/>
    <col min="585" max="585" width="15.59765625" bestFit="1" customWidth="1"/>
    <col min="586" max="586" width="12" bestFit="1" customWidth="1"/>
    <col min="587" max="588" width="9.59765625" bestFit="1" customWidth="1"/>
    <col min="589" max="589" width="11.59765625" bestFit="1" customWidth="1"/>
    <col min="590" max="590" width="10.59765625" bestFit="1" customWidth="1"/>
    <col min="591" max="591" width="26" bestFit="1" customWidth="1"/>
    <col min="592" max="592" width="25.796875" bestFit="1" customWidth="1"/>
    <col min="593" max="593" width="9.09765625" bestFit="1" customWidth="1"/>
    <col min="594" max="594" width="9.296875" bestFit="1" customWidth="1"/>
    <col min="595" max="595" width="9.69921875" bestFit="1" customWidth="1"/>
    <col min="596" max="596" width="25.69921875" bestFit="1" customWidth="1"/>
    <col min="597" max="597" width="21.796875" bestFit="1" customWidth="1"/>
    <col min="598" max="598" width="10.69921875" bestFit="1" customWidth="1"/>
    <col min="599" max="599" width="11.296875" bestFit="1" customWidth="1"/>
    <col min="600" max="600" width="11.796875" bestFit="1" customWidth="1"/>
    <col min="601" max="601" width="9.19921875" bestFit="1" customWidth="1"/>
    <col min="602" max="602" width="21.3984375" bestFit="1" customWidth="1"/>
    <col min="603" max="603" width="10.3984375" bestFit="1" customWidth="1"/>
    <col min="604" max="604" width="10.796875" bestFit="1" customWidth="1"/>
    <col min="605" max="605" width="9.8984375" bestFit="1" customWidth="1"/>
    <col min="606" max="606" width="22.19921875" bestFit="1" customWidth="1"/>
    <col min="607" max="607" width="27.5" bestFit="1" customWidth="1"/>
    <col min="608" max="608" width="15" bestFit="1" customWidth="1"/>
    <col min="609" max="609" width="16.69921875" bestFit="1" customWidth="1"/>
    <col min="610" max="610" width="16" bestFit="1" customWidth="1"/>
    <col min="611" max="611" width="13.796875" bestFit="1" customWidth="1"/>
    <col min="612" max="612" width="14.296875" bestFit="1" customWidth="1"/>
    <col min="613" max="613" width="10.796875" bestFit="1" customWidth="1"/>
    <col min="614" max="614" width="26.59765625" bestFit="1" customWidth="1"/>
    <col min="615" max="615" width="9.8984375" bestFit="1" customWidth="1"/>
    <col min="616" max="616" width="11.59765625" bestFit="1" customWidth="1"/>
    <col min="617" max="617" width="9.09765625" bestFit="1" customWidth="1"/>
    <col min="618" max="618" width="23.09765625" bestFit="1" customWidth="1"/>
    <col min="619" max="619" width="21.796875" bestFit="1" customWidth="1"/>
    <col min="620" max="620" width="10.09765625" bestFit="1" customWidth="1"/>
    <col min="621" max="621" width="13.796875" bestFit="1" customWidth="1"/>
    <col min="622" max="622" width="23.5" bestFit="1" customWidth="1"/>
    <col min="623" max="623" width="14.5" bestFit="1" customWidth="1"/>
    <col min="624" max="624" width="10.296875" bestFit="1" customWidth="1"/>
    <col min="625" max="625" width="24.09765625" bestFit="1" customWidth="1"/>
    <col min="626" max="626" width="21.8984375" bestFit="1" customWidth="1"/>
    <col min="627" max="627" width="13.09765625" bestFit="1" customWidth="1"/>
    <col min="628" max="628" width="10.19921875" bestFit="1" customWidth="1"/>
    <col min="629" max="629" width="12.09765625" bestFit="1" customWidth="1"/>
    <col min="630" max="630" width="11.59765625" bestFit="1" customWidth="1"/>
    <col min="631" max="631" width="15.3984375" bestFit="1" customWidth="1"/>
    <col min="632" max="632" width="11.796875" bestFit="1" customWidth="1"/>
    <col min="633" max="633" width="11.69921875" bestFit="1" customWidth="1"/>
    <col min="635" max="635" width="19.59765625" bestFit="1" customWidth="1"/>
    <col min="636" max="636" width="24" bestFit="1" customWidth="1"/>
    <col min="637" max="637" width="13.796875" bestFit="1" customWidth="1"/>
    <col min="638" max="638" width="10.09765625" bestFit="1" customWidth="1"/>
    <col min="639" max="639" width="10.3984375" bestFit="1" customWidth="1"/>
    <col min="640" max="640" width="24.3984375" bestFit="1" customWidth="1"/>
    <col min="641" max="641" width="11.69921875" bestFit="1" customWidth="1"/>
    <col min="642" max="642" width="10.5" bestFit="1" customWidth="1"/>
    <col min="643" max="643" width="14.8984375" bestFit="1" customWidth="1"/>
    <col min="644" max="644" width="12.5" bestFit="1" customWidth="1"/>
    <col min="645" max="645" width="24.69921875" bestFit="1" customWidth="1"/>
    <col min="646" max="646" width="10.59765625" bestFit="1" customWidth="1"/>
    <col min="647" max="647" width="10.796875" bestFit="1" customWidth="1"/>
    <col min="648" max="648" width="13" bestFit="1" customWidth="1"/>
    <col min="649" max="649" width="13.796875" bestFit="1" customWidth="1"/>
    <col min="650" max="650" width="12.69921875" bestFit="1" customWidth="1"/>
    <col min="651" max="651" width="19.5" bestFit="1" customWidth="1"/>
    <col min="652" max="652" width="22.796875" bestFit="1" customWidth="1"/>
    <col min="653" max="653" width="23.8984375" bestFit="1" customWidth="1"/>
    <col min="654" max="654" width="20.09765625" bestFit="1" customWidth="1"/>
    <col min="655" max="655" width="8.5" bestFit="1" customWidth="1"/>
    <col min="656" max="656" width="6.3984375" bestFit="1" customWidth="1"/>
    <col min="657" max="657" width="15.59765625" bestFit="1" customWidth="1"/>
    <col min="658" max="658" width="12.09765625" bestFit="1" customWidth="1"/>
    <col min="659" max="659" width="10.69921875" bestFit="1" customWidth="1"/>
    <col min="660" max="660" width="23.69921875" bestFit="1" customWidth="1"/>
    <col min="661" max="661" width="16.5" bestFit="1" customWidth="1"/>
    <col min="662" max="662" width="24.3984375" bestFit="1" customWidth="1"/>
    <col min="663" max="663" width="24.796875" bestFit="1" customWidth="1"/>
    <col min="664" max="664" width="10.69921875" bestFit="1" customWidth="1"/>
    <col min="665" max="665" width="24.296875" bestFit="1" customWidth="1"/>
    <col min="666" max="667" width="15" bestFit="1" customWidth="1"/>
    <col min="668" max="668" width="16.19921875" bestFit="1" customWidth="1"/>
    <col min="669" max="669" width="14.3984375" bestFit="1" customWidth="1"/>
    <col min="670" max="670" width="27.09765625" bestFit="1" customWidth="1"/>
    <col min="671" max="671" width="27.59765625" bestFit="1" customWidth="1"/>
    <col min="672" max="672" width="8.296875" bestFit="1" customWidth="1"/>
    <col min="673" max="673" width="20.796875" bestFit="1" customWidth="1"/>
    <col min="674" max="674" width="12.296875" bestFit="1" customWidth="1"/>
    <col min="675" max="675" width="23" bestFit="1" customWidth="1"/>
    <col min="676" max="676" width="10.296875" bestFit="1" customWidth="1"/>
    <col min="677" max="677" width="10.59765625" bestFit="1" customWidth="1"/>
    <col min="678" max="678" width="12.59765625" bestFit="1" customWidth="1"/>
    <col min="679" max="679" width="13.69921875" bestFit="1" customWidth="1"/>
    <col min="680" max="680" width="9.796875" bestFit="1" customWidth="1"/>
    <col min="681" max="681" width="9.19921875" bestFit="1" customWidth="1"/>
    <col min="682" max="682" width="13.796875" bestFit="1" customWidth="1"/>
    <col min="683" max="683" width="10.796875" bestFit="1" customWidth="1"/>
    <col min="684" max="684" width="11.09765625" bestFit="1" customWidth="1"/>
    <col min="685" max="685" width="28.5" bestFit="1" customWidth="1"/>
    <col min="686" max="686" width="25" bestFit="1" customWidth="1"/>
    <col min="687" max="687" width="29.3984375" bestFit="1" customWidth="1"/>
    <col min="688" max="688" width="11.296875" bestFit="1" customWidth="1"/>
    <col min="689" max="689" width="12.3984375" bestFit="1" customWidth="1"/>
    <col min="690" max="690" width="9.09765625" bestFit="1" customWidth="1"/>
    <col min="691" max="691" width="20.5" bestFit="1" customWidth="1"/>
    <col min="692" max="692" width="22.59765625" bestFit="1" customWidth="1"/>
    <col min="693" max="693" width="13.8984375" bestFit="1" customWidth="1"/>
    <col min="694" max="694" width="11.8984375" bestFit="1" customWidth="1"/>
    <col min="695" max="695" width="11.5" bestFit="1" customWidth="1"/>
    <col min="696" max="696" width="10.296875" bestFit="1" customWidth="1"/>
    <col min="697" max="697" width="12.796875" bestFit="1" customWidth="1"/>
    <col min="698" max="698" width="13.09765625" bestFit="1" customWidth="1"/>
    <col min="699" max="699" width="9.8984375" bestFit="1" customWidth="1"/>
    <col min="700" max="700" width="20.5" bestFit="1" customWidth="1"/>
    <col min="701" max="701" width="22.19921875" bestFit="1" customWidth="1"/>
    <col min="702" max="702" width="24.69921875" bestFit="1" customWidth="1"/>
    <col min="703" max="703" width="7.69921875" bestFit="1" customWidth="1"/>
    <col min="704" max="704" width="11.3984375" bestFit="1" customWidth="1"/>
    <col min="705" max="705" width="11.5" bestFit="1" customWidth="1"/>
    <col min="706" max="706" width="8.296875" bestFit="1" customWidth="1"/>
    <col min="707" max="707" width="12.69921875" bestFit="1" customWidth="1"/>
    <col min="708" max="708" width="12.296875" bestFit="1" customWidth="1"/>
    <col min="709" max="709" width="9.3984375" bestFit="1" customWidth="1"/>
    <col min="710" max="710" width="11" bestFit="1" customWidth="1"/>
    <col min="711" max="711" width="12.19921875" bestFit="1" customWidth="1"/>
    <col min="712" max="712" width="14.69921875" bestFit="1" customWidth="1"/>
    <col min="713" max="713" width="15.3984375" bestFit="1" customWidth="1"/>
    <col min="714" max="714" width="11.796875" bestFit="1" customWidth="1"/>
    <col min="715" max="715" width="7.19921875" bestFit="1" customWidth="1"/>
    <col min="716" max="716" width="21.59765625" bestFit="1" customWidth="1"/>
    <col min="717" max="717" width="12.09765625" bestFit="1" customWidth="1"/>
    <col min="718" max="718" width="26.59765625" bestFit="1" customWidth="1"/>
    <col min="719" max="719" width="13.69921875" bestFit="1" customWidth="1"/>
    <col min="720" max="720" width="13.8984375" bestFit="1" customWidth="1"/>
    <col min="721" max="721" width="8.19921875" bestFit="1" customWidth="1"/>
    <col min="722" max="722" width="22.59765625" bestFit="1" customWidth="1"/>
    <col min="723" max="723" width="13.59765625" bestFit="1" customWidth="1"/>
    <col min="724" max="724" width="11.5" bestFit="1" customWidth="1"/>
    <col min="725" max="725" width="13.8984375" bestFit="1" customWidth="1"/>
    <col min="726" max="726" width="8.59765625" bestFit="1" customWidth="1"/>
    <col min="727" max="727" width="9.8984375" bestFit="1" customWidth="1"/>
    <col min="728" max="728" width="19.8984375" bestFit="1" customWidth="1"/>
    <col min="729" max="729" width="21.3984375" bestFit="1" customWidth="1"/>
    <col min="730" max="730" width="8.69921875" bestFit="1" customWidth="1"/>
    <col min="731" max="731" width="8.5" bestFit="1" customWidth="1"/>
    <col min="733" max="733" width="8.5" bestFit="1" customWidth="1"/>
    <col min="734" max="734" width="24.5" bestFit="1" customWidth="1"/>
    <col min="735" max="735" width="18.8984375" bestFit="1" customWidth="1"/>
    <col min="736" max="736" width="19" bestFit="1" customWidth="1"/>
    <col min="737" max="737" width="16.796875" bestFit="1" customWidth="1"/>
    <col min="738" max="738" width="9.19921875" bestFit="1" customWidth="1"/>
    <col min="739" max="739" width="12.3984375" bestFit="1" customWidth="1"/>
    <col min="740" max="740" width="14.296875" bestFit="1" customWidth="1"/>
    <col min="741" max="741" width="20.3984375" bestFit="1" customWidth="1"/>
    <col min="742" max="742" width="23.69921875" bestFit="1" customWidth="1"/>
    <col min="743" max="743" width="22.796875" bestFit="1" customWidth="1"/>
    <col min="744" max="744" width="11.59765625" bestFit="1" customWidth="1"/>
    <col min="745" max="745" width="23.8984375" bestFit="1" customWidth="1"/>
    <col min="746" max="746" width="14.3984375" bestFit="1" customWidth="1"/>
    <col min="747" max="747" width="19.5" bestFit="1" customWidth="1"/>
    <col min="748" max="748" width="21.796875" bestFit="1" customWidth="1"/>
    <col min="749" max="749" width="15.69921875" bestFit="1" customWidth="1"/>
    <col min="750" max="750" width="12.59765625" bestFit="1" customWidth="1"/>
    <col min="751" max="751" width="8.5" bestFit="1" customWidth="1"/>
    <col min="752" max="752" width="10.5" bestFit="1" customWidth="1"/>
    <col min="753" max="753" width="9.296875" bestFit="1" customWidth="1"/>
    <col min="754" max="754" width="12.09765625" bestFit="1" customWidth="1"/>
    <col min="755" max="755" width="9.796875" bestFit="1" customWidth="1"/>
    <col min="756" max="756" width="24" bestFit="1" customWidth="1"/>
    <col min="757" max="757" width="14.8984375" bestFit="1" customWidth="1"/>
    <col min="758" max="758" width="19.3984375" bestFit="1" customWidth="1"/>
    <col min="759" max="759" width="27.59765625" bestFit="1" customWidth="1"/>
    <col min="760" max="760" width="13.59765625" bestFit="1" customWidth="1"/>
    <col min="761" max="761" width="22" bestFit="1" customWidth="1"/>
    <col min="762" max="762" width="13.8984375" bestFit="1" customWidth="1"/>
    <col min="763" max="763" width="10.69921875" bestFit="1" customWidth="1"/>
    <col min="764" max="764" width="11.19921875" bestFit="1" customWidth="1"/>
    <col min="765" max="765" width="8.59765625" bestFit="1" customWidth="1"/>
    <col min="766" max="766" width="21.19921875" bestFit="1" customWidth="1"/>
    <col min="767" max="767" width="23.69921875" bestFit="1" customWidth="1"/>
    <col min="768" max="768" width="27.09765625" bestFit="1" customWidth="1"/>
    <col min="769" max="769" width="15.8984375" bestFit="1" customWidth="1"/>
    <col min="770" max="770" width="11.09765625" bestFit="1" customWidth="1"/>
    <col min="771" max="771" width="29.5" bestFit="1" customWidth="1"/>
    <col min="772" max="772" width="12.296875" bestFit="1" customWidth="1"/>
    <col min="773" max="773" width="22" bestFit="1" customWidth="1"/>
    <col min="774" max="774" width="21.59765625" bestFit="1" customWidth="1"/>
    <col min="775" max="775" width="10.69921875" bestFit="1" customWidth="1"/>
    <col min="776" max="776" width="13.8984375" bestFit="1" customWidth="1"/>
    <col min="777" max="777" width="14.3984375" bestFit="1" customWidth="1"/>
    <col min="778" max="778" width="10.59765625" bestFit="1" customWidth="1"/>
    <col min="779" max="779" width="11.19921875" bestFit="1" customWidth="1"/>
    <col min="780" max="780" width="23.69921875" bestFit="1" customWidth="1"/>
    <col min="781" max="781" width="12.796875" bestFit="1" customWidth="1"/>
    <col min="782" max="782" width="11.69921875" bestFit="1" customWidth="1"/>
    <col min="783" max="783" width="16.19921875" bestFit="1" customWidth="1"/>
    <col min="784" max="784" width="9.19921875" bestFit="1" customWidth="1"/>
    <col min="785" max="785" width="15.3984375" bestFit="1" customWidth="1"/>
    <col min="786" max="787" width="10.09765625" bestFit="1" customWidth="1"/>
    <col min="788" max="788" width="11.5" bestFit="1" customWidth="1"/>
    <col min="789" max="789" width="10.3984375" bestFit="1" customWidth="1"/>
    <col min="790" max="790" width="14" bestFit="1" customWidth="1"/>
    <col min="791" max="791" width="14.8984375" bestFit="1" customWidth="1"/>
    <col min="792" max="792" width="9" bestFit="1" customWidth="1"/>
    <col min="793" max="793" width="22.09765625" bestFit="1" customWidth="1"/>
    <col min="794" max="794" width="10.3984375" bestFit="1" customWidth="1"/>
    <col min="795" max="795" width="12.09765625" bestFit="1" customWidth="1"/>
    <col min="796" max="796" width="9.796875" bestFit="1" customWidth="1"/>
    <col min="797" max="797" width="7.8984375" bestFit="1" customWidth="1"/>
    <col min="798" max="798" width="25.3984375" bestFit="1" customWidth="1"/>
    <col min="799" max="799" width="24" bestFit="1" customWidth="1"/>
    <col min="800" max="800" width="23.09765625" bestFit="1" customWidth="1"/>
    <col min="801" max="801" width="24.296875" bestFit="1" customWidth="1"/>
    <col min="802" max="802" width="25.69921875" bestFit="1" customWidth="1"/>
    <col min="803" max="803" width="12.5" bestFit="1" customWidth="1"/>
    <col min="804" max="804" width="9.8984375" bestFit="1" customWidth="1"/>
    <col min="805" max="805" width="21.796875" bestFit="1" customWidth="1"/>
    <col min="806" max="806" width="13.69921875" bestFit="1" customWidth="1"/>
    <col min="807" max="807" width="24.19921875" bestFit="1" customWidth="1"/>
    <col min="808" max="808" width="21.296875" bestFit="1" customWidth="1"/>
    <col min="809" max="809" width="21" bestFit="1" customWidth="1"/>
    <col min="810" max="810" width="11.296875" bestFit="1" customWidth="1"/>
    <col min="811" max="811" width="9" bestFit="1" customWidth="1"/>
    <col min="812" max="812" width="22.59765625" bestFit="1" customWidth="1"/>
    <col min="813" max="813" width="21.296875" bestFit="1" customWidth="1"/>
    <col min="814" max="814" width="17.8984375" bestFit="1" customWidth="1"/>
    <col min="815" max="815" width="13.5" bestFit="1" customWidth="1"/>
    <col min="817" max="817" width="16.5" bestFit="1" customWidth="1"/>
    <col min="818" max="818" width="17.3984375" bestFit="1" customWidth="1"/>
    <col min="819" max="819" width="11.5" bestFit="1" customWidth="1"/>
    <col min="820" max="820" width="11.8984375" bestFit="1" customWidth="1"/>
    <col min="821" max="821" width="27.3984375" bestFit="1" customWidth="1"/>
    <col min="822" max="822" width="28.19921875" bestFit="1" customWidth="1"/>
    <col min="823" max="823" width="13.3984375" bestFit="1" customWidth="1"/>
    <col min="824" max="824" width="12.5" bestFit="1" customWidth="1"/>
    <col min="825" max="825" width="9.5" bestFit="1" customWidth="1"/>
    <col min="826" max="826" width="12.796875" bestFit="1" customWidth="1"/>
    <col min="827" max="827" width="14.796875" bestFit="1" customWidth="1"/>
    <col min="828" max="828" width="8.296875" bestFit="1" customWidth="1"/>
    <col min="829" max="829" width="14" bestFit="1" customWidth="1"/>
    <col min="830" max="830" width="8.296875" bestFit="1" customWidth="1"/>
    <col min="831" max="831" width="22" bestFit="1" customWidth="1"/>
    <col min="832" max="832" width="10.796875" bestFit="1" customWidth="1"/>
    <col min="833" max="833" width="15.8984375" bestFit="1" customWidth="1"/>
    <col min="834" max="834" width="13.3984375" bestFit="1" customWidth="1"/>
    <col min="835" max="835" width="23.296875" bestFit="1" customWidth="1"/>
    <col min="836" max="836" width="14" bestFit="1" customWidth="1"/>
    <col min="837" max="837" width="11.69921875" bestFit="1" customWidth="1"/>
    <col min="838" max="838" width="30.59765625" bestFit="1" customWidth="1"/>
    <col min="839" max="839" width="19.59765625" bestFit="1" customWidth="1"/>
    <col min="840" max="840" width="14.8984375" bestFit="1" customWidth="1"/>
    <col min="841" max="841" width="9.19921875" bestFit="1" customWidth="1"/>
    <col min="842" max="842" width="19.5" bestFit="1" customWidth="1"/>
    <col min="843" max="843" width="26.5" bestFit="1" customWidth="1"/>
    <col min="844" max="844" width="13.19921875" bestFit="1" customWidth="1"/>
    <col min="845" max="845" width="10.8984375" bestFit="1" customWidth="1"/>
    <col min="846" max="846" width="24.09765625" bestFit="1" customWidth="1"/>
    <col min="847" max="847" width="9.09765625" bestFit="1" customWidth="1"/>
    <col min="848" max="848" width="15.59765625" bestFit="1" customWidth="1"/>
    <col min="849" max="849" width="13.296875" bestFit="1" customWidth="1"/>
    <col min="850" max="850" width="26" bestFit="1" customWidth="1"/>
    <col min="851" max="851" width="14.69921875" bestFit="1" customWidth="1"/>
    <col min="852" max="852" width="29.09765625" bestFit="1" customWidth="1"/>
    <col min="853" max="853" width="13.5" bestFit="1" customWidth="1"/>
    <col min="854" max="854" width="22.69921875" bestFit="1" customWidth="1"/>
    <col min="855" max="855" width="13.69921875" bestFit="1" customWidth="1"/>
    <col min="856" max="856" width="28.19921875" bestFit="1" customWidth="1"/>
    <col min="857" max="857" width="26.19921875" bestFit="1" customWidth="1"/>
    <col min="858" max="858" width="14.09765625" bestFit="1" customWidth="1"/>
    <col min="859" max="859" width="10.3984375" bestFit="1" customWidth="1"/>
    <col min="860" max="860" width="25.3984375" bestFit="1" customWidth="1"/>
    <col min="861" max="861" width="10.19921875" bestFit="1" customWidth="1"/>
    <col min="862" max="862" width="9.296875" bestFit="1" customWidth="1"/>
    <col min="863" max="863" width="19.59765625" bestFit="1" customWidth="1"/>
    <col min="864" max="864" width="11.09765625" bestFit="1" customWidth="1"/>
    <col min="865" max="865" width="11.796875" bestFit="1" customWidth="1"/>
    <col min="866" max="866" width="14.296875" bestFit="1" customWidth="1"/>
    <col min="867" max="867" width="14" bestFit="1" customWidth="1"/>
    <col min="868" max="868" width="12.3984375" bestFit="1" customWidth="1"/>
    <col min="869" max="869" width="10.796875" bestFit="1" customWidth="1"/>
    <col min="870" max="870" width="14.796875" bestFit="1" customWidth="1"/>
    <col min="871" max="871" width="14.8984375" bestFit="1" customWidth="1"/>
    <col min="872" max="873" width="14.3984375" bestFit="1" customWidth="1"/>
    <col min="874" max="874" width="12.296875" bestFit="1" customWidth="1"/>
    <col min="875" max="875" width="19.3984375" bestFit="1" customWidth="1"/>
    <col min="876" max="876" width="24" bestFit="1" customWidth="1"/>
    <col min="877" max="877" width="24.69921875" bestFit="1" customWidth="1"/>
    <col min="878" max="878" width="12.296875" bestFit="1" customWidth="1"/>
    <col min="879" max="879" width="15.69921875" bestFit="1" customWidth="1"/>
    <col min="880" max="880" width="12.3984375" bestFit="1" customWidth="1"/>
    <col min="881" max="881" width="22.09765625" bestFit="1" customWidth="1"/>
    <col min="882" max="882" width="24.09765625" bestFit="1" customWidth="1"/>
    <col min="883" max="883" width="27" bestFit="1" customWidth="1"/>
    <col min="884" max="884" width="13.19921875" bestFit="1" customWidth="1"/>
    <col min="885" max="885" width="13.8984375" bestFit="1" customWidth="1"/>
    <col min="886" max="886" width="8.5" bestFit="1" customWidth="1"/>
    <col min="887" max="887" width="21.8984375" bestFit="1" customWidth="1"/>
    <col min="888" max="888" width="16.796875" bestFit="1" customWidth="1"/>
    <col min="889" max="889" width="10.69921875" bestFit="1" customWidth="1"/>
    <col min="890" max="890" width="12.59765625" bestFit="1" customWidth="1"/>
    <col min="891" max="891" width="13.8984375" bestFit="1" customWidth="1"/>
    <col min="892" max="892" width="19.69921875" bestFit="1" customWidth="1"/>
    <col min="893" max="893" width="23.69921875" bestFit="1" customWidth="1"/>
    <col min="894" max="894" width="22.09765625" bestFit="1" customWidth="1"/>
    <col min="895" max="895" width="11.796875" bestFit="1" customWidth="1"/>
    <col min="896" max="896" width="14" bestFit="1" customWidth="1"/>
    <col min="897" max="897" width="12.5" bestFit="1" customWidth="1"/>
    <col min="898" max="898" width="11" bestFit="1" customWidth="1"/>
    <col min="899" max="899" width="13.09765625" bestFit="1" customWidth="1"/>
    <col min="900" max="900" width="11.796875" bestFit="1" customWidth="1"/>
    <col min="901" max="901" width="13" bestFit="1" customWidth="1"/>
    <col min="902" max="902" width="11.796875" bestFit="1" customWidth="1"/>
    <col min="903" max="903" width="12.5" bestFit="1" customWidth="1"/>
    <col min="904" max="904" width="11.296875" bestFit="1" customWidth="1"/>
    <col min="905" max="905" width="22.796875" bestFit="1" customWidth="1"/>
    <col min="906" max="906" width="25.09765625" bestFit="1" customWidth="1"/>
    <col min="907" max="907" width="19.19921875" bestFit="1" customWidth="1"/>
    <col min="908" max="908" width="15.59765625" bestFit="1" customWidth="1"/>
    <col min="909" max="909" width="10.59765625" bestFit="1" customWidth="1"/>
    <col min="910" max="910" width="9.19921875" bestFit="1" customWidth="1"/>
    <col min="911" max="911" width="13.296875" bestFit="1" customWidth="1"/>
    <col min="912" max="912" width="22.5" bestFit="1" customWidth="1"/>
    <col min="913" max="913" width="23.5" bestFit="1" customWidth="1"/>
    <col min="914" max="914" width="24.5" bestFit="1" customWidth="1"/>
    <col min="915" max="915" width="21.5" bestFit="1" customWidth="1"/>
    <col min="916" max="916" width="19" bestFit="1" customWidth="1"/>
    <col min="917" max="917" width="9" bestFit="1" customWidth="1"/>
    <col min="918" max="918" width="9.59765625" bestFit="1" customWidth="1"/>
    <col min="919" max="919" width="21.8984375" bestFit="1" customWidth="1"/>
    <col min="920" max="920" width="11.59765625" bestFit="1" customWidth="1"/>
    <col min="921" max="921" width="15.69921875" bestFit="1" customWidth="1"/>
    <col min="922" max="922" width="24.296875" bestFit="1" customWidth="1"/>
    <col min="923" max="923" width="15.796875" bestFit="1" customWidth="1"/>
    <col min="924" max="924" width="15.09765625" bestFit="1" customWidth="1"/>
    <col min="925" max="925" width="17.296875" bestFit="1" customWidth="1"/>
    <col min="926" max="926" width="23" bestFit="1" customWidth="1"/>
    <col min="927" max="927" width="12.69921875" bestFit="1" customWidth="1"/>
    <col min="928" max="928" width="21" bestFit="1" customWidth="1"/>
    <col min="929" max="929" width="24.69921875" bestFit="1" customWidth="1"/>
    <col min="930" max="930" width="22.3984375" bestFit="1" customWidth="1"/>
    <col min="931" max="931" width="11.59765625" bestFit="1" customWidth="1"/>
    <col min="932" max="932" width="12.5" bestFit="1" customWidth="1"/>
    <col min="933" max="933" width="26.296875" bestFit="1" customWidth="1"/>
    <col min="934" max="934" width="24.5" bestFit="1" customWidth="1"/>
    <col min="935" max="935" width="11.5" bestFit="1" customWidth="1"/>
    <col min="936" max="936" width="15.09765625" bestFit="1" customWidth="1"/>
    <col min="937" max="937" width="24.19921875" bestFit="1" customWidth="1"/>
    <col min="938" max="938" width="23.09765625" bestFit="1" customWidth="1"/>
    <col min="939" max="939" width="10.796875" bestFit="1" customWidth="1"/>
    <col min="940" max="940" width="20.5" bestFit="1" customWidth="1"/>
    <col min="941" max="941" width="30.3984375" bestFit="1" customWidth="1"/>
    <col min="942" max="942" width="10" bestFit="1" customWidth="1"/>
    <col min="943" max="943" width="25" bestFit="1" customWidth="1"/>
    <col min="944" max="944" width="12.69921875" bestFit="1" customWidth="1"/>
    <col min="945" max="945" width="11.69921875" bestFit="1" customWidth="1"/>
    <col min="946" max="946" width="13.296875" bestFit="1" customWidth="1"/>
    <col min="947" max="947" width="23.5" bestFit="1" customWidth="1"/>
    <col min="948" max="948" width="18.69921875" bestFit="1" customWidth="1"/>
    <col min="949" max="949" width="9" bestFit="1" customWidth="1"/>
    <col min="950" max="950" width="22.5" bestFit="1" customWidth="1"/>
    <col min="951" max="951" width="10.19921875" bestFit="1" customWidth="1"/>
    <col min="952" max="953" width="15.09765625" bestFit="1" customWidth="1"/>
    <col min="954" max="954" width="10.8984375" bestFit="1" customWidth="1"/>
    <col min="955" max="955" width="14.796875" bestFit="1" customWidth="1"/>
    <col min="956" max="956" width="11.69921875" bestFit="1" customWidth="1"/>
    <col min="957" max="957" width="15.3984375" bestFit="1" customWidth="1"/>
    <col min="958" max="958" width="9" bestFit="1" customWidth="1"/>
    <col min="959" max="959" width="13.3984375" bestFit="1" customWidth="1"/>
    <col min="960" max="960" width="12.19921875" bestFit="1" customWidth="1"/>
    <col min="961" max="961" width="27.09765625" bestFit="1" customWidth="1"/>
    <col min="962" max="962" width="9.19921875" bestFit="1" customWidth="1"/>
    <col min="963" max="963" width="22.69921875" bestFit="1" customWidth="1"/>
    <col min="964" max="964" width="26.796875" bestFit="1" customWidth="1"/>
    <col min="965" max="965" width="29.59765625" bestFit="1" customWidth="1"/>
    <col min="966" max="966" width="22.5" bestFit="1" customWidth="1"/>
    <col min="967" max="967" width="13" bestFit="1" customWidth="1"/>
    <col min="968" max="968" width="16.296875" bestFit="1" customWidth="1"/>
    <col min="969" max="969" width="11" bestFit="1" customWidth="1"/>
    <col min="970" max="970" width="11.296875" bestFit="1" customWidth="1"/>
    <col min="971" max="972" width="24.59765625" bestFit="1" customWidth="1"/>
    <col min="973" max="973" width="23.19921875" bestFit="1" customWidth="1"/>
    <col min="974" max="974" width="13.5" bestFit="1" customWidth="1"/>
    <col min="975" max="975" width="14" bestFit="1" customWidth="1"/>
    <col min="976" max="976" width="12.5" bestFit="1" customWidth="1"/>
    <col min="977" max="977" width="9.796875" bestFit="1" customWidth="1"/>
    <col min="978" max="978" width="22.296875" bestFit="1" customWidth="1"/>
    <col min="979" max="979" width="28" bestFit="1" customWidth="1"/>
    <col min="980" max="980" width="13.19921875" bestFit="1" customWidth="1"/>
    <col min="981" max="981" width="23.69921875" bestFit="1" customWidth="1"/>
    <col min="982" max="982" width="12.3984375" bestFit="1" customWidth="1"/>
    <col min="983" max="983" width="22.3984375" bestFit="1" customWidth="1"/>
    <col min="984" max="984" width="9.796875" bestFit="1" customWidth="1"/>
    <col min="985" max="985" width="25.59765625" bestFit="1" customWidth="1"/>
    <col min="986" max="986" width="20.09765625" bestFit="1" customWidth="1"/>
    <col min="987" max="987" width="21.59765625" bestFit="1" customWidth="1"/>
    <col min="988" max="988" width="12.69921875" bestFit="1" customWidth="1"/>
    <col min="989" max="989" width="9.09765625" bestFit="1" customWidth="1"/>
    <col min="990" max="990" width="14.296875" bestFit="1" customWidth="1"/>
    <col min="991" max="991" width="9.296875" bestFit="1" customWidth="1"/>
    <col min="992" max="992" width="9.59765625" bestFit="1" customWidth="1"/>
    <col min="993" max="993" width="23.69921875" bestFit="1" customWidth="1"/>
    <col min="994" max="994" width="14.09765625" bestFit="1" customWidth="1"/>
    <col min="995" max="995" width="10.8984375" bestFit="1" customWidth="1"/>
  </cols>
  <sheetData>
    <row r="2" spans="1:6" x14ac:dyDescent="0.3">
      <c r="A2" s="4" t="s">
        <v>6</v>
      </c>
      <c r="B2" t="s">
        <v>2066</v>
      </c>
    </row>
    <row r="4" spans="1:6" x14ac:dyDescent="0.3">
      <c r="A4" s="4" t="s">
        <v>2070</v>
      </c>
      <c r="B4" s="4" t="s">
        <v>2067</v>
      </c>
    </row>
    <row r="5" spans="1:6" x14ac:dyDescent="0.3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5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3">
      <c r="A8" s="5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5" t="s">
        <v>2064</v>
      </c>
      <c r="E9">
        <v>4</v>
      </c>
      <c r="F9">
        <v>4</v>
      </c>
    </row>
    <row r="10" spans="1:6" x14ac:dyDescent="0.3">
      <c r="A10" s="5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5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5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5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5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5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1BEF-4E08-4E20-B05F-3C12575BAE2B}">
  <sheetPr codeName="Sheet3"/>
  <dimension ref="A1:F30"/>
  <sheetViews>
    <sheetView topLeftCell="A4" zoomScale="97" workbookViewId="0">
      <selection activeCell="G22" sqref="G22"/>
    </sheetView>
  </sheetViews>
  <sheetFormatPr defaultRowHeight="15.6" x14ac:dyDescent="0.3"/>
  <cols>
    <col min="1" max="1" width="19.5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9.59765625" bestFit="1" customWidth="1"/>
    <col min="8" max="8" width="22.19921875" bestFit="1" customWidth="1"/>
    <col min="9" max="9" width="19.59765625" bestFit="1" customWidth="1"/>
    <col min="10" max="10" width="27.09765625" bestFit="1" customWidth="1"/>
    <col min="11" max="11" width="24.5" bestFit="1" customWidth="1"/>
    <col min="12" max="12" width="4.5" bestFit="1" customWidth="1"/>
    <col min="13" max="13" width="6.09765625" bestFit="1" customWidth="1"/>
    <col min="14" max="14" width="9" bestFit="1" customWidth="1"/>
    <col min="15" max="15" width="11.296875" bestFit="1" customWidth="1"/>
    <col min="16" max="16" width="4.5" bestFit="1" customWidth="1"/>
    <col min="17" max="17" width="13.09765625" bestFit="1" customWidth="1"/>
    <col min="18" max="18" width="9.5" bestFit="1" customWidth="1"/>
    <col min="19" max="19" width="12" bestFit="1" customWidth="1"/>
    <col min="20" max="20" width="6.296875" bestFit="1" customWidth="1"/>
    <col min="21" max="21" width="12.19921875" bestFit="1" customWidth="1"/>
    <col min="22" max="22" width="6.19921875" bestFit="1" customWidth="1"/>
    <col min="23" max="23" width="10.3984375" bestFit="1" customWidth="1"/>
    <col min="24" max="24" width="9.19921875" bestFit="1" customWidth="1"/>
    <col min="25" max="25" width="4" bestFit="1" customWidth="1"/>
    <col min="26" max="26" width="5.69921875" bestFit="1" customWidth="1"/>
    <col min="27" max="27" width="12.5" bestFit="1" customWidth="1"/>
    <col min="28" max="28" width="9.5" bestFit="1" customWidth="1"/>
    <col min="29" max="29" width="17.5" bestFit="1" customWidth="1"/>
    <col min="30" max="30" width="5.19921875" bestFit="1" customWidth="1"/>
    <col min="31" max="31" width="15.19921875" bestFit="1" customWidth="1"/>
    <col min="32" max="32" width="4.5" bestFit="1" customWidth="1"/>
    <col min="33" max="33" width="12.69921875" bestFit="1" customWidth="1"/>
    <col min="34" max="34" width="6.09765625" bestFit="1" customWidth="1"/>
    <col min="35" max="35" width="9" bestFit="1" customWidth="1"/>
    <col min="36" max="36" width="10.8984375" bestFit="1" customWidth="1"/>
    <col min="37" max="37" width="11.296875" bestFit="1" customWidth="1"/>
    <col min="38" max="38" width="9.5" bestFit="1" customWidth="1"/>
    <col min="39" max="39" width="4.5" bestFit="1" customWidth="1"/>
    <col min="40" max="40" width="10.3984375" bestFit="1" customWidth="1"/>
    <col min="41" max="41" width="9.5" bestFit="1" customWidth="1"/>
    <col min="42" max="42" width="12" bestFit="1" customWidth="1"/>
    <col min="43" max="43" width="6.296875" bestFit="1" customWidth="1"/>
    <col min="44" max="44" width="12.5" bestFit="1" customWidth="1"/>
    <col min="45" max="45" width="9.5" bestFit="1" customWidth="1"/>
    <col min="46" max="46" width="17.5" bestFit="1" customWidth="1"/>
    <col min="47" max="47" width="5.19921875" bestFit="1" customWidth="1"/>
    <col min="48" max="48" width="6.09765625" bestFit="1" customWidth="1"/>
    <col min="49" max="49" width="11.296875" bestFit="1" customWidth="1"/>
    <col min="50" max="50" width="9.5" bestFit="1" customWidth="1"/>
    <col min="51" max="51" width="4.5" bestFit="1" customWidth="1"/>
    <col min="52" max="52" width="8.59765625" bestFit="1" customWidth="1"/>
    <col min="53" max="53" width="11.09765625" bestFit="1" customWidth="1"/>
    <col min="54" max="54" width="5.69921875" bestFit="1" customWidth="1"/>
    <col min="55" max="55" width="12" bestFit="1" customWidth="1"/>
    <col min="56" max="56" width="6.296875" bestFit="1" customWidth="1"/>
    <col min="57" max="57" width="12.19921875" bestFit="1" customWidth="1"/>
    <col min="58" max="58" width="6.19921875" bestFit="1" customWidth="1"/>
    <col min="59" max="59" width="10.3984375" bestFit="1" customWidth="1"/>
    <col min="60" max="60" width="9.19921875" bestFit="1" customWidth="1"/>
    <col min="61" max="61" width="4" bestFit="1" customWidth="1"/>
    <col min="62" max="62" width="5.69921875" bestFit="1" customWidth="1"/>
    <col min="63" max="63" width="12.5" bestFit="1" customWidth="1"/>
    <col min="64" max="64" width="9.5" bestFit="1" customWidth="1"/>
    <col min="65" max="65" width="17.5" bestFit="1" customWidth="1"/>
    <col min="66" max="66" width="5.19921875" bestFit="1" customWidth="1"/>
    <col min="67" max="67" width="15.19921875" bestFit="1" customWidth="1"/>
    <col min="68" max="68" width="4.5" bestFit="1" customWidth="1"/>
    <col min="69" max="69" width="12.69921875" bestFit="1" customWidth="1"/>
    <col min="70" max="70" width="6.09765625" bestFit="1" customWidth="1"/>
    <col min="71" max="71" width="9" bestFit="1" customWidth="1"/>
    <col min="72" max="72" width="10.8984375" bestFit="1" customWidth="1"/>
    <col min="73" max="73" width="11.296875" bestFit="1" customWidth="1"/>
    <col min="74" max="74" width="9.5" bestFit="1" customWidth="1"/>
    <col min="75" max="75" width="4.5" bestFit="1" customWidth="1"/>
    <col min="76" max="76" width="11.09765625" bestFit="1" customWidth="1"/>
    <col min="77" max="77" width="14.09765625" bestFit="1" customWidth="1"/>
    <col min="78" max="78" width="10.8984375" bestFit="1" customWidth="1"/>
  </cols>
  <sheetData>
    <row r="1" spans="1:6" x14ac:dyDescent="0.3">
      <c r="A1" s="4" t="s">
        <v>6</v>
      </c>
      <c r="B1" t="s">
        <v>2066</v>
      </c>
    </row>
    <row r="2" spans="1:6" x14ac:dyDescent="0.3">
      <c r="A2" s="4" t="s">
        <v>2033</v>
      </c>
      <c r="B2" t="s">
        <v>2066</v>
      </c>
    </row>
    <row r="4" spans="1:6" x14ac:dyDescent="0.3">
      <c r="A4" s="4" t="s">
        <v>2071</v>
      </c>
      <c r="B4" s="4" t="s">
        <v>2067</v>
      </c>
    </row>
    <row r="5" spans="1:6" x14ac:dyDescent="0.3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2065</v>
      </c>
      <c r="E7">
        <v>4</v>
      </c>
      <c r="F7">
        <v>4</v>
      </c>
    </row>
    <row r="8" spans="1:6" x14ac:dyDescent="0.3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2043</v>
      </c>
      <c r="C10">
        <v>8</v>
      </c>
      <c r="E10">
        <v>10</v>
      </c>
      <c r="F10">
        <v>18</v>
      </c>
    </row>
    <row r="11" spans="1:6" x14ac:dyDescent="0.3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2057</v>
      </c>
      <c r="C15">
        <v>3</v>
      </c>
      <c r="E15">
        <v>4</v>
      </c>
      <c r="F15">
        <v>7</v>
      </c>
    </row>
    <row r="16" spans="1:6" x14ac:dyDescent="0.3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2056</v>
      </c>
      <c r="C20">
        <v>4</v>
      </c>
      <c r="E20">
        <v>4</v>
      </c>
      <c r="F20">
        <v>8</v>
      </c>
    </row>
    <row r="21" spans="1:6" x14ac:dyDescent="0.3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2059</v>
      </c>
      <c r="C25">
        <v>7</v>
      </c>
      <c r="E25">
        <v>14</v>
      </c>
      <c r="F25">
        <v>21</v>
      </c>
    </row>
    <row r="26" spans="1:6" x14ac:dyDescent="0.3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2062</v>
      </c>
      <c r="E29">
        <v>3</v>
      </c>
      <c r="F29">
        <v>3</v>
      </c>
    </row>
    <row r="30" spans="1:6" x14ac:dyDescent="0.3">
      <c r="A30" s="5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E764-F863-49CC-97F0-0AE1FA54E05C}">
  <dimension ref="A1:E18"/>
  <sheetViews>
    <sheetView workbookViewId="0">
      <selection activeCell="I20" sqref="I20"/>
    </sheetView>
  </sheetViews>
  <sheetFormatPr defaultRowHeight="15.6" x14ac:dyDescent="0.3"/>
  <cols>
    <col min="1" max="1" width="27.6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6.796875" bestFit="1" customWidth="1"/>
    <col min="7" max="7" width="10.8984375" bestFit="1" customWidth="1"/>
  </cols>
  <sheetData>
    <row r="1" spans="1:5" x14ac:dyDescent="0.3">
      <c r="A1" s="4" t="s">
        <v>2033</v>
      </c>
      <c r="B1" t="s">
        <v>2066</v>
      </c>
    </row>
    <row r="2" spans="1:5" x14ac:dyDescent="0.3">
      <c r="A2" s="4" t="s">
        <v>2105</v>
      </c>
      <c r="B2" t="s">
        <v>2066</v>
      </c>
    </row>
    <row r="4" spans="1:5" x14ac:dyDescent="0.3">
      <c r="A4" s="4" t="s">
        <v>2070</v>
      </c>
      <c r="B4" s="4" t="s">
        <v>2067</v>
      </c>
    </row>
    <row r="5" spans="1:5" x14ac:dyDescent="0.3">
      <c r="A5" s="4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5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5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5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5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5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5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5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5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5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5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5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5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5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6454-F80F-49E2-9926-8CDC80179C8B}">
  <sheetPr codeName="Sheet5"/>
  <dimension ref="A1:I13"/>
  <sheetViews>
    <sheetView workbookViewId="0">
      <selection activeCell="B5" sqref="B5"/>
    </sheetView>
  </sheetViews>
  <sheetFormatPr defaultRowHeight="15.6" x14ac:dyDescent="0.3"/>
  <cols>
    <col min="1" max="1" width="27.3984375" bestFit="1" customWidth="1"/>
    <col min="2" max="2" width="10.3984375" customWidth="1"/>
    <col min="3" max="3" width="7.69921875" bestFit="1" customWidth="1"/>
    <col min="4" max="4" width="8.5" bestFit="1" customWidth="1"/>
    <col min="6" max="6" width="11.296875" customWidth="1"/>
    <col min="7" max="7" width="11" customWidth="1"/>
    <col min="8" max="8" width="10.59765625" customWidth="1"/>
  </cols>
  <sheetData>
    <row r="1" spans="1:9" ht="31.2" x14ac:dyDescent="0.3">
      <c r="A1" s="2" t="s">
        <v>2074</v>
      </c>
      <c r="B1" s="2" t="s">
        <v>2075</v>
      </c>
      <c r="C1" s="2" t="s">
        <v>2076</v>
      </c>
      <c r="D1" s="2" t="s">
        <v>2077</v>
      </c>
      <c r="E1" s="2" t="s">
        <v>2078</v>
      </c>
      <c r="F1" s="2" t="s">
        <v>2079</v>
      </c>
      <c r="G1" s="2" t="s">
        <v>2080</v>
      </c>
      <c r="H1" s="2" t="s">
        <v>2081</v>
      </c>
      <c r="I1" s="2"/>
    </row>
    <row r="2" spans="1:9" x14ac:dyDescent="0.3">
      <c r="A2" t="s">
        <v>2106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SUM(B2+C2+D2)</f>
        <v>51</v>
      </c>
      <c r="F2" s="7">
        <f>ROUND((B2/E2),2)</f>
        <v>0.59</v>
      </c>
      <c r="G2" s="7">
        <f>ROUND((C2/E2),2)</f>
        <v>0.39</v>
      </c>
      <c r="H2" s="7">
        <f>ROUND((D2/E2),2)</f>
        <v>0.02</v>
      </c>
    </row>
    <row r="3" spans="1:9" x14ac:dyDescent="0.3">
      <c r="A3" t="s">
        <v>2082</v>
      </c>
      <c r="B3">
        <f>COUNTIFS(Crowdfunding!$G$2:$G$1001,"successful",Crowdfunding!$D$2:$D$1001,"&gt;1000",Crowdfunding!$D$2:$D$1001,"&lt;4999")</f>
        <v>185</v>
      </c>
      <c r="C3">
        <f>COUNTIFS(Crowdfunding!$G$2:$G$1001,"failed",Crowdfunding!$D$2:$D$1001,"&gt;1000",Crowdfunding!$D$2:$D$1001,"&lt;4999")</f>
        <v>37</v>
      </c>
      <c r="D3">
        <f>COUNTIFS(Crowdfunding!$G$2:$G$1001,"canceled",Crowdfunding!$D$2:$D$1001,"&gt;1000",Crowdfunding!$D$2:$D$1001,"&lt;4999")</f>
        <v>2</v>
      </c>
      <c r="E3">
        <f t="shared" ref="E3:E13" si="0">SUM(B3+C3+D3)</f>
        <v>224</v>
      </c>
      <c r="F3" s="7">
        <f t="shared" ref="F3:F13" si="1">ROUND((B3/E3),2)</f>
        <v>0.83</v>
      </c>
      <c r="G3" s="7">
        <f t="shared" ref="G3:G13" si="2">ROUND((C3/E3),2)</f>
        <v>0.17</v>
      </c>
      <c r="H3" s="7">
        <f t="shared" ref="H3:H13" si="3">ROUND((D3/E3),2)</f>
        <v>0.01</v>
      </c>
    </row>
    <row r="4" spans="1:9" x14ac:dyDescent="0.3">
      <c r="A4" t="s">
        <v>2083</v>
      </c>
      <c r="B4">
        <f>COUNTIFS(Crowdfunding!$G$2:$G$1001,"successful",Crowdfunding!$D$2:$D$1001,"&gt;5000",Crowdfunding!$D$2:$D$1001,"&lt;9999")</f>
        <v>157</v>
      </c>
      <c r="C4">
        <f>COUNTIFS(Crowdfunding!$G$2:$G$1001,"failed",Crowdfunding!$D$2:$D$1001,"&gt;5000",Crowdfunding!$D$2:$D$1001,"&lt;9999")</f>
        <v>125</v>
      </c>
      <c r="D4">
        <f>COUNTIFS(Crowdfunding!$G$2:$G$1001,"canceled",Crowdfunding!$D$2:$D$1001,"&gt;5000",Crowdfunding!$D$2:$D$1001,"&lt;9999")</f>
        <v>25</v>
      </c>
      <c r="E4">
        <f t="shared" si="0"/>
        <v>307</v>
      </c>
      <c r="F4" s="7">
        <f t="shared" si="1"/>
        <v>0.51</v>
      </c>
      <c r="G4" s="7">
        <f t="shared" si="2"/>
        <v>0.41</v>
      </c>
      <c r="H4" s="7">
        <f t="shared" si="3"/>
        <v>0.08</v>
      </c>
    </row>
    <row r="5" spans="1:9" x14ac:dyDescent="0.3">
      <c r="A5" t="s">
        <v>2084</v>
      </c>
      <c r="B5">
        <f>COUNTIFS(Crowdfunding!$G$2:$G$1001,"successful",Crowdfunding!$D$2:$D$1001,"&gt;10000",Crowdfunding!$D$2:$D$1001,"&lt;14999")</f>
        <v>2</v>
      </c>
      <c r="C5">
        <f>COUNTIFS(Crowdfunding!$G$2:$G$1001,"failed",Crowdfunding!$D$2:$D$1001,"&gt;10000",Crowdfunding!$D$2:$D$1001,"&lt;14999")</f>
        <v>0</v>
      </c>
      <c r="D5">
        <f>COUNTIFS(Crowdfunding!$G$2:$G$1001,"canceled",Crowdfunding!$D$2:$D$1001,"&gt;10000",Crowdfunding!$D$2:$D$1001,"&lt;14999")</f>
        <v>0</v>
      </c>
      <c r="E5">
        <f t="shared" si="0"/>
        <v>2</v>
      </c>
      <c r="F5" s="7">
        <f t="shared" si="1"/>
        <v>1</v>
      </c>
      <c r="G5" s="7">
        <f t="shared" si="2"/>
        <v>0</v>
      </c>
      <c r="H5" s="7">
        <f t="shared" si="3"/>
        <v>0</v>
      </c>
    </row>
    <row r="6" spans="1:9" x14ac:dyDescent="0.3">
      <c r="A6" t="s">
        <v>2085</v>
      </c>
      <c r="B6">
        <f>COUNTIFS(Crowdfunding!$G$2:$G$1001,"successful",Crowdfunding!$D$2:$D$1001,"&gt;15000",Crowdfunding!$D$2:$D$1001,"&lt;19999")</f>
        <v>10</v>
      </c>
      <c r="C6">
        <f>COUNTIFS(Crowdfunding!$G$2:$G$1001,"failed",Crowdfunding!$D$2:$D$1001,"&gt;15000",Crowdfunding!$D$2:$D$1001,"&lt;19999")</f>
        <v>0</v>
      </c>
      <c r="D6">
        <f>COUNTIFS(Crowdfunding!$G$2:$G$1001,"canceled",Crowdfunding!$D$2:$D$1001,"&gt;15000",Crowdfunding!$D$2:$D$1001,"&lt;19999")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9" x14ac:dyDescent="0.3">
      <c r="A7" t="s">
        <v>2086</v>
      </c>
      <c r="B7">
        <f>COUNTIFS(Crowdfunding!$G$2:$G$1001,"successful",Crowdfunding!$D$2:$D$1001,"&gt;20000",Crowdfunding!$D$2:$D$1001,"&lt;24999")</f>
        <v>5</v>
      </c>
      <c r="C7">
        <f>COUNTIFS(Crowdfunding!$G$2:$G$1001,"failed",Crowdfunding!$D$2:$D$1001,"&gt;20000",Crowdfunding!$D$2:$D$1001,"&lt;24999")</f>
        <v>0</v>
      </c>
      <c r="D7">
        <f>COUNTIFS(Crowdfunding!$G$2:$G$1001,"canceled",Crowdfunding!$D$2:$D$1001,"&gt;20000",Crowdfunding!$D$2:$D$1001,"&lt;24999")</f>
        <v>0</v>
      </c>
      <c r="E7">
        <f t="shared" si="0"/>
        <v>5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9" x14ac:dyDescent="0.3">
      <c r="A8" t="s">
        <v>2087</v>
      </c>
      <c r="B8">
        <f>COUNTIFS(Crowdfunding!$G$2:$G$1001,"successful",Crowdfunding!$D$2:$D$1001,"&gt;25000",Crowdfunding!$D$2:$D$1001,"&lt;29999")</f>
        <v>10</v>
      </c>
      <c r="C8">
        <f>COUNTIFS(Crowdfunding!$G$2:$G$1001,"failed",Crowdfunding!$D$2:$D$1001,"&gt;25000",Crowdfunding!$D$2:$D$1001,"&lt;29999")</f>
        <v>3</v>
      </c>
      <c r="D8">
        <f>COUNTIFS(Crowdfunding!$G$2:$G$1001,"canceled",Crowdfunding!$D$2:$D$1001,"&gt;25000",Crowdfunding!$D$2:$D$1001,"&lt;29999")</f>
        <v>0</v>
      </c>
      <c r="E8">
        <f t="shared" si="0"/>
        <v>13</v>
      </c>
      <c r="F8" s="7">
        <f t="shared" si="1"/>
        <v>0.77</v>
      </c>
      <c r="G8" s="7">
        <f t="shared" si="2"/>
        <v>0.23</v>
      </c>
      <c r="H8" s="7">
        <f t="shared" si="3"/>
        <v>0</v>
      </c>
    </row>
    <row r="9" spans="1:9" x14ac:dyDescent="0.3">
      <c r="A9" t="s">
        <v>2088</v>
      </c>
      <c r="B9">
        <f>COUNTIFS(Crowdfunding!$G$2:$G$1001,"successful",Crowdfunding!$D$2:$D$1001,"&gt;30000",Crowdfunding!$D$2:$D$1001,"&lt;34999")</f>
        <v>7</v>
      </c>
      <c r="C9">
        <f>COUNTIFS(Crowdfunding!$G$2:$G$1001,"failed",Crowdfunding!$D$2:$D$1001,"&gt;30000",Crowdfunding!$D$2:$D$1001,"&lt;34999")</f>
        <v>0</v>
      </c>
      <c r="D9">
        <f>COUNTIFS(Crowdfunding!$G$2:$G$1001,"canceled",Crowdfunding!$D$2:$D$1001,"&gt;30000",Crowdfunding!$D$2:$D$1001,"&lt;34999")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9" x14ac:dyDescent="0.3">
      <c r="A10" t="s">
        <v>2089</v>
      </c>
      <c r="B10">
        <f>COUNTIFS(Crowdfunding!$G$2:$G$1001,"successful",Crowdfunding!$D$2:$D$1001,"&gt;35000",Crowdfunding!$D$2:$D$1001,"&lt;39999")</f>
        <v>7</v>
      </c>
      <c r="C10">
        <f>COUNTIFS(Crowdfunding!$G$2:$G$1001,"failed",Crowdfunding!$D$2:$D$1001,"&gt;35000",Crowdfunding!$D$2:$D$1001,"&lt;39999")</f>
        <v>3</v>
      </c>
      <c r="D10">
        <f>COUNTIFS(Crowdfunding!$G$2:$G$1001,"canceled",Crowdfunding!$D$2:$D$1001,"&gt;35000",Crowdfunding!$D$2:$D$1001,"&lt;39999")</f>
        <v>1</v>
      </c>
      <c r="E10">
        <f t="shared" si="0"/>
        <v>11</v>
      </c>
      <c r="F10" s="7">
        <f t="shared" si="1"/>
        <v>0.64</v>
      </c>
      <c r="G10" s="7">
        <f t="shared" si="2"/>
        <v>0.27</v>
      </c>
      <c r="H10" s="7">
        <f t="shared" si="3"/>
        <v>0.09</v>
      </c>
    </row>
    <row r="11" spans="1:9" x14ac:dyDescent="0.3">
      <c r="A11" t="s">
        <v>2090</v>
      </c>
      <c r="B11">
        <f>COUNTIFS(Crowdfunding!$G$2:$G$1001,"successful",Crowdfunding!$D$2:$D$1001,"&gt;40000",Crowdfunding!$D$2:$D$1001,"&lt;44999")</f>
        <v>11</v>
      </c>
      <c r="C11">
        <f>COUNTIFS(Crowdfunding!$G$2:$G$1001,"failed",Crowdfunding!$D$2:$D$1001,"&gt;40000",Crowdfunding!$D$2:$D$1001,"&lt;44999")</f>
        <v>3</v>
      </c>
      <c r="D11">
        <f>COUNTIFS(Crowdfunding!$G$2:$G$1001,"canceled",Crowdfunding!$D$2:$D$1001,"&gt;40000",Crowdfunding!$D$2:$D$1001,"&lt;44999")</f>
        <v>0</v>
      </c>
      <c r="E11">
        <f t="shared" si="0"/>
        <v>14</v>
      </c>
      <c r="F11" s="7">
        <f t="shared" si="1"/>
        <v>0.79</v>
      </c>
      <c r="G11" s="7">
        <f t="shared" si="2"/>
        <v>0.21</v>
      </c>
      <c r="H11" s="7">
        <f t="shared" si="3"/>
        <v>0</v>
      </c>
    </row>
    <row r="12" spans="1:9" x14ac:dyDescent="0.3">
      <c r="A12" t="s">
        <v>2091</v>
      </c>
      <c r="B12">
        <f>COUNTIFS(Crowdfunding!$G$2:$G$1001,"successful",Crowdfunding!$D$2:$D$1001,"&gt;45000",Crowdfunding!$D$2:$D$1001,"&lt;49999")</f>
        <v>8</v>
      </c>
      <c r="C12">
        <f>COUNTIFS(Crowdfunding!$G$2:$G$1001,"failed",Crowdfunding!$D$2:$D$1001,"&gt;45000",Crowdfunding!$D$2:$D$1001,"&lt;49999")</f>
        <v>3</v>
      </c>
      <c r="D12">
        <f>COUNTIFS(Crowdfunding!$G$2:$G$1001,"canceled",Crowdfunding!$D$2:$D$1001,"&gt;45000",Crowdfunding!$D$2:$D$1001,"&lt;49999")</f>
        <v>0</v>
      </c>
      <c r="E12">
        <f t="shared" si="0"/>
        <v>11</v>
      </c>
      <c r="F12" s="7">
        <f t="shared" si="1"/>
        <v>0.73</v>
      </c>
      <c r="G12" s="7">
        <f t="shared" si="2"/>
        <v>0.27</v>
      </c>
      <c r="H12" s="7">
        <f t="shared" si="3"/>
        <v>0</v>
      </c>
    </row>
    <row r="13" spans="1:9" x14ac:dyDescent="0.3">
      <c r="A13" t="s">
        <v>2092</v>
      </c>
      <c r="B13">
        <f>COUNTIFS(Crowdfunding!G:G,"successful",Crowdfunding!D:D,"&gt;50000")</f>
        <v>114</v>
      </c>
      <c r="C13">
        <f>COUNTIFS(Crowdfunding!G:G,"failed",Crowdfunding!D:D,"&gt;50000")</f>
        <v>163</v>
      </c>
      <c r="D13">
        <f>COUNTIFS(Crowdfunding!G:G,"canceled",Crowdfunding!D:D,"&gt;50000")</f>
        <v>28</v>
      </c>
      <c r="E13">
        <f t="shared" si="0"/>
        <v>305</v>
      </c>
      <c r="F13" s="7">
        <f t="shared" si="1"/>
        <v>0.37</v>
      </c>
      <c r="G13" s="7">
        <f t="shared" si="2"/>
        <v>0.53</v>
      </c>
      <c r="H13" s="7">
        <f t="shared" si="3"/>
        <v>0.09</v>
      </c>
    </row>
  </sheetData>
  <autoFilter ref="A1:H13" xr:uid="{AF876454-F80F-49E2-9926-8CDC80179C8B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53DC-3CE3-44F4-A989-C85F62911FB0}">
  <dimension ref="A1:H566"/>
  <sheetViews>
    <sheetView workbookViewId="0">
      <selection activeCell="H8" sqref="H8"/>
    </sheetView>
  </sheetViews>
  <sheetFormatPr defaultRowHeight="15.6" x14ac:dyDescent="0.3"/>
  <cols>
    <col min="1" max="1" width="13.59765625" customWidth="1"/>
    <col min="2" max="2" width="13.09765625" customWidth="1"/>
    <col min="4" max="4" width="12" customWidth="1"/>
    <col min="5" max="5" width="13.69921875" customWidth="1"/>
    <col min="7" max="7" width="31.09765625" bestFit="1" customWidth="1"/>
  </cols>
  <sheetData>
    <row r="1" spans="1:8" ht="19.8" customHeight="1" x14ac:dyDescent="0.3">
      <c r="A1" s="2" t="s">
        <v>4</v>
      </c>
      <c r="B1" s="2" t="s">
        <v>5</v>
      </c>
      <c r="C1" s="2"/>
      <c r="D1" s="2" t="s">
        <v>4</v>
      </c>
      <c r="E1" s="2" t="s">
        <v>5</v>
      </c>
    </row>
    <row r="2" spans="1:8" x14ac:dyDescent="0.3">
      <c r="A2" t="s">
        <v>20</v>
      </c>
      <c r="B2">
        <v>158</v>
      </c>
      <c r="D2" t="s">
        <v>14</v>
      </c>
      <c r="E2">
        <v>0</v>
      </c>
      <c r="G2" t="s">
        <v>2107</v>
      </c>
      <c r="H2">
        <f>AVERAGE(Backers)</f>
        <v>747.1065662002153</v>
      </c>
    </row>
    <row r="3" spans="1:8" x14ac:dyDescent="0.3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MEDIAN(Backers)</f>
        <v>186</v>
      </c>
    </row>
    <row r="4" spans="1:8" x14ac:dyDescent="0.3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MIN(Backers)</f>
        <v>0</v>
      </c>
    </row>
    <row r="5" spans="1:8" x14ac:dyDescent="0.3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MAX(Backers)</f>
        <v>7295</v>
      </c>
    </row>
    <row r="6" spans="1:8" x14ac:dyDescent="0.3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_xlfn.VAR.P(Backers)</f>
        <v>1353033.3976856256</v>
      </c>
    </row>
    <row r="7" spans="1:8" x14ac:dyDescent="0.3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_xlfn.STDEV.P(Backers)</f>
        <v>1163.1996379322104</v>
      </c>
    </row>
    <row r="8" spans="1:8" x14ac:dyDescent="0.3">
      <c r="A8" t="s">
        <v>20</v>
      </c>
      <c r="B8">
        <v>100</v>
      </c>
      <c r="D8" t="s">
        <v>14</v>
      </c>
      <c r="E8">
        <v>55</v>
      </c>
    </row>
    <row r="9" spans="1:8" x14ac:dyDescent="0.3">
      <c r="A9" t="s">
        <v>20</v>
      </c>
      <c r="B9">
        <v>1249</v>
      </c>
      <c r="D9" t="s">
        <v>14</v>
      </c>
      <c r="E9">
        <v>200</v>
      </c>
    </row>
    <row r="10" spans="1:8" x14ac:dyDescent="0.3">
      <c r="A10" t="s">
        <v>20</v>
      </c>
      <c r="B10">
        <v>1396</v>
      </c>
      <c r="D10" t="s">
        <v>14</v>
      </c>
      <c r="E10">
        <v>452</v>
      </c>
    </row>
    <row r="11" spans="1:8" x14ac:dyDescent="0.3">
      <c r="A11" t="s">
        <v>20</v>
      </c>
      <c r="B11">
        <v>890</v>
      </c>
      <c r="D11" t="s">
        <v>14</v>
      </c>
      <c r="E11">
        <v>674</v>
      </c>
    </row>
    <row r="12" spans="1:8" x14ac:dyDescent="0.3">
      <c r="A12" t="s">
        <v>20</v>
      </c>
      <c r="B12">
        <v>142</v>
      </c>
      <c r="D12" t="s">
        <v>14</v>
      </c>
      <c r="E12">
        <v>558</v>
      </c>
    </row>
    <row r="13" spans="1:8" x14ac:dyDescent="0.3">
      <c r="A13" t="s">
        <v>20</v>
      </c>
      <c r="B13">
        <v>2673</v>
      </c>
      <c r="D13" t="s">
        <v>14</v>
      </c>
      <c r="E13">
        <v>15</v>
      </c>
    </row>
    <row r="14" spans="1:8" x14ac:dyDescent="0.3">
      <c r="A14" t="s">
        <v>20</v>
      </c>
      <c r="B14">
        <v>163</v>
      </c>
      <c r="D14" t="s">
        <v>14</v>
      </c>
      <c r="E14">
        <v>2307</v>
      </c>
    </row>
    <row r="15" spans="1:8" x14ac:dyDescent="0.3">
      <c r="A15" t="s">
        <v>20</v>
      </c>
      <c r="B15">
        <v>2220</v>
      </c>
      <c r="D15" t="s">
        <v>14</v>
      </c>
      <c r="E15">
        <v>88</v>
      </c>
    </row>
    <row r="16" spans="1:8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D1:E365" xr:uid="{B78753DC-3CE3-44F4-A989-C85F62911FB0}"/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Crowdfunding copy</vt:lpstr>
      <vt:lpstr>Pivot- Category</vt:lpstr>
      <vt:lpstr>Pivot- Country-ParentCat</vt:lpstr>
      <vt:lpstr>Pivot- Years and Category</vt:lpstr>
      <vt:lpstr>Crowdfunding Goal Analysis</vt:lpstr>
      <vt:lpstr>Statistical Analysis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Alyshia Kiczma</cp:lastModifiedBy>
  <dcterms:created xsi:type="dcterms:W3CDTF">2021-09-29T18:52:28Z</dcterms:created>
  <dcterms:modified xsi:type="dcterms:W3CDTF">2023-08-24T16:59:22Z</dcterms:modified>
</cp:coreProperties>
</file>