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lobal Studies\RANEPA\Допы\"/>
    </mc:Choice>
  </mc:AlternateContent>
  <xr:revisionPtr revIDLastSave="0" documentId="13_ncr:1_{B772F86E-4B57-460B-8A42-58C47690BC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C21" i="1"/>
  <c r="C20" i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H34" i="4"/>
  <c r="H15" i="1" l="1"/>
  <c r="G16" i="1" s="1"/>
  <c r="L28" i="1"/>
  <c r="G15" i="1"/>
  <c r="H25" i="4" s="1"/>
  <c r="H28" i="4"/>
  <c r="H27" i="4"/>
</calcChain>
</file>

<file path=xl/sharedStrings.xml><?xml version="1.0" encoding="utf-8"?>
<sst xmlns="http://schemas.openxmlformats.org/spreadsheetml/2006/main" count="98" uniqueCount="93">
  <si>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</si>
  <si>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</si>
  <si>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</si>
  <si>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</si>
  <si>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</si>
  <si>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</si>
  <si>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</si>
  <si>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</si>
  <si>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</si>
  <si>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</si>
  <si>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</si>
  <si>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</si>
  <si>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</si>
  <si>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</si>
  <si>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</si>
  <si>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</si>
  <si>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</si>
  <si>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</si>
  <si>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</si>
  <si>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</si>
  <si>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</si>
  <si>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</si>
  <si>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</si>
  <si>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</si>
  <si>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/10</t>
  </si>
  <si>
    <t>Challenge</t>
  </si>
  <si>
    <t>/20</t>
  </si>
  <si>
    <t>Practice</t>
  </si>
  <si>
    <t>/100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</si>
  <si>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</si>
  <si>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</si>
  <si>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</si>
  <si>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</si>
  <si>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</si>
  <si>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</si>
  <si>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</si>
  <si>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</si>
  <si>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</si>
  <si>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</si>
  <si>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</si>
  <si>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</si>
  <si>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</si>
  <si>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</si>
  <si>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</si>
  <si>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</si>
  <si>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</si>
  <si>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</si>
  <si>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</si>
  <si>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</si>
  <si>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</si>
  <si>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</si>
  <si>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</si>
  <si>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</si>
  <si>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</si>
  <si>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</si>
  <si>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</si>
  <si>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</si>
  <si>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</si>
  <si>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</si>
  <si>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</si>
  <si>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</si>
  <si>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</si>
  <si>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</si>
  <si>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sz val="11"/>
        <color theme="1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</si>
  <si>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t>Attendance</t>
  </si>
  <si>
    <t>No</t>
  </si>
  <si>
    <t>The result does not depend on any conditions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</si>
  <si>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</si>
  <si>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Акция</t>
  </si>
  <si>
    <t>Объем</t>
  </si>
  <si>
    <t>Цена покупки</t>
  </si>
  <si>
    <t>Цена на момент закрытия</t>
  </si>
  <si>
    <t>На какую сумму приобрели</t>
  </si>
  <si>
    <t>Убытки</t>
  </si>
  <si>
    <t>Прибыль</t>
  </si>
  <si>
    <t>Чистая прибыль</t>
  </si>
  <si>
    <t>Оценка</t>
  </si>
  <si>
    <t>Баллы</t>
  </si>
  <si>
    <t>Имя студента</t>
  </si>
  <si>
    <t>Сколько человек не сдали?</t>
  </si>
  <si>
    <t>Всего</t>
  </si>
  <si>
    <t>Макс.</t>
  </si>
  <si>
    <t>Мин.</t>
  </si>
  <si>
    <t>Задание 1</t>
  </si>
  <si>
    <t>Задание 2</t>
  </si>
  <si>
    <t>Самый умный студент</t>
  </si>
  <si>
    <t>Сравните!</t>
  </si>
  <si>
    <t>(тут исправила ошибку)</t>
  </si>
  <si>
    <t>Результат не различается, т.к. процент - это только то, как число отображается</t>
  </si>
  <si>
    <t>Оценка (1 способ)</t>
  </si>
  <si>
    <t>Оценка (2 способ)</t>
  </si>
  <si>
    <t>Попробуйте определить, какую оценку получит человек другим способом: используйте конструкцию "если" и проверяйте число на принадлежность диапазону</t>
  </si>
  <si>
    <t>Нужно сравнить максимальное количество баллов с количеством баллов, которое набрал каждый, и вычислить ботана!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</si>
</sst>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9" fillId="0" borderId="0" xfId="2" applyFont="1" applyAlignment="1">
      <alignment horizontal="left" indent="3"/>
    </xf>
    <xf numFmtId="0" fontId="9" fillId="0" borderId="0" xfId="2" applyFont="1"/>
    <xf numFmtId="0" fontId="9" fillId="0" borderId="2" xfId="2" applyFont="1" applyBorder="1"/>
    <xf numFmtId="0" fontId="13" fillId="0" borderId="0" xfId="4" applyFont="1"/>
    <xf numFmtId="0" fontId="9" fillId="0" borderId="0" xfId="0" applyFont="1" applyAlignment="1">
      <alignment horizontal="left" indent="3"/>
    </xf>
    <xf numFmtId="0" fontId="9" fillId="0" borderId="0" xfId="0" applyFont="1"/>
    <xf numFmtId="0" fontId="14" fillId="0" borderId="0" xfId="5" applyFont="1" applyBorder="1" applyAlignment="1">
      <alignment horizontal="left" indent="3"/>
    </xf>
    <xf numFmtId="0" fontId="14" fillId="0" borderId="0" xfId="5" applyFont="1" applyBorder="1"/>
    <xf numFmtId="0" fontId="15" fillId="0" borderId="6" xfId="2" applyFont="1" applyBorder="1" applyAlignment="1">
      <alignment horizontal="left" indent="3"/>
    </xf>
    <xf numFmtId="0" fontId="15" fillId="0" borderId="6" xfId="2" applyFont="1" applyBorder="1"/>
    <xf numFmtId="0" fontId="9" fillId="0" borderId="0" xfId="0" applyFont="1" applyAlignment="1">
      <alignment vertical="top" wrapText="1"/>
    </xf>
    <xf numFmtId="0" fontId="16" fillId="0" borderId="0" xfId="2" applyFont="1"/>
    <xf numFmtId="0" fontId="9" fillId="0" borderId="0" xfId="0" applyFont="1" applyAlignment="1">
      <alignment wrapText="1"/>
    </xf>
    <xf numFmtId="0" fontId="9" fillId="0" borderId="0" xfId="2" applyFont="1" applyAlignment="1">
      <alignment horizontal="left" indent="1"/>
    </xf>
    <xf numFmtId="0" fontId="9" fillId="3" borderId="7" xfId="2" applyFont="1" applyFill="1" applyBorder="1"/>
    <xf numFmtId="166" fontId="9" fillId="3" borderId="7" xfId="2" applyNumberFormat="1" applyFont="1" applyFill="1" applyBorder="1"/>
    <xf numFmtId="0" fontId="9" fillId="3" borderId="8" xfId="2" applyFont="1" applyFill="1" applyBorder="1" applyAlignment="1">
      <alignment horizontal="center"/>
    </xf>
    <xf numFmtId="0" fontId="17" fillId="0" borderId="0" xfId="2" applyFont="1"/>
    <xf numFmtId="0" fontId="17" fillId="0" borderId="0" xfId="2" applyFont="1" applyAlignment="1">
      <alignment horizontal="left" indent="1"/>
    </xf>
    <xf numFmtId="0" fontId="9" fillId="3" borderId="7" xfId="2" applyFont="1" applyFill="1" applyBorder="1" applyAlignment="1">
      <alignment horizontal="center"/>
    </xf>
    <xf numFmtId="0" fontId="0" fillId="0" borderId="0" xfId="2" applyFont="1" applyAlignment="1">
      <alignment horizontal="left" indent="1"/>
    </xf>
    <xf numFmtId="165" fontId="19" fillId="0" borderId="0" xfId="1" applyNumberFormat="1" applyFont="1"/>
    <xf numFmtId="0" fontId="18" fillId="0" borderId="9" xfId="0" applyFont="1" applyBorder="1"/>
    <xf numFmtId="0" fontId="0" fillId="0" borderId="9" xfId="0" applyBorder="1"/>
    <xf numFmtId="166" fontId="0" fillId="0" borderId="9" xfId="1" applyNumberFormat="1" applyFont="1" applyBorder="1"/>
    <xf numFmtId="0" fontId="18" fillId="0" borderId="9" xfId="0" applyFont="1" applyBorder="1" applyAlignment="1">
      <alignment horizontal="center" vertical="center" wrapText="1"/>
    </xf>
    <xf numFmtId="166" fontId="18" fillId="0" borderId="9" xfId="1" applyNumberFormat="1" applyFont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0" fontId="18" fillId="0" borderId="0" xfId="0" applyFont="1" applyAlignment="1">
      <alignment wrapText="1"/>
    </xf>
    <xf numFmtId="0" fontId="9" fillId="3" borderId="3" xfId="2" applyFont="1" applyFill="1" applyBorder="1" applyAlignment="1">
      <alignment horizontal="center"/>
    </xf>
    <xf numFmtId="0" fontId="9" fillId="3" borderId="5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2" fillId="2" borderId="3" xfId="3" applyFont="1" applyFill="1" applyBorder="1" applyAlignment="1">
      <alignment horizontal="center"/>
    </xf>
    <xf numFmtId="0" fontId="12" fillId="2" borderId="4" xfId="3" applyFont="1" applyFill="1" applyBorder="1" applyAlignment="1">
      <alignment horizontal="center"/>
    </xf>
    <xf numFmtId="0" fontId="12" fillId="2" borderId="5" xfId="3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9" fontId="21" fillId="0" borderId="0" xfId="6" applyFont="1" applyAlignment="1">
      <alignment horizontal="center"/>
    </xf>
    <xf numFmtId="0" fontId="22" fillId="0" borderId="0" xfId="0" applyFont="1"/>
    <xf numFmtId="9" fontId="22" fillId="0" borderId="10" xfId="6" applyFont="1" applyBorder="1"/>
    <xf numFmtId="0" fontId="22" fillId="0" borderId="10" xfId="0" applyNumberFormat="1" applyFont="1" applyBorder="1"/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18" fillId="5" borderId="0" xfId="0" applyFont="1" applyFill="1"/>
    <xf numFmtId="0" fontId="0" fillId="5" borderId="0" xfId="0" applyFill="1"/>
    <xf numFmtId="165" fontId="0" fillId="5" borderId="0" xfId="1" applyNumberFormat="1" applyFont="1" applyFill="1"/>
    <xf numFmtId="166" fontId="18" fillId="4" borderId="9" xfId="1" applyNumberFormat="1" applyFont="1" applyFill="1" applyBorder="1"/>
    <xf numFmtId="0" fontId="0" fillId="6" borderId="0" xfId="0" applyFill="1"/>
    <xf numFmtId="0" fontId="18" fillId="7" borderId="9" xfId="0" applyFont="1" applyFill="1" applyBorder="1"/>
    <xf numFmtId="0" fontId="0" fillId="7" borderId="9" xfId="0" applyFill="1" applyBorder="1"/>
    <xf numFmtId="0" fontId="18" fillId="7" borderId="9" xfId="0" applyFont="1" applyFill="1" applyBorder="1" applyAlignment="1">
      <alignment wrapText="1"/>
    </xf>
  </cellXfs>
  <cellStyles count="7">
    <cellStyle name="MQ Heading 1" xfId="5" xr:uid="{00000000-0005-0000-0000-000001000000}"/>
    <cellStyle name="Normal 2 2" xfId="2" xr:uid="{00000000-0005-0000-0000-000003000000}"/>
    <cellStyle name="Normal 4" xfId="4" xr:uid="{00000000-0005-0000-0000-000004000000}"/>
    <cellStyle name="Title 2" xfId="3" xr:uid="{00000000-0005-0000-0000-000006000000}"/>
    <cellStyle name="Денежный" xfId="1" builtinId="4"/>
    <cellStyle name="Обычный" xfId="0" builtinId="0"/>
    <cellStyle name="Процентный" xfId="6" builtinId="5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25" zoomScaleNormal="100" workbookViewId="0">
      <selection activeCell="H28" sqref="H28"/>
    </sheetView>
  </sheetViews>
  <sheetFormatPr defaultColWidth="9.85546875" defaultRowHeight="15"/>
  <cols>
    <col min="1" max="1" width="9.85546875" style="3"/>
    <col min="2" max="2" width="9.85546875" style="4"/>
    <col min="3" max="3" width="15.85546875" style="4" customWidth="1"/>
    <col min="4" max="4" width="12.7109375" style="4" customWidth="1"/>
    <col min="5" max="6" width="9.85546875" style="4"/>
    <col min="7" max="7" width="11" style="4" customWidth="1"/>
    <col min="8" max="8" width="19.140625" style="4" customWidth="1"/>
    <col min="9" max="9" width="3.7109375" style="4" customWidth="1"/>
    <col min="10" max="10" width="3.85546875" style="4" customWidth="1"/>
    <col min="11" max="12" width="12.28515625" style="4" customWidth="1"/>
    <col min="13" max="13" width="47.42578125" style="4" customWidth="1"/>
    <col min="14" max="14" width="4.42578125" style="4" customWidth="1"/>
    <col min="15" max="15" width="4" style="4" customWidth="1"/>
    <col min="16" max="16" width="12.28515625" style="4" customWidth="1"/>
    <col min="17" max="16384" width="9.85546875" style="4"/>
  </cols>
  <sheetData>
    <row r="1" spans="1:16">
      <c r="H1" s="5"/>
    </row>
    <row r="2" spans="1:16" ht="34.5">
      <c r="H2" s="36" t="s">
        <v>2</v>
      </c>
      <c r="I2" s="37"/>
      <c r="J2" s="37"/>
      <c r="K2" s="37"/>
      <c r="L2" s="37"/>
      <c r="M2" s="37"/>
      <c r="N2" s="37"/>
      <c r="O2" s="37"/>
      <c r="P2" s="37"/>
    </row>
    <row r="3" spans="1:16">
      <c r="H3" s="5"/>
    </row>
    <row r="4" spans="1:16" ht="30">
      <c r="H4" s="38" t="s">
        <v>3</v>
      </c>
      <c r="I4" s="39"/>
      <c r="J4" s="39"/>
      <c r="K4" s="39"/>
      <c r="L4" s="39"/>
      <c r="M4" s="39"/>
      <c r="N4" s="39"/>
      <c r="O4" s="39"/>
      <c r="P4" s="39"/>
    </row>
    <row r="5" spans="1:16" ht="15.75" thickBot="1">
      <c r="H5" s="5"/>
    </row>
    <row r="6" spans="1:16" ht="32.25" thickBot="1">
      <c r="H6" s="5"/>
      <c r="I6" s="40" t="s">
        <v>0</v>
      </c>
      <c r="J6" s="41"/>
      <c r="K6" s="41"/>
      <c r="L6" s="41"/>
      <c r="M6" s="41"/>
      <c r="N6" s="41"/>
      <c r="O6" s="42"/>
      <c r="P6" s="6"/>
    </row>
    <row r="7" spans="1:16" s="8" customFormat="1">
      <c r="A7" s="7"/>
    </row>
    <row r="8" spans="1:16" s="8" customFormat="1">
      <c r="A8" s="7"/>
    </row>
    <row r="9" spans="1:16" s="8" customFormat="1">
      <c r="A9" s="7"/>
    </row>
    <row r="10" spans="1:16" ht="18.75" thickBot="1">
      <c r="A10" s="9" t="s">
        <v>10</v>
      </c>
      <c r="B10" s="10"/>
      <c r="C10" s="10"/>
      <c r="D10" s="10"/>
      <c r="E10" s="10"/>
      <c r="F10" s="10"/>
      <c r="G10" s="10"/>
      <c r="H10" s="6"/>
      <c r="I10" s="8"/>
      <c r="J10" s="8"/>
      <c r="K10" s="8"/>
      <c r="L10" s="8"/>
      <c r="M10" s="8"/>
      <c r="N10" s="8"/>
      <c r="O10" s="8"/>
      <c r="P10" s="8"/>
    </row>
    <row r="11" spans="1:16" ht="12.6" customHeight="1" thickTop="1">
      <c r="A11" s="11"/>
      <c r="B11" s="12"/>
      <c r="C11" s="12"/>
      <c r="D11" s="12"/>
      <c r="E11" s="12"/>
      <c r="F11" s="12"/>
      <c r="G11" s="12"/>
      <c r="H11" s="12"/>
      <c r="I11" s="8"/>
      <c r="J11" s="8"/>
      <c r="K11" s="8"/>
      <c r="L11" s="8"/>
      <c r="M11" s="8"/>
      <c r="N11" s="8"/>
      <c r="O11" s="8"/>
      <c r="P11" s="8"/>
    </row>
    <row r="12" spans="1:16" ht="65.25" customHeight="1">
      <c r="B12" s="43" t="s">
        <v>4</v>
      </c>
      <c r="C12" s="43"/>
      <c r="D12" s="43"/>
      <c r="E12" s="43"/>
      <c r="F12" s="43"/>
      <c r="G12" s="43"/>
      <c r="H12" s="43"/>
      <c r="I12" s="13"/>
      <c r="J12" s="13"/>
      <c r="K12" s="13"/>
      <c r="L12" s="13"/>
      <c r="M12" s="13"/>
      <c r="N12" s="13"/>
      <c r="O12" s="13"/>
    </row>
    <row r="13" spans="1:16" s="8" customFormat="1" ht="9" customHeight="1">
      <c r="A13" s="7"/>
    </row>
    <row r="14" spans="1:16" s="8" customFormat="1" ht="5.45" customHeight="1">
      <c r="A14" s="7"/>
    </row>
    <row r="15" spans="1:16" ht="18.75" thickBot="1">
      <c r="A15" s="9" t="s">
        <v>1</v>
      </c>
      <c r="B15" s="10"/>
      <c r="C15" s="10"/>
      <c r="D15" s="10"/>
      <c r="E15" s="10"/>
      <c r="F15" s="10"/>
      <c r="G15" s="10"/>
      <c r="H15" s="6"/>
      <c r="I15" s="14"/>
      <c r="M15" s="15"/>
    </row>
    <row r="16" spans="1:16" ht="10.5" customHeight="1" thickTop="1">
      <c r="A16" s="11"/>
      <c r="B16" s="12"/>
      <c r="C16" s="12"/>
      <c r="D16" s="12"/>
      <c r="E16" s="12"/>
      <c r="F16" s="12"/>
      <c r="G16" s="12"/>
      <c r="H16" s="12"/>
      <c r="I16" s="14"/>
    </row>
    <row r="17" spans="1:13" s="8" customFormat="1">
      <c r="A17" s="3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8" customForma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8" customFormat="1">
      <c r="A19" s="8" t="s">
        <v>5</v>
      </c>
      <c r="B19" s="8" t="s">
        <v>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s="8" customFormat="1">
      <c r="B20" s="8" t="s">
        <v>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s="8" customFormat="1">
      <c r="B21" s="8" t="s">
        <v>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s="8" customFormat="1" ht="15.75" thickBot="1">
      <c r="B22" s="4" t="s">
        <v>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s="8" customFormat="1" ht="15.75" thickBot="1">
      <c r="B23" s="16" t="s">
        <v>55</v>
      </c>
      <c r="C23" s="4"/>
      <c r="D23" s="4"/>
      <c r="E23" s="4"/>
      <c r="F23" s="4"/>
      <c r="G23" s="4"/>
      <c r="H23" s="4"/>
      <c r="I23" s="4"/>
      <c r="J23" s="4"/>
      <c r="K23" s="17" t="s">
        <v>65</v>
      </c>
      <c r="L23" s="4" t="s">
        <v>23</v>
      </c>
      <c r="M23" s="17" t="s">
        <v>66</v>
      </c>
    </row>
    <row r="24" spans="1:13" s="8" customFormat="1" ht="15.75" thickBot="1">
      <c r="B24" s="4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s="8" customFormat="1" ht="15.75" thickBot="1">
      <c r="B25" s="16" t="s">
        <v>56</v>
      </c>
      <c r="C25" s="4"/>
      <c r="D25" s="4"/>
      <c r="E25" s="4"/>
      <c r="F25" s="4"/>
      <c r="G25" s="4"/>
      <c r="H25" s="18">
        <f>Data!G15</f>
        <v>16088.029999999999</v>
      </c>
      <c r="I25" s="4"/>
      <c r="J25" s="4"/>
      <c r="K25" s="4"/>
      <c r="L25" s="4"/>
      <c r="M25" s="4"/>
    </row>
    <row r="26" spans="1:13" s="8" customFormat="1" ht="15.75" thickBot="1">
      <c r="B26" s="4" t="s">
        <v>53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s="8" customFormat="1" ht="15.75" thickBot="1">
      <c r="B27" s="16" t="s">
        <v>57</v>
      </c>
      <c r="C27" s="4"/>
      <c r="D27" s="4"/>
      <c r="E27" s="4"/>
      <c r="F27" s="4"/>
      <c r="G27" s="4"/>
      <c r="H27" s="18">
        <f>Data!H15</f>
        <v>-41728.93</v>
      </c>
      <c r="I27" s="4"/>
      <c r="J27" s="4"/>
      <c r="K27" s="4"/>
      <c r="L27" s="4"/>
      <c r="M27" s="4"/>
    </row>
    <row r="28" spans="1:13" s="8" customFormat="1" ht="15.75" thickBot="1">
      <c r="B28" s="23" t="s">
        <v>67</v>
      </c>
      <c r="C28" s="4"/>
      <c r="D28" s="4"/>
      <c r="E28" s="4"/>
      <c r="F28" s="4"/>
      <c r="G28" s="4"/>
      <c r="H28" s="18">
        <f>Data!G16</f>
        <v>-25640.9</v>
      </c>
      <c r="I28" s="4"/>
      <c r="J28" s="4"/>
      <c r="K28" s="4"/>
      <c r="L28" s="4"/>
      <c r="M28" s="4"/>
    </row>
    <row r="29" spans="1:13" s="8" customForma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s="8" customFormat="1">
      <c r="A30" s="8" t="s">
        <v>8</v>
      </c>
      <c r="B30" s="8" t="s">
        <v>40</v>
      </c>
      <c r="H30" s="4"/>
      <c r="I30" s="4"/>
      <c r="J30" s="4"/>
      <c r="K30" s="4"/>
      <c r="L30" s="4"/>
      <c r="M30" s="4"/>
    </row>
    <row r="31" spans="1:13" s="8" customFormat="1">
      <c r="B31" s="8" t="s">
        <v>22</v>
      </c>
      <c r="H31" s="4"/>
      <c r="I31" s="4"/>
      <c r="J31" s="4"/>
      <c r="K31" s="4"/>
      <c r="L31" s="4"/>
      <c r="M31" s="4"/>
    </row>
    <row r="32" spans="1:13" s="8" customFormat="1">
      <c r="B32" s="8" t="s">
        <v>41</v>
      </c>
      <c r="H32" s="4"/>
      <c r="I32" s="4"/>
      <c r="J32" s="4"/>
      <c r="K32" s="4"/>
      <c r="L32" s="4"/>
      <c r="M32" s="4"/>
    </row>
    <row r="33" spans="1:13" s="8" customFormat="1" ht="15.75" thickBot="1">
      <c r="B33" s="8" t="s">
        <v>42</v>
      </c>
      <c r="H33" s="4"/>
      <c r="I33" s="4"/>
      <c r="J33" s="4"/>
      <c r="K33" s="4"/>
      <c r="L33" s="4"/>
      <c r="M33" s="4"/>
    </row>
    <row r="34" spans="1:13" s="8" customFormat="1" ht="15.75" thickBot="1">
      <c r="B34" s="8" t="s">
        <v>54</v>
      </c>
      <c r="H34" s="33" t="str">
        <f>Data!K21</f>
        <v>Rosanne Kollums</v>
      </c>
      <c r="I34" s="35"/>
      <c r="J34" s="35"/>
      <c r="K34" s="34"/>
      <c r="L34" s="4"/>
      <c r="M34" s="4"/>
    </row>
    <row r="35" spans="1:13" s="8" customFormat="1" ht="15.75" thickBot="1">
      <c r="B35" s="8" t="s">
        <v>61</v>
      </c>
      <c r="H35" s="19">
        <v>3</v>
      </c>
      <c r="I35" s="4"/>
      <c r="J35" s="4"/>
      <c r="K35" s="4"/>
      <c r="L35" s="4"/>
      <c r="M35" s="4"/>
    </row>
    <row r="36" spans="1:13" s="8" customFormat="1" ht="15.75" thickBot="1">
      <c r="B36" s="8" t="s">
        <v>62</v>
      </c>
      <c r="H36" s="4"/>
      <c r="I36" s="4"/>
      <c r="J36" s="4"/>
      <c r="K36" s="4"/>
      <c r="L36" s="4"/>
      <c r="M36" s="4"/>
    </row>
    <row r="37" spans="1:13" s="8" customFormat="1" ht="15.75" thickBot="1">
      <c r="H37" s="33" t="s">
        <v>64</v>
      </c>
      <c r="I37" s="34"/>
      <c r="J37" s="4"/>
      <c r="K37" s="4"/>
      <c r="L37" s="4"/>
      <c r="M37" s="4"/>
    </row>
    <row r="38" spans="1:13" s="8" customFormat="1" ht="15.75" thickBot="1">
      <c r="H38" s="4"/>
      <c r="I38" s="4"/>
      <c r="J38" s="4"/>
      <c r="K38" s="4"/>
      <c r="L38" s="4"/>
      <c r="M38" s="4"/>
    </row>
    <row r="39" spans="1:13" s="8" customFormat="1" ht="15.75" thickBot="1">
      <c r="H39" s="33" t="s">
        <v>25</v>
      </c>
      <c r="I39" s="34"/>
      <c r="J39" s="4"/>
      <c r="K39" s="4"/>
      <c r="L39" s="4"/>
      <c r="M39" s="4"/>
    </row>
    <row r="40" spans="1:13" s="8" customFormat="1" ht="15.75" thickBot="1">
      <c r="H40" s="4"/>
      <c r="I40" s="4"/>
      <c r="J40" s="4"/>
      <c r="K40" s="4"/>
      <c r="L40" s="4"/>
      <c r="M40" s="4"/>
    </row>
    <row r="41" spans="1:13" s="8" customFormat="1" ht="15.75" thickBot="1">
      <c r="G41" s="8" t="s">
        <v>43</v>
      </c>
      <c r="H41" s="33" t="s">
        <v>27</v>
      </c>
      <c r="I41" s="34"/>
      <c r="J41" s="4"/>
      <c r="K41" s="4"/>
      <c r="L41" s="4"/>
      <c r="M41" s="4"/>
    </row>
    <row r="42" spans="1:13">
      <c r="A42" s="8"/>
      <c r="B42" s="8"/>
      <c r="C42" s="8"/>
      <c r="D42" s="8"/>
      <c r="E42" s="8"/>
      <c r="F42" s="8"/>
      <c r="G42" s="8"/>
    </row>
    <row r="43" spans="1:13">
      <c r="A43" s="8" t="s">
        <v>9</v>
      </c>
      <c r="B43" s="4" t="s">
        <v>44</v>
      </c>
    </row>
    <row r="44" spans="1:13">
      <c r="A44" s="8"/>
      <c r="B44" s="4" t="s">
        <v>45</v>
      </c>
    </row>
    <row r="45" spans="1:13">
      <c r="A45" s="8"/>
      <c r="B45" s="20" t="s">
        <v>49</v>
      </c>
    </row>
    <row r="46" spans="1:13">
      <c r="A46" s="8"/>
      <c r="B46" s="4" t="s">
        <v>60</v>
      </c>
    </row>
    <row r="47" spans="1:13">
      <c r="A47" s="8"/>
      <c r="B47" s="4" t="s">
        <v>59</v>
      </c>
    </row>
    <row r="48" spans="1:13">
      <c r="A48" s="8"/>
      <c r="B48" s="16" t="s">
        <v>58</v>
      </c>
    </row>
    <row r="49" spans="1:11" ht="15.75" thickBot="1">
      <c r="A49" s="8"/>
      <c r="B49" s="21" t="s">
        <v>63</v>
      </c>
    </row>
    <row r="50" spans="1:11" ht="15.75" thickBot="1">
      <c r="A50" s="8"/>
      <c r="B50" s="4" t="s">
        <v>46</v>
      </c>
      <c r="K50" s="22">
        <v>3</v>
      </c>
    </row>
    <row r="51" spans="1:11" ht="15.75" thickBot="1">
      <c r="A51" s="8"/>
      <c r="B51" s="4" t="s">
        <v>47</v>
      </c>
      <c r="K51" s="22">
        <v>1</v>
      </c>
    </row>
    <row r="52" spans="1:11">
      <c r="A52" s="8"/>
    </row>
    <row r="53" spans="1:11">
      <c r="A53" s="8" t="s">
        <v>48</v>
      </c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AE28"/>
  <sheetViews>
    <sheetView tabSelected="1" topLeftCell="A4" zoomScaleNormal="100" workbookViewId="0">
      <selection activeCell="H18" sqref="H18"/>
    </sheetView>
  </sheetViews>
  <sheetFormatPr defaultRowHeight="15" outlineLevelCol="1"/>
  <cols>
    <col min="1" max="1" width="8.42578125" customWidth="1"/>
    <col min="2" max="2" width="11.85546875" customWidth="1" outlineLevel="1"/>
    <col min="3" max="3" width="8.42578125" customWidth="1" outlineLevel="1"/>
    <col min="4" max="4" width="15.5703125" style="1" customWidth="1" outlineLevel="1"/>
    <col min="5" max="5" width="19.42578125" customWidth="1" outlineLevel="1"/>
    <col min="6" max="6" width="12.85546875" customWidth="1" outlineLevel="1"/>
    <col min="7" max="8" width="21.28515625" customWidth="1" outlineLevel="1"/>
    <col min="11" max="11" width="19.140625" customWidth="1" outlineLevel="1"/>
    <col min="12" max="19" width="9.140625" customWidth="1" outlineLevel="1"/>
    <col min="20" max="20" width="13" customWidth="1" outlineLevel="1"/>
    <col min="21" max="21" width="13.5703125" customWidth="1"/>
    <col min="23" max="23" width="19.140625" customWidth="1" outlineLevel="1"/>
    <col min="24" max="24" width="15.42578125" customWidth="1" outlineLevel="1"/>
    <col min="25" max="25" width="11.85546875" customWidth="1" outlineLevel="1"/>
    <col min="26" max="26" width="3" customWidth="1" outlineLevel="1"/>
    <col min="27" max="28" width="9.140625" customWidth="1" outlineLevel="1"/>
    <col min="29" max="29" width="22.42578125" customWidth="1" outlineLevel="1"/>
    <col min="30" max="30" width="3.140625" customWidth="1" outlineLevel="1"/>
    <col min="31" max="31" width="34.140625" customWidth="1" outlineLevel="1"/>
  </cols>
  <sheetData>
    <row r="1" spans="2:22" ht="18.75">
      <c r="D1" s="24" t="s">
        <v>83</v>
      </c>
      <c r="K1" s="24" t="s">
        <v>84</v>
      </c>
    </row>
    <row r="3" spans="2:22" ht="13.5" customHeight="1" thickBot="1"/>
    <row r="4" spans="2:22" ht="31.5" customHeight="1">
      <c r="B4" s="28" t="s">
        <v>68</v>
      </c>
      <c r="C4" s="28" t="s">
        <v>69</v>
      </c>
      <c r="D4" s="28" t="s">
        <v>70</v>
      </c>
      <c r="E4" s="29" t="s">
        <v>71</v>
      </c>
      <c r="F4" s="28" t="s">
        <v>72</v>
      </c>
      <c r="G4" s="29" t="s">
        <v>74</v>
      </c>
      <c r="H4" s="28" t="s">
        <v>73</v>
      </c>
      <c r="K4" s="25" t="s">
        <v>77</v>
      </c>
      <c r="L4" s="26"/>
      <c r="M4" s="26"/>
      <c r="R4" s="49" t="s">
        <v>91</v>
      </c>
      <c r="S4" s="50"/>
      <c r="T4" s="50"/>
      <c r="U4" s="50"/>
      <c r="V4" s="51"/>
    </row>
    <row r="5" spans="2:22" ht="15.75" thickBot="1">
      <c r="B5" s="26" t="s">
        <v>11</v>
      </c>
      <c r="C5" s="26">
        <v>12653</v>
      </c>
      <c r="D5" s="27">
        <v>1.45</v>
      </c>
      <c r="E5" s="27">
        <v>1.52</v>
      </c>
      <c r="F5" s="27">
        <f>C5*D5</f>
        <v>18346.849999999999</v>
      </c>
      <c r="G5" s="27">
        <f>IF(E5&gt;D5,(E5-D5)*C5,0)</f>
        <v>885.71000000000083</v>
      </c>
      <c r="H5" s="27">
        <f>IF(D5&gt;E5,(E5-D5)*C5,0)</f>
        <v>0</v>
      </c>
      <c r="K5" s="25" t="s">
        <v>82</v>
      </c>
      <c r="L5" s="25" t="s">
        <v>81</v>
      </c>
      <c r="M5" s="25" t="s">
        <v>76</v>
      </c>
      <c r="R5" s="52"/>
      <c r="S5" s="53"/>
      <c r="T5" s="53"/>
      <c r="U5" s="53"/>
      <c r="V5" s="54"/>
    </row>
    <row r="6" spans="2:22">
      <c r="B6" s="26" t="s">
        <v>12</v>
      </c>
      <c r="C6" s="26">
        <v>451</v>
      </c>
      <c r="D6" s="27">
        <v>152.5</v>
      </c>
      <c r="E6" s="27">
        <v>130</v>
      </c>
      <c r="F6" s="27">
        <f t="shared" ref="F6:F14" si="0">C6*D6</f>
        <v>68777.5</v>
      </c>
      <c r="G6" s="27">
        <f t="shared" ref="G6:G14" si="1">IF(E6&gt;D6,(E6-D6)*C6,0)</f>
        <v>0</v>
      </c>
      <c r="H6" s="27">
        <f t="shared" ref="H6:H14" si="2">IF(D6&gt;E6,(E6-D6)*C6,0)</f>
        <v>-10147.5</v>
      </c>
      <c r="K6" s="26">
        <v>0</v>
      </c>
      <c r="L6" s="26">
        <v>49</v>
      </c>
      <c r="M6" s="26">
        <v>1</v>
      </c>
    </row>
    <row r="7" spans="2:22">
      <c r="B7" s="26" t="s">
        <v>13</v>
      </c>
      <c r="C7" s="26">
        <v>78495</v>
      </c>
      <c r="D7" s="27">
        <v>0.89</v>
      </c>
      <c r="E7" s="27">
        <v>0.92</v>
      </c>
      <c r="F7" s="27">
        <f t="shared" si="0"/>
        <v>69860.55</v>
      </c>
      <c r="G7" s="27">
        <f t="shared" si="1"/>
        <v>2354.8500000000022</v>
      </c>
      <c r="H7" s="27">
        <f t="shared" si="2"/>
        <v>0</v>
      </c>
      <c r="K7" s="26">
        <v>50</v>
      </c>
      <c r="L7" s="26">
        <v>64</v>
      </c>
      <c r="M7" s="26">
        <v>2</v>
      </c>
    </row>
    <row r="8" spans="2:22">
      <c r="B8" s="26" t="s">
        <v>14</v>
      </c>
      <c r="C8" s="26">
        <v>2265</v>
      </c>
      <c r="D8" s="27">
        <v>1.45</v>
      </c>
      <c r="E8" s="27">
        <v>1.36</v>
      </c>
      <c r="F8" s="27">
        <f t="shared" si="0"/>
        <v>3284.25</v>
      </c>
      <c r="G8" s="27">
        <f t="shared" si="1"/>
        <v>0</v>
      </c>
      <c r="H8" s="27">
        <f t="shared" si="2"/>
        <v>-203.84999999999968</v>
      </c>
      <c r="K8" s="26">
        <v>65</v>
      </c>
      <c r="L8" s="26">
        <v>74</v>
      </c>
      <c r="M8" s="26">
        <v>3</v>
      </c>
    </row>
    <row r="9" spans="2:22">
      <c r="B9" s="26" t="s">
        <v>15</v>
      </c>
      <c r="C9" s="26">
        <v>14775</v>
      </c>
      <c r="D9" s="27">
        <v>2.15</v>
      </c>
      <c r="E9" s="27">
        <v>2.27</v>
      </c>
      <c r="F9" s="27">
        <f t="shared" si="0"/>
        <v>31766.25</v>
      </c>
      <c r="G9" s="27">
        <f t="shared" si="1"/>
        <v>1773.0000000000016</v>
      </c>
      <c r="H9" s="27">
        <f t="shared" si="2"/>
        <v>0</v>
      </c>
      <c r="K9" s="26">
        <v>75</v>
      </c>
      <c r="L9" s="26">
        <v>84</v>
      </c>
      <c r="M9" s="26">
        <v>4</v>
      </c>
    </row>
    <row r="10" spans="2:22">
      <c r="B10" s="26" t="s">
        <v>16</v>
      </c>
      <c r="C10" s="26">
        <v>35356</v>
      </c>
      <c r="D10" s="27">
        <v>3.6</v>
      </c>
      <c r="E10" s="27">
        <v>3.52</v>
      </c>
      <c r="F10" s="27">
        <f t="shared" si="0"/>
        <v>127281.60000000001</v>
      </c>
      <c r="G10" s="27">
        <f t="shared" si="1"/>
        <v>0</v>
      </c>
      <c r="H10" s="27">
        <f t="shared" si="2"/>
        <v>-2828.4800000000023</v>
      </c>
      <c r="K10" s="26">
        <v>85</v>
      </c>
      <c r="L10" s="26">
        <v>100</v>
      </c>
      <c r="M10" s="26">
        <v>5</v>
      </c>
    </row>
    <row r="11" spans="2:22">
      <c r="B11" s="26" t="s">
        <v>17</v>
      </c>
      <c r="C11" s="26">
        <v>9977</v>
      </c>
      <c r="D11" s="27">
        <v>8.15</v>
      </c>
      <c r="E11" s="27">
        <v>9.26</v>
      </c>
      <c r="F11" s="27">
        <f t="shared" si="0"/>
        <v>81312.55</v>
      </c>
      <c r="G11" s="27">
        <f t="shared" si="1"/>
        <v>11074.469999999994</v>
      </c>
      <c r="H11" s="27">
        <f t="shared" si="2"/>
        <v>0</v>
      </c>
    </row>
    <row r="12" spans="2:22" ht="31.5" customHeight="1">
      <c r="B12" s="26" t="s">
        <v>18</v>
      </c>
      <c r="C12" s="26">
        <v>1000</v>
      </c>
      <c r="D12" s="27">
        <v>30.05</v>
      </c>
      <c r="E12" s="27">
        <v>29.8</v>
      </c>
      <c r="F12" s="27">
        <f t="shared" si="0"/>
        <v>30050</v>
      </c>
      <c r="G12" s="27">
        <f t="shared" si="1"/>
        <v>0</v>
      </c>
      <c r="H12" s="27">
        <f t="shared" si="2"/>
        <v>-250</v>
      </c>
      <c r="K12" s="60" t="s">
        <v>78</v>
      </c>
      <c r="L12" s="61">
        <v>1</v>
      </c>
      <c r="M12" s="61">
        <v>2</v>
      </c>
      <c r="N12" s="61">
        <v>3</v>
      </c>
      <c r="O12" s="61">
        <v>4</v>
      </c>
      <c r="P12" s="61">
        <v>5</v>
      </c>
      <c r="Q12" s="61">
        <v>6</v>
      </c>
      <c r="R12" s="61">
        <v>7</v>
      </c>
      <c r="S12" s="60" t="s">
        <v>80</v>
      </c>
      <c r="T12" s="62" t="s">
        <v>89</v>
      </c>
      <c r="U12" s="62" t="s">
        <v>90</v>
      </c>
    </row>
    <row r="13" spans="2:22">
      <c r="B13" s="26" t="s">
        <v>19</v>
      </c>
      <c r="C13" s="26">
        <v>589</v>
      </c>
      <c r="D13" s="27">
        <v>58.9</v>
      </c>
      <c r="E13" s="27">
        <v>15</v>
      </c>
      <c r="F13" s="27">
        <f t="shared" si="0"/>
        <v>34692.1</v>
      </c>
      <c r="G13" s="27">
        <f t="shared" si="1"/>
        <v>0</v>
      </c>
      <c r="H13" s="27">
        <f t="shared" si="2"/>
        <v>-25857.1</v>
      </c>
      <c r="K13" s="26"/>
      <c r="L13" s="26" t="s">
        <v>24</v>
      </c>
      <c r="M13" s="26" t="s">
        <v>24</v>
      </c>
      <c r="N13" s="26" t="s">
        <v>24</v>
      </c>
      <c r="O13" s="26" t="s">
        <v>24</v>
      </c>
      <c r="P13" s="26" t="s">
        <v>26</v>
      </c>
      <c r="Q13" s="26" t="s">
        <v>26</v>
      </c>
      <c r="R13" s="26" t="s">
        <v>26</v>
      </c>
      <c r="S13" s="25" t="s">
        <v>28</v>
      </c>
      <c r="T13" s="26"/>
      <c r="U13" s="26"/>
    </row>
    <row r="14" spans="2:22">
      <c r="B14" s="26" t="s">
        <v>20</v>
      </c>
      <c r="C14" s="26">
        <v>222</v>
      </c>
      <c r="D14" s="27">
        <v>111</v>
      </c>
      <c r="E14" s="27">
        <v>100</v>
      </c>
      <c r="F14" s="27">
        <f t="shared" si="0"/>
        <v>24642</v>
      </c>
      <c r="G14" s="27">
        <f t="shared" si="1"/>
        <v>0</v>
      </c>
      <c r="H14" s="27">
        <f t="shared" si="2"/>
        <v>-2442</v>
      </c>
      <c r="K14" s="61" t="s">
        <v>29</v>
      </c>
      <c r="L14" s="26">
        <v>8</v>
      </c>
      <c r="M14" s="26">
        <v>7</v>
      </c>
      <c r="N14" s="26">
        <v>8</v>
      </c>
      <c r="O14" s="26">
        <v>9</v>
      </c>
      <c r="P14" s="26">
        <v>11</v>
      </c>
      <c r="Q14" s="26">
        <v>12</v>
      </c>
      <c r="R14" s="26">
        <v>20</v>
      </c>
      <c r="S14" s="25">
        <f>SUM(L14:R14)</f>
        <v>75</v>
      </c>
      <c r="T14" s="26">
        <f>IF(S14&lt;$K$7,$M$6,IF(S14&lt;$K$8,$M$7,IF(S14&lt;$K$9,$M$8,IF(S14&lt;$K$10,$M$9,$M$10))))</f>
        <v>4</v>
      </c>
      <c r="U14" s="26"/>
    </row>
    <row r="15" spans="2:22">
      <c r="D15" s="2"/>
      <c r="G15" s="27">
        <f>SUM(G5:G14)</f>
        <v>16088.029999999999</v>
      </c>
      <c r="H15" s="27">
        <f t="shared" ref="H15" si="3">SUM(H5:H14)</f>
        <v>-41728.93</v>
      </c>
      <c r="K15" s="61" t="s">
        <v>30</v>
      </c>
      <c r="L15" s="26">
        <v>6</v>
      </c>
      <c r="M15" s="26">
        <v>10</v>
      </c>
      <c r="N15" s="26">
        <v>7</v>
      </c>
      <c r="O15" s="26">
        <v>3</v>
      </c>
      <c r="P15" s="26">
        <v>18</v>
      </c>
      <c r="Q15" s="26">
        <v>13</v>
      </c>
      <c r="R15" s="26">
        <v>13</v>
      </c>
      <c r="S15" s="25">
        <f>SUM(L15:R15)</f>
        <v>70</v>
      </c>
      <c r="T15" s="26">
        <f t="shared" ref="T15:T24" si="4">IF(S15&lt;$K$7,$M$6,IF(S15&lt;$K$8,$M$7,IF(S15&lt;$K$9,$M$8,IF(S15&lt;$K$10,$M$9,$M$10))))</f>
        <v>3</v>
      </c>
      <c r="U15" s="26"/>
    </row>
    <row r="16" spans="2:22" ht="33" customHeight="1">
      <c r="F16" s="44" t="s">
        <v>75</v>
      </c>
      <c r="G16" s="58">
        <f>G15+H15</f>
        <v>-25640.9</v>
      </c>
      <c r="H16" s="2"/>
      <c r="K16" s="61" t="s">
        <v>31</v>
      </c>
      <c r="L16" s="26">
        <v>9</v>
      </c>
      <c r="M16" s="26">
        <v>5</v>
      </c>
      <c r="N16" s="26">
        <v>10</v>
      </c>
      <c r="O16" s="26">
        <v>3</v>
      </c>
      <c r="P16" s="26">
        <v>12</v>
      </c>
      <c r="Q16" s="26">
        <v>15</v>
      </c>
      <c r="R16" s="26">
        <v>18</v>
      </c>
      <c r="S16" s="25">
        <f>SUM(L16:R16)</f>
        <v>72</v>
      </c>
      <c r="T16" s="26">
        <f t="shared" si="4"/>
        <v>3</v>
      </c>
      <c r="U16" s="26"/>
    </row>
    <row r="17" spans="2:24">
      <c r="G17" t="s">
        <v>87</v>
      </c>
      <c r="K17" s="61" t="s">
        <v>32</v>
      </c>
      <c r="L17" s="26">
        <v>9</v>
      </c>
      <c r="M17" s="26">
        <v>3</v>
      </c>
      <c r="N17" s="26">
        <v>10</v>
      </c>
      <c r="O17" s="26">
        <v>3</v>
      </c>
      <c r="P17" s="26">
        <v>20</v>
      </c>
      <c r="Q17" s="26">
        <v>17</v>
      </c>
      <c r="R17" s="26">
        <v>17</v>
      </c>
      <c r="S17" s="25">
        <f>SUM(L17:R17)</f>
        <v>79</v>
      </c>
      <c r="T17" s="26">
        <f t="shared" si="4"/>
        <v>4</v>
      </c>
      <c r="U17" s="26"/>
    </row>
    <row r="18" spans="2:24" ht="21">
      <c r="B18" s="45" t="s">
        <v>86</v>
      </c>
      <c r="C18" s="45"/>
      <c r="K18" s="61" t="s">
        <v>33</v>
      </c>
      <c r="L18" s="26">
        <v>4</v>
      </c>
      <c r="M18" s="26">
        <v>4</v>
      </c>
      <c r="N18" s="26">
        <v>6</v>
      </c>
      <c r="O18" s="26">
        <v>8</v>
      </c>
      <c r="P18" s="26">
        <v>11</v>
      </c>
      <c r="Q18" s="26">
        <v>20</v>
      </c>
      <c r="R18" s="26">
        <v>19</v>
      </c>
      <c r="S18" s="25">
        <f>SUM(L18:R18)</f>
        <v>72</v>
      </c>
      <c r="T18" s="26">
        <f t="shared" si="4"/>
        <v>3</v>
      </c>
      <c r="U18" s="26"/>
    </row>
    <row r="19" spans="2:24">
      <c r="B19" s="30"/>
      <c r="K19" s="61" t="s">
        <v>34</v>
      </c>
      <c r="L19" s="26">
        <v>5</v>
      </c>
      <c r="M19" s="26">
        <v>10</v>
      </c>
      <c r="N19" s="26">
        <v>4</v>
      </c>
      <c r="O19" s="26">
        <v>3</v>
      </c>
      <c r="P19" s="26">
        <v>20</v>
      </c>
      <c r="Q19" s="26">
        <v>18</v>
      </c>
      <c r="R19" s="26">
        <v>15</v>
      </c>
      <c r="S19" s="25">
        <f>SUM(L19:R19)</f>
        <v>75</v>
      </c>
      <c r="T19" s="26">
        <f t="shared" si="4"/>
        <v>4</v>
      </c>
      <c r="U19" s="26"/>
    </row>
    <row r="20" spans="2:24" ht="18.75">
      <c r="B20" s="47">
        <v>0.25</v>
      </c>
      <c r="C20" s="46">
        <f>B20*3</f>
        <v>0.75</v>
      </c>
      <c r="K20" s="61" t="s">
        <v>35</v>
      </c>
      <c r="L20" s="26">
        <v>8</v>
      </c>
      <c r="M20" s="26">
        <v>3</v>
      </c>
      <c r="N20" s="26">
        <v>5</v>
      </c>
      <c r="O20" s="26">
        <v>3</v>
      </c>
      <c r="P20" s="26">
        <v>20</v>
      </c>
      <c r="Q20" s="26">
        <v>17</v>
      </c>
      <c r="R20" s="26">
        <v>13</v>
      </c>
      <c r="S20" s="25">
        <f>SUM(L20:R20)</f>
        <v>69</v>
      </c>
      <c r="T20" s="26">
        <f t="shared" si="4"/>
        <v>3</v>
      </c>
      <c r="U20" s="26"/>
    </row>
    <row r="21" spans="2:24" ht="18.75">
      <c r="B21" s="48">
        <v>0.25</v>
      </c>
      <c r="C21" s="46">
        <f>B21*3</f>
        <v>0.75</v>
      </c>
      <c r="K21" s="61" t="s">
        <v>36</v>
      </c>
      <c r="L21" s="26">
        <v>9</v>
      </c>
      <c r="M21" s="26">
        <v>8</v>
      </c>
      <c r="N21" s="26">
        <v>9</v>
      </c>
      <c r="O21" s="26">
        <v>10</v>
      </c>
      <c r="P21" s="26">
        <v>19</v>
      </c>
      <c r="Q21" s="26">
        <v>20</v>
      </c>
      <c r="R21" s="26">
        <v>20</v>
      </c>
      <c r="S21" s="25">
        <f>SUM(L21:R21)</f>
        <v>95</v>
      </c>
      <c r="T21" s="26">
        <f t="shared" si="4"/>
        <v>5</v>
      </c>
      <c r="U21" s="26"/>
    </row>
    <row r="22" spans="2:24">
      <c r="B22" s="31"/>
      <c r="K22" s="61" t="s">
        <v>37</v>
      </c>
      <c r="L22" s="26">
        <v>5</v>
      </c>
      <c r="M22" s="26">
        <v>7</v>
      </c>
      <c r="N22" s="26">
        <v>6</v>
      </c>
      <c r="O22" s="26">
        <v>8</v>
      </c>
      <c r="P22" s="26">
        <v>11</v>
      </c>
      <c r="Q22" s="26">
        <v>6</v>
      </c>
      <c r="R22" s="26">
        <v>2</v>
      </c>
      <c r="S22" s="25">
        <f>SUM(L22:R22)</f>
        <v>45</v>
      </c>
      <c r="T22" s="26">
        <f t="shared" si="4"/>
        <v>1</v>
      </c>
      <c r="U22" s="26"/>
    </row>
    <row r="23" spans="2:24">
      <c r="B23" s="55" t="s">
        <v>88</v>
      </c>
      <c r="C23" s="56"/>
      <c r="D23" s="57"/>
      <c r="E23" s="56"/>
      <c r="F23" s="56"/>
      <c r="G23" s="56"/>
      <c r="K23" s="61" t="s">
        <v>38</v>
      </c>
      <c r="L23" s="26">
        <v>7</v>
      </c>
      <c r="M23" s="26">
        <v>6</v>
      </c>
      <c r="N23" s="26">
        <v>5</v>
      </c>
      <c r="O23" s="26">
        <v>7</v>
      </c>
      <c r="P23" s="26">
        <v>3</v>
      </c>
      <c r="Q23" s="26">
        <v>10</v>
      </c>
      <c r="R23" s="26">
        <v>10</v>
      </c>
      <c r="S23" s="25">
        <f>SUM(L23:R23)</f>
        <v>48</v>
      </c>
      <c r="T23" s="26">
        <f t="shared" si="4"/>
        <v>1</v>
      </c>
      <c r="U23" s="26"/>
    </row>
    <row r="24" spans="2:24">
      <c r="K24" s="61" t="s">
        <v>39</v>
      </c>
      <c r="L24" s="26">
        <v>10</v>
      </c>
      <c r="M24" s="26">
        <v>6</v>
      </c>
      <c r="N24" s="26">
        <v>5</v>
      </c>
      <c r="O24" s="26">
        <v>7</v>
      </c>
      <c r="P24" s="26">
        <v>13</v>
      </c>
      <c r="Q24" s="26">
        <v>5</v>
      </c>
      <c r="R24" s="26">
        <v>3</v>
      </c>
      <c r="S24" s="25">
        <f>SUM(L24:R24)</f>
        <v>49</v>
      </c>
      <c r="T24" s="26">
        <f t="shared" si="4"/>
        <v>1</v>
      </c>
      <c r="U24" s="26"/>
    </row>
    <row r="27" spans="2:24" ht="30">
      <c r="K27" s="32" t="s">
        <v>85</v>
      </c>
      <c r="L27" s="56" t="s">
        <v>92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9"/>
      <c r="X27" s="59"/>
    </row>
    <row r="28" spans="2:24" ht="30">
      <c r="K28" s="32" t="s">
        <v>79</v>
      </c>
      <c r="L28">
        <f>COUNTIF(T14:T24,"=1")</f>
        <v>3</v>
      </c>
    </row>
  </sheetData>
  <sortState xmlns:xlrd2="http://schemas.microsoft.com/office/spreadsheetml/2017/richdata2" ref="A4:I203">
    <sortCondition ref="A1"/>
  </sortState>
  <mergeCells count="2">
    <mergeCell ref="B18:C18"/>
    <mergeCell ref="R4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Алена</cp:lastModifiedBy>
  <dcterms:created xsi:type="dcterms:W3CDTF">2017-08-19T09:21:06Z</dcterms:created>
  <dcterms:modified xsi:type="dcterms:W3CDTF">2021-10-01T16:17:59Z</dcterms:modified>
</cp:coreProperties>
</file>