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be3ac3eda443274f/Portfolio/"/>
    </mc:Choice>
  </mc:AlternateContent>
  <xr:revisionPtr revIDLastSave="0" documentId="8_{D9862AD9-EC51-441B-B807-4310A95FAD29}" xr6:coauthVersionLast="47" xr6:coauthVersionMax="47" xr10:uidLastSave="{00000000-0000-0000-0000-000000000000}"/>
  <bookViews>
    <workbookView xWindow="-108" yWindow="-108" windowWidth="23256" windowHeight="13896" xr2:uid="{6BDCC94D-1015-4819-ADA2-1A664A5E9489}"/>
  </bookViews>
  <sheets>
    <sheet name="Dashboard" sheetId="2" r:id="rId1"/>
    <sheet name="KPI's" sheetId="3" r:id="rId2"/>
    <sheet name="Forecast" sheetId="5" r:id="rId3"/>
    <sheet name="Pivots" sheetId="1" r:id="rId4"/>
  </sheets>
  <definedNames>
    <definedName name="Slicer_Age_Group">#N/A</definedName>
    <definedName name="Slicer_ArrestDate__Month">#N/A</definedName>
    <definedName name="Slicer_ArrestDate__Year">#N/A</definedName>
    <definedName name="Slicer_Race">#N/A</definedName>
    <definedName name="Slicer_Sex">#N/A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s>
  <extLst>
    <ext xmlns:x14="http://schemas.microsoft.com/office/spreadsheetml/2009/9/main" uri="{876F7934-8845-4945-9796-88D515C7AA90}">
      <x14:pivotCaches>
        <pivotCache cacheId="8" r:id="rId13"/>
      </x14:pivotCaches>
    </ex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D_Arrests_f8fd3315-b1b6-48fe-af86-ecce1158976f" name="PD_Arrests" connection="Query - PD_Arrests"/>
          <x15:modelTable id="AZ_ZIPS_45390ca8-b23a-4e75-9aeb-e4aad255b013" name="AZ_ZIPS" connection="Query - AZ_ZIPS"/>
          <x15:modelTable id="Calendar" name="Calendar" connection="Connection"/>
        </x15:modelTables>
        <x15:modelRelationships>
          <x15:modelRelationship fromTable="PD_Arrests" fromColumn="ArrestDate" toTable="Calendar" toColumn="Date"/>
          <x15:modelRelationship fromTable="PD_Arrests" fromColumn="ZIP" toTable="AZ_ZIPS" toColumn="zip"/>
        </x15:modelRelationships>
        <x15:extLst>
          <ext xmlns:x16="http://schemas.microsoft.com/office/spreadsheetml/2014/11/main" uri="{9835A34E-60A6-4A7C-AAB8-D5F71C897F49}">
            <x16:modelTimeGroupings>
              <x16:modelTimeGrouping tableName="PD_Arrests" columnName="ArrestDate" columnId="ArrestDate">
                <x16:calculatedTimeColumn columnName="ArrestDate (Year)" columnId="ArrestDate (Year)" contentType="years" isSelected="1"/>
                <x16:calculatedTimeColumn columnName="ArrestDate (Quarter)" columnId="ArrestDate (Quarter)" contentType="quarters" isSelected="1"/>
                <x16:calculatedTimeColumn columnName="ArrestDate (Month Index)" columnId="ArrestDate (Month Index)" contentType="monthsindex" isSelected="1"/>
                <x16:calculatedTimeColumn columnName="ArrestDate (Month)" columnId="Arrest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5" l="1"/>
  <c r="C20" i="5"/>
  <c r="C21" i="5"/>
  <c r="C22" i="5"/>
  <c r="C23" i="5"/>
  <c r="H8" i="5"/>
  <c r="H4" i="5"/>
  <c r="H5" i="5"/>
  <c r="H7" i="5"/>
  <c r="H6" i="5"/>
  <c r="H3" i="5"/>
  <c r="H2" i="5"/>
  <c r="D23" i="5"/>
  <c r="E22" i="5"/>
  <c r="D20" i="5"/>
  <c r="E19" i="5"/>
  <c r="E23" i="5"/>
  <c r="D22" i="5"/>
  <c r="D21" i="5"/>
  <c r="E21" i="5"/>
  <c r="E20" i="5"/>
  <c r="D19"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4F000B-3F86-42FD-9AD6-4EBB3D4DA48A}" name="Connection" type="104" refreshedVersion="0" background="1">
    <extLst>
      <ext xmlns:x15="http://schemas.microsoft.com/office/spreadsheetml/2010/11/main" uri="{DE250136-89BD-433C-8126-D09CA5730AF9}">
        <x15:connection id="Calendar"/>
      </ext>
    </extLst>
  </connection>
  <connection id="2" xr16:uid="{27A95D04-EC80-4C33-A272-DBFC8944425F}" name="Query - AZ_ZIPS" description="Connection to the 'AZ_ZIPS' query in the workbook." type="100" refreshedVersion="8" minRefreshableVersion="5">
    <extLst>
      <ext xmlns:x15="http://schemas.microsoft.com/office/spreadsheetml/2010/11/main" uri="{DE250136-89BD-433C-8126-D09CA5730AF9}">
        <x15:connection id="58d4c606-61de-44cf-aac9-a52ed741534b">
          <x15:oledbPr connection="Provider=Microsoft.Mashup.OleDb.1;Data Source=$Workbook$;Location=AZ_ZIPS;Extended Properties=&quot;&quot;">
            <x15:dbTables>
              <x15:dbTable name="AZ_ZIPS"/>
            </x15:dbTables>
          </x15:oledbPr>
        </x15:connection>
      </ext>
    </extLst>
  </connection>
  <connection id="3" xr16:uid="{0C7178EA-5468-4754-AF57-E09E7293501E}" name="Query - PD_Arrests" description="Connection to the 'PD_Arrests' query in the workbook." type="100" refreshedVersion="8" minRefreshableVersion="5">
    <extLst>
      <ext xmlns:x15="http://schemas.microsoft.com/office/spreadsheetml/2010/11/main" uri="{DE250136-89BD-433C-8126-D09CA5730AF9}">
        <x15:connection id="486383d8-0121-46e5-b2c9-8017995d9fc4"/>
      </ext>
    </extLst>
  </connection>
  <connection id="4" xr16:uid="{E1B4FC2D-0F23-427A-A5FD-B718313421E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<sst xmlns="http://schemas.openxmlformats.org/spreadsheetml/2006/main" count="192" uniqueCount="70">
  <si>
    <t>Row Labels</t>
  </si>
  <si>
    <t>Grand Total</t>
  </si>
  <si>
    <t>2024</t>
  </si>
  <si>
    <t>Jul</t>
  </si>
  <si>
    <t>Sep</t>
  </si>
  <si>
    <t>Oct</t>
  </si>
  <si>
    <t>Nov</t>
  </si>
  <si>
    <t>Dec</t>
  </si>
  <si>
    <t>2025</t>
  </si>
  <si>
    <t>Jan</t>
  </si>
  <si>
    <t>Feb</t>
  </si>
  <si>
    <t>Mar</t>
  </si>
  <si>
    <t>Apr</t>
  </si>
  <si>
    <t>May</t>
  </si>
  <si>
    <t>Jun</t>
  </si>
  <si>
    <t>Aug</t>
  </si>
  <si>
    <t>Total Arrests</t>
  </si>
  <si>
    <t>Asian</t>
  </si>
  <si>
    <t>Black</t>
  </si>
  <si>
    <t>Native Asianmerican</t>
  </si>
  <si>
    <t>Pacific Islander</t>
  </si>
  <si>
    <t>Unknown</t>
  </si>
  <si>
    <t>White</t>
  </si>
  <si>
    <t>Not Specified</t>
  </si>
  <si>
    <t>F</t>
  </si>
  <si>
    <t>M</t>
  </si>
  <si>
    <t>1232</t>
  </si>
  <si>
    <t>1273</t>
  </si>
  <si>
    <t>1505</t>
  </si>
  <si>
    <t>1507</t>
  </si>
  <si>
    <t>1576</t>
  </si>
  <si>
    <t>1626</t>
  </si>
  <si>
    <t>1669</t>
  </si>
  <si>
    <t>1671</t>
  </si>
  <si>
    <t>1685</t>
  </si>
  <si>
    <t>1700</t>
  </si>
  <si>
    <t xml:space="preserve"> Criminal Trespass 3rd Deg-Property</t>
  </si>
  <si>
    <t xml:space="preserve"> Dangerous Drug-Possess/Use</t>
  </si>
  <si>
    <t xml:space="preserve"> Disorderly Conduct-Disruptive Behavior</t>
  </si>
  <si>
    <t xml:space="preserve"> Drug Paraphernalia-Possess/Use</t>
  </si>
  <si>
    <t xml:space="preserve"> DUI-BAC of .08 or More</t>
  </si>
  <si>
    <t xml:space="preserve"> DUI-Impaired to Slightest Degree</t>
  </si>
  <si>
    <t xml:space="preserve"> Shoplifting-Removal of Goods</t>
  </si>
  <si>
    <t xml:space="preserve"> Suspended/Revoked D.L.</t>
  </si>
  <si>
    <t xml:space="preserve"> Warrant - Fel - Other Jurisdiction</t>
  </si>
  <si>
    <t xml:space="preserve"> Warrant - Misd - Other Jurisdiction</t>
  </si>
  <si>
    <t>18–25</t>
  </si>
  <si>
    <t>26–35</t>
  </si>
  <si>
    <t>36–45</t>
  </si>
  <si>
    <t>46–55</t>
  </si>
  <si>
    <t>56–65</t>
  </si>
  <si>
    <t>66+</t>
  </si>
  <si>
    <t>Female Arrest Share</t>
  </si>
  <si>
    <t>Female Arrest Share Status</t>
  </si>
  <si>
    <t>Repeat Offender Count</t>
  </si>
  <si>
    <t>Repeat Offender Count Status</t>
  </si>
  <si>
    <t>Timeline</t>
  </si>
  <si>
    <t>Values</t>
  </si>
  <si>
    <t>Forecast</t>
  </si>
  <si>
    <t>Lower Confidence Bound</t>
  </si>
  <si>
    <t>Upper Confidence Bound</t>
  </si>
  <si>
    <t>Statistic</t>
  </si>
  <si>
    <t>Value</t>
  </si>
  <si>
    <t>Alpha</t>
  </si>
  <si>
    <t>Beta</t>
  </si>
  <si>
    <t>Gamma</t>
  </si>
  <si>
    <t>MASE</t>
  </si>
  <si>
    <t>SMAPE</t>
  </si>
  <si>
    <t>MAE</t>
  </si>
  <si>
    <t>RMSE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</si>
</sst>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3" fontId="0" fillId="0" borderId="0" xfId="0" applyNumberFormat="1"/>
    <xf numFmtId="164" fontId="0" fillId="0" borderId="0" xfId="0" applyNumberFormat="1"/>
    <xf numFmtId="17" fontId="0" fillId="0" borderId="0" xfId="0" applyNumberFormat="1"/>
    <xf numFmtId="2" fontId="0" fillId="0" borderId="0" xfId="0" applyNumberFormat="1"/>
    <xf numFmtId="4" fontId="0" fillId="0" borderId="0" xfId="0" applyNumberFormat="1"/>
  </cellXfs>
  <cellStyles count="1">
    <cellStyle name="Normal" xfId="0" builtinId="0"/>
  </cellStyles>
  <dxfs count="4">
    <dxf>
      <numFmt numFmtId="4" formatCode="#,##0.00"/>
    </dxf>
    <dxf>
      <numFmt numFmtId="2" formatCode="0.00"/>
    </dxf>
    <dxf>
      <numFmt numFmtId="2" formatCode="0.00"/>
    </dxf>
    <dxf>
      <numFmt numFmtId="22" formatCode="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5.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customXml" Target="../customXml/item4.xml"/><Relationship Id="rId11" Type="http://schemas.openxmlformats.org/officeDocument/2006/relationships/pivotCacheDefinition" Target="pivotCache/pivotCacheDefinition7.xml"/><Relationship Id="rId24" Type="http://schemas.microsoft.com/office/2017/10/relationships/person" Target="persons/person.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pivotCacheDefinition" Target="pivotCache/pivotCacheDefinition1.xml"/><Relationship Id="rId10" Type="http://schemas.openxmlformats.org/officeDocument/2006/relationships/pivotCacheDefinition" Target="pivotCache/pivotCacheDefinition6.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4.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4.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connections" Target="connections.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microsoft.com/office/2007/relationships/slicerCache" Target="slicerCaches/slicerCache2.xml"/><Relationship Id="rId23" Type="http://schemas.openxmlformats.org/officeDocument/2006/relationships/powerPivotData" Target="model/item.data"/><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[Project.xlsx]Pivots!Arrests by Month</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Arrests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Pivots!$B$7</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Pivots!$A$8:$A$26</c:f>
              <c:multiLvlStrCache>
                <c:ptCount val="16"/>
                <c:lvl>
                  <c:pt idx="0">
                    <c:v>Jul</c:v>
                  </c:pt>
                  <c:pt idx="1">
                    <c:v>Sep</c:v>
                  </c:pt>
                  <c:pt idx="2">
                    <c:v>Oct</c:v>
                  </c:pt>
                  <c:pt idx="3">
                    <c:v>Nov</c:v>
                  </c:pt>
                  <c:pt idx="4">
                    <c:v>Dec</c:v>
                  </c:pt>
                  <c:pt idx="5">
                    <c:v>Jan</c:v>
                  </c:pt>
                  <c:pt idx="6">
                    <c:v>Feb</c:v>
                  </c:pt>
                  <c:pt idx="7">
                    <c:v>Mar</c:v>
                  </c:pt>
                  <c:pt idx="8">
                    <c:v>Apr</c:v>
                  </c:pt>
                  <c:pt idx="9">
                    <c:v>May</c:v>
                  </c:pt>
                  <c:pt idx="10">
                    <c:v>Jun</c:v>
                  </c:pt>
                  <c:pt idx="11">
                    <c:v>Jul</c:v>
                  </c:pt>
                  <c:pt idx="12">
                    <c:v>Aug</c:v>
                  </c:pt>
                  <c:pt idx="13">
                    <c:v>Sep</c:v>
                  </c:pt>
                  <c:pt idx="14">
                    <c:v>Oct</c:v>
                  </c:pt>
                  <c:pt idx="15">
                    <c:v>Nov</c:v>
                  </c:pt>
                </c:lvl>
                <c:lvl>
                  <c:pt idx="0">
                    <c:v>2024</c:v>
                  </c:pt>
                  <c:pt idx="5">
                    <c:v>2025</c:v>
                  </c:pt>
                </c:lvl>
              </c:multiLvlStrCache>
            </c:multiLvlStrRef>
          </c:cat>
          <c:val>
            <c:numRef>
              <c:f>Pivots!$B$8:$B$26</c:f>
              <c:numCache>
                <c:formatCode>#,##0</c:formatCode>
                <c:ptCount val="16"/>
                <c:pt idx="0">
                  <c:v>1</c:v>
                </c:pt>
                <c:pt idx="1">
                  <c:v>1</c:v>
                </c:pt>
                <c:pt idx="2">
                  <c:v>824</c:v>
                </c:pt>
                <c:pt idx="3">
                  <c:v>1637</c:v>
                </c:pt>
                <c:pt idx="4">
                  <c:v>1572</c:v>
                </c:pt>
                <c:pt idx="5">
                  <c:v>1811</c:v>
                </c:pt>
                <c:pt idx="6">
                  <c:v>1628</c:v>
                </c:pt>
                <c:pt idx="7">
                  <c:v>1630</c:v>
                </c:pt>
                <c:pt idx="8">
                  <c:v>1596</c:v>
                </c:pt>
                <c:pt idx="9">
                  <c:v>1542</c:v>
                </c:pt>
                <c:pt idx="10">
                  <c:v>1545</c:v>
                </c:pt>
                <c:pt idx="11">
                  <c:v>1501</c:v>
                </c:pt>
                <c:pt idx="12">
                  <c:v>1675</c:v>
                </c:pt>
                <c:pt idx="13">
                  <c:v>1495</c:v>
                </c:pt>
                <c:pt idx="14">
                  <c:v>1593</c:v>
                </c:pt>
                <c:pt idx="15">
                  <c:v>515</c:v>
                </c:pt>
              </c:numCache>
            </c:numRef>
          </c:val>
          <c:smooth val="0"/>
          <c:extLst>
            <c:ext xmlns:c16="http://schemas.microsoft.com/office/drawing/2014/chart" uri="{C3380CC4-5D6E-409C-BE32-E72D297353CC}">
              <c16:uniqueId val="{00000000-1F71-4A26-BBA6-51E84FAD0666}"/>
            </c:ext>
          </c:extLst>
        </c:ser>
        <c:dLbls>
          <c:showLegendKey val="0"/>
          <c:showVal val="0"/>
          <c:showCatName val="0"/>
          <c:showSerName val="0"/>
          <c:showPercent val="0"/>
          <c:showBubbleSize val="0"/>
        </c:dLbls>
        <c:marker val="1"/>
        <c:smooth val="0"/>
        <c:axId val="1587796431"/>
        <c:axId val="1300973103"/>
      </c:lineChart>
      <c:catAx>
        <c:axId val="15877964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973103"/>
        <c:crosses val="autoZero"/>
        <c:auto val="1"/>
        <c:lblAlgn val="ctr"/>
        <c:lblOffset val="100"/>
        <c:noMultiLvlLbl val="0"/>
      </c:catAx>
      <c:valAx>
        <c:axId val="13009731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79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[Project.xlsx]Pivots!Arrests by Race</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Arrests by Race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29722222222222233"/>
              <c:y val="-4.2437781360066642E-17"/>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7.7777777777777779E-2"/>
              <c:y val="-4.2437781360066642E-17"/>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4.1666666666666616E-2"/>
              <c:y val="-4.6296296296296294E-3"/>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3.6111111111111059E-2"/>
              <c:y val="9.2592592592592587E-3"/>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2222222222222223E-2"/>
              <c:y val="4.6296296296296294E-3"/>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2222222222222272E-2"/>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2.2222222222222272E-2"/>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2.2222222222222223E-2"/>
              <c:y val="4.6296296296296294E-3"/>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3.6111111111111059E-2"/>
              <c:y val="9.2592592592592587E-3"/>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4.1666666666666616E-2"/>
              <c:y val="-4.6296296296296294E-3"/>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7.7777777777777779E-2"/>
              <c:y val="-4.2437781360066642E-17"/>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29722222222222233"/>
              <c:y val="-4.2437781360066642E-17"/>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marker>
          <c:symbol val="none"/>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alpha val="85000"/>
            </a:schemeClr>
          </a:solidFill>
          <a:ln w="9525" cap="flat" cmpd="sng" algn="ctr">
            <a:solidFill>
              <a:schemeClr val="lt1">
                <a:alpha val="50000"/>
              </a:schemeClr>
            </a:solidFill>
            <a:round/>
          </a:ln>
          <a:effectLst/>
        </c:spPr>
      </c:pivotFmt>
      <c:pivotFmt>
        <c:idx val="16"/>
        <c:spPr>
          <a:solidFill>
            <a:schemeClr val="accent1">
              <a:alpha val="85000"/>
            </a:schemeClr>
          </a:solidFill>
          <a:ln w="9525" cap="flat" cmpd="sng" algn="ctr">
            <a:solidFill>
              <a:schemeClr val="lt1">
                <a:alpha val="50000"/>
              </a:schemeClr>
            </a:solidFill>
            <a:round/>
          </a:ln>
          <a:effectLst/>
        </c:spPr>
      </c:pivotFmt>
      <c:pivotFmt>
        <c:idx val="17"/>
        <c:spPr>
          <a:solidFill>
            <a:schemeClr val="accent1">
              <a:alpha val="85000"/>
            </a:schemeClr>
          </a:solidFill>
          <a:ln w="9525" cap="flat" cmpd="sng" algn="ctr">
            <a:solidFill>
              <a:schemeClr val="lt1">
                <a:alpha val="50000"/>
              </a:schemeClr>
            </a:solidFill>
            <a:round/>
          </a:ln>
          <a:effectLst/>
        </c:spPr>
      </c:pivotFmt>
      <c:pivotFmt>
        <c:idx val="18"/>
        <c:spPr>
          <a:solidFill>
            <a:schemeClr val="accent1">
              <a:alpha val="85000"/>
            </a:schemeClr>
          </a:solidFill>
          <a:ln w="9525" cap="flat" cmpd="sng" algn="ctr">
            <a:solidFill>
              <a:schemeClr val="lt1">
                <a:alpha val="50000"/>
              </a:schemeClr>
            </a:solidFill>
            <a:round/>
          </a:ln>
          <a:effectLst/>
        </c:spPr>
      </c:pivotFmt>
      <c:pivotFmt>
        <c:idx val="19"/>
        <c:spPr>
          <a:solidFill>
            <a:schemeClr val="accent1">
              <a:alpha val="85000"/>
            </a:schemeClr>
          </a:solidFill>
          <a:ln w="9525" cap="flat" cmpd="sng" algn="ctr">
            <a:solidFill>
              <a:schemeClr val="lt1">
                <a:alpha val="50000"/>
              </a:schemeClr>
            </a:solidFill>
            <a:round/>
          </a:ln>
          <a:effectLst/>
        </c:spPr>
      </c:pivotFmt>
      <c:pivotFmt>
        <c:idx val="20"/>
        <c:spPr>
          <a:solidFill>
            <a:schemeClr val="accent1">
              <a:alpha val="85000"/>
            </a:schemeClr>
          </a:solidFill>
          <a:ln w="9525" cap="flat" cmpd="sng" algn="ctr">
            <a:solidFill>
              <a:schemeClr val="lt1">
                <a:alpha val="50000"/>
              </a:schemeClr>
            </a:solidFill>
            <a:round/>
          </a:ln>
          <a:effectLst/>
        </c:spPr>
      </c:pivotFmt>
      <c:pivotFmt>
        <c:idx val="21"/>
        <c:spPr>
          <a:solidFill>
            <a:schemeClr val="accent1">
              <a:alpha val="85000"/>
            </a:schemeClr>
          </a:solidFill>
          <a:ln w="9525" cap="flat" cmpd="sng" algn="ctr">
            <a:solidFill>
              <a:schemeClr val="lt1">
                <a:alpha val="50000"/>
              </a:schemeClr>
            </a:solidFill>
            <a:round/>
          </a:ln>
          <a:effectLst/>
        </c:spPr>
      </c:pivotFmt>
    </c:pivotFmts>
    <c:plotArea>
      <c:layout/>
      <c:barChart>
        <c:barDir val="bar"/>
        <c:grouping val="stacked"/>
        <c:varyColors val="0"/>
        <c:ser>
          <c:idx val="0"/>
          <c:order val="0"/>
          <c:tx>
            <c:strRef>
              <c:f>Pivots!$E$7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dk1">
                          <a:lumMod val="50000"/>
                          <a:lumOff val="50000"/>
                        </a:schemeClr>
                      </a:solidFill>
                    </a:ln>
                    <a:effectLst/>
                  </c:spPr>
                </c15:leaderLines>
              </c:ext>
            </c:extLst>
          </c:dLbls>
          <c:cat>
            <c:strRef>
              <c:f>Pivots!$D$8:$D$15</c:f>
              <c:strCache>
                <c:ptCount val="7"/>
                <c:pt idx="0">
                  <c:v>Pacific Islander</c:v>
                </c:pt>
                <c:pt idx="1">
                  <c:v>Not Specified</c:v>
                </c:pt>
                <c:pt idx="2">
                  <c:v>Asian</c:v>
                </c:pt>
                <c:pt idx="3">
                  <c:v>Unknown</c:v>
                </c:pt>
                <c:pt idx="4">
                  <c:v>Native Asianmerican</c:v>
                </c:pt>
                <c:pt idx="5">
                  <c:v>Black</c:v>
                </c:pt>
                <c:pt idx="6">
                  <c:v>White</c:v>
                </c:pt>
              </c:strCache>
            </c:strRef>
          </c:cat>
          <c:val>
            <c:numRef>
              <c:f>Pivots!$E$8:$E$15</c:f>
              <c:numCache>
                <c:formatCode>#,##0</c:formatCode>
                <c:ptCount val="7"/>
                <c:pt idx="0">
                  <c:v>113</c:v>
                </c:pt>
                <c:pt idx="1">
                  <c:v>127</c:v>
                </c:pt>
                <c:pt idx="2">
                  <c:v>160</c:v>
                </c:pt>
                <c:pt idx="3">
                  <c:v>804</c:v>
                </c:pt>
                <c:pt idx="4">
                  <c:v>1060</c:v>
                </c:pt>
                <c:pt idx="5">
                  <c:v>2941</c:v>
                </c:pt>
                <c:pt idx="6">
                  <c:v>15361</c:v>
                </c:pt>
              </c:numCache>
            </c:numRef>
          </c:val>
          <c:extLst>
            <c:ext xmlns:c16="http://schemas.microsoft.com/office/drawing/2014/chart" uri="{C3380CC4-5D6E-409C-BE32-E72D297353CC}">
              <c16:uniqueId val="{00000006-FEE5-444E-A96A-3C728597405F}"/>
            </c:ext>
          </c:extLst>
        </c:ser>
        <c:dLbls>
          <c:dLblPos val="ctr"/>
          <c:showLegendKey val="0"/>
          <c:showVal val="1"/>
          <c:showCatName val="0"/>
          <c:showSerName val="0"/>
          <c:showPercent val="0"/>
          <c:showBubbleSize val="0"/>
        </c:dLbls>
        <c:gapWidth val="150"/>
        <c:overlap val="100"/>
        <c:axId val="577512063"/>
        <c:axId val="577513503"/>
      </c:barChart>
      <c:catAx>
        <c:axId val="57751206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77513503"/>
        <c:crosses val="autoZero"/>
        <c:auto val="1"/>
        <c:lblAlgn val="ctr"/>
        <c:lblOffset val="100"/>
        <c:noMultiLvlLbl val="0"/>
      </c:catAx>
      <c:valAx>
        <c:axId val="577513503"/>
        <c:scaling>
          <c:orientation val="minMax"/>
          <c:max val="16000"/>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577512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[Project.xlsx]Pivots!Arrests by Sex</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Arrests by Sex</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Pivots!$H$7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D84-47A9-9C25-2CEAE13F1DF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D84-47A9-9C25-2CEAE13F1DF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Pivots!$G$8:$G$10</c:f>
              <c:strCache>
                <c:ptCount val="2"/>
                <c:pt idx="0">
                  <c:v>F</c:v>
                </c:pt>
                <c:pt idx="1">
                  <c:v>M</c:v>
                </c:pt>
              </c:strCache>
            </c:strRef>
          </c:cat>
          <c:val>
            <c:numRef>
              <c:f>Pivots!$H$8:$H$10</c:f>
              <c:numCache>
                <c:formatCode>#,##0</c:formatCode>
                <c:ptCount val="2"/>
                <c:pt idx="0">
                  <c:v>5626</c:v>
                </c:pt>
                <c:pt idx="1">
                  <c:v>14940</c:v>
                </c:pt>
              </c:numCache>
            </c:numRef>
          </c:val>
          <c:extLst>
            <c:ext xmlns:c16="http://schemas.microsoft.com/office/drawing/2014/chart" uri="{C3380CC4-5D6E-409C-BE32-E72D297353CC}">
              <c16:uniqueId val="{00000004-1D84-47A9-9C25-2CEAE13F1DF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[Project.xlsx]Pivots!Arrests by Officer Nmbr</c:name>
    <c:fmtId val="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Top 10 Officer Arrestes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Pivots!$K$7</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Pivots!$J$8:$J$17</c:f>
              <c:strCache>
                <c:ptCount val="10"/>
                <c:pt idx="0">
                  <c:v>1232</c:v>
                </c:pt>
                <c:pt idx="1">
                  <c:v>1273</c:v>
                </c:pt>
                <c:pt idx="2">
                  <c:v>1505</c:v>
                </c:pt>
                <c:pt idx="3">
                  <c:v>1669</c:v>
                </c:pt>
                <c:pt idx="4">
                  <c:v>1507</c:v>
                </c:pt>
                <c:pt idx="5">
                  <c:v>1626</c:v>
                </c:pt>
                <c:pt idx="6">
                  <c:v>1671</c:v>
                </c:pt>
                <c:pt idx="7">
                  <c:v>1700</c:v>
                </c:pt>
                <c:pt idx="8">
                  <c:v>1576</c:v>
                </c:pt>
                <c:pt idx="9">
                  <c:v>1685</c:v>
                </c:pt>
              </c:strCache>
            </c:strRef>
          </c:cat>
          <c:val>
            <c:numRef>
              <c:f>Pivots!$K$8:$K$17</c:f>
              <c:numCache>
                <c:formatCode>#,##0</c:formatCode>
                <c:ptCount val="10"/>
                <c:pt idx="0">
                  <c:v>390</c:v>
                </c:pt>
                <c:pt idx="1">
                  <c:v>518</c:v>
                </c:pt>
                <c:pt idx="2">
                  <c:v>349</c:v>
                </c:pt>
                <c:pt idx="3">
                  <c:v>392</c:v>
                </c:pt>
                <c:pt idx="4">
                  <c:v>361</c:v>
                </c:pt>
                <c:pt idx="5">
                  <c:v>333</c:v>
                </c:pt>
                <c:pt idx="6">
                  <c:v>425</c:v>
                </c:pt>
                <c:pt idx="7">
                  <c:v>338</c:v>
                </c:pt>
                <c:pt idx="8">
                  <c:v>232</c:v>
                </c:pt>
                <c:pt idx="9">
                  <c:v>237</c:v>
                </c:pt>
              </c:numCache>
            </c:numRef>
          </c:val>
          <c:extLst>
            <c:ext xmlns:c16="http://schemas.microsoft.com/office/drawing/2014/chart" uri="{C3380CC4-5D6E-409C-BE32-E72D297353CC}">
              <c16:uniqueId val="{00000000-65CD-4B60-9F56-E96748885BB0}"/>
            </c:ext>
          </c:extLst>
        </c:ser>
        <c:dLbls>
          <c:dLblPos val="inEnd"/>
          <c:showLegendKey val="0"/>
          <c:showVal val="1"/>
          <c:showCatName val="0"/>
          <c:showSerName val="0"/>
          <c:showPercent val="0"/>
          <c:showBubbleSize val="0"/>
        </c:dLbls>
        <c:gapWidth val="41"/>
        <c:axId val="2004869760"/>
        <c:axId val="2004870720"/>
      </c:barChart>
      <c:catAx>
        <c:axId val="200486976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Officer Serial Number</a:t>
                </a:r>
              </a:p>
            </c:rich>
          </c:tx>
          <c:layout>
            <c:manualLayout>
              <c:xMode val="edge"/>
              <c:yMode val="edge"/>
              <c:x val="0.49989468458306413"/>
              <c:y val="0.8512415114777319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004870720"/>
        <c:crosses val="autoZero"/>
        <c:auto val="1"/>
        <c:lblAlgn val="ctr"/>
        <c:lblOffset val="100"/>
        <c:noMultiLvlLbl val="0"/>
      </c:catAx>
      <c:valAx>
        <c:axId val="2004870720"/>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A rrests made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 sourceLinked="1"/>
        <c:majorTickMark val="none"/>
        <c:minorTickMark val="none"/>
        <c:tickLblPos val="nextTo"/>
        <c:crossAx val="2004869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[Project.xlsx]Pivots!Top Charges</c:name>
    <c:fmtId val="1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Top 10 Charges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Pivots!$N$7</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Pivots!$M$8:$M$18</c:f>
              <c:strCache>
                <c:ptCount val="10"/>
                <c:pt idx="0">
                  <c:v> Dangerous Drug-Possess/Use</c:v>
                </c:pt>
                <c:pt idx="1">
                  <c:v> Shoplifting-Removal of Goods</c:v>
                </c:pt>
                <c:pt idx="2">
                  <c:v> Criminal Trespass 3rd Deg-Property</c:v>
                </c:pt>
                <c:pt idx="3">
                  <c:v> Warrant - Fel - Other Jurisdiction</c:v>
                </c:pt>
                <c:pt idx="4">
                  <c:v> Warrant - Misd - Other Jurisdiction</c:v>
                </c:pt>
                <c:pt idx="5">
                  <c:v> DUI-BAC of .08 or More</c:v>
                </c:pt>
                <c:pt idx="6">
                  <c:v> Disorderly Conduct-Disruptive Behavior</c:v>
                </c:pt>
                <c:pt idx="7">
                  <c:v> DUI-Impaired to Slightest Degree</c:v>
                </c:pt>
                <c:pt idx="8">
                  <c:v> Drug Paraphernalia-Possess/Use</c:v>
                </c:pt>
                <c:pt idx="9">
                  <c:v> Suspended/Revoked D.L.</c:v>
                </c:pt>
              </c:strCache>
            </c:strRef>
          </c:cat>
          <c:val>
            <c:numRef>
              <c:f>Pivots!$N$8:$N$18</c:f>
              <c:numCache>
                <c:formatCode>#,##0</c:formatCode>
                <c:ptCount val="10"/>
                <c:pt idx="0">
                  <c:v>521</c:v>
                </c:pt>
                <c:pt idx="1">
                  <c:v>534</c:v>
                </c:pt>
                <c:pt idx="2">
                  <c:v>544</c:v>
                </c:pt>
                <c:pt idx="3">
                  <c:v>837</c:v>
                </c:pt>
                <c:pt idx="4">
                  <c:v>987</c:v>
                </c:pt>
                <c:pt idx="5">
                  <c:v>1069</c:v>
                </c:pt>
                <c:pt idx="6">
                  <c:v>1107</c:v>
                </c:pt>
                <c:pt idx="7">
                  <c:v>1243</c:v>
                </c:pt>
                <c:pt idx="8">
                  <c:v>1377</c:v>
                </c:pt>
                <c:pt idx="9">
                  <c:v>1379</c:v>
                </c:pt>
              </c:numCache>
            </c:numRef>
          </c:val>
          <c:extLst>
            <c:ext xmlns:c16="http://schemas.microsoft.com/office/drawing/2014/chart" uri="{C3380CC4-5D6E-409C-BE32-E72D297353CC}">
              <c16:uniqueId val="{00000000-6E75-4588-880C-17689D45CC1B}"/>
            </c:ext>
          </c:extLst>
        </c:ser>
        <c:dLbls>
          <c:showLegendKey val="0"/>
          <c:showVal val="0"/>
          <c:showCatName val="0"/>
          <c:showSerName val="0"/>
          <c:showPercent val="0"/>
          <c:showBubbleSize val="0"/>
        </c:dLbls>
        <c:gapWidth val="100"/>
        <c:axId val="1609612544"/>
        <c:axId val="1609610144"/>
      </c:barChart>
      <c:catAx>
        <c:axId val="1609612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09610144"/>
        <c:crosses val="autoZero"/>
        <c:auto val="1"/>
        <c:lblAlgn val="ctr"/>
        <c:lblOffset val="100"/>
        <c:noMultiLvlLbl val="0"/>
      </c:catAx>
      <c:valAx>
        <c:axId val="1609610144"/>
        <c:scaling>
          <c:orientation val="minMax"/>
          <c:max val="150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09612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[Project.xlsx]Pivots!Arrests by Age Group</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Arrests by Age Group</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Pivots!$Q$7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Pivots!$P$8:$P$14</c:f>
              <c:strCache>
                <c:ptCount val="6"/>
                <c:pt idx="0">
                  <c:v>26–35</c:v>
                </c:pt>
                <c:pt idx="1">
                  <c:v>36–45</c:v>
                </c:pt>
                <c:pt idx="2">
                  <c:v>18–25</c:v>
                </c:pt>
                <c:pt idx="3">
                  <c:v>46–55</c:v>
                </c:pt>
                <c:pt idx="4">
                  <c:v>56–65</c:v>
                </c:pt>
                <c:pt idx="5">
                  <c:v>66+</c:v>
                </c:pt>
              </c:strCache>
            </c:strRef>
          </c:cat>
          <c:val>
            <c:numRef>
              <c:f>Pivots!$Q$8:$Q$14</c:f>
              <c:numCache>
                <c:formatCode>#,##0</c:formatCode>
                <c:ptCount val="6"/>
                <c:pt idx="0">
                  <c:v>6735</c:v>
                </c:pt>
                <c:pt idx="1">
                  <c:v>5157</c:v>
                </c:pt>
                <c:pt idx="2">
                  <c:v>4143</c:v>
                </c:pt>
                <c:pt idx="3">
                  <c:v>2696</c:v>
                </c:pt>
                <c:pt idx="4">
                  <c:v>1345</c:v>
                </c:pt>
                <c:pt idx="5">
                  <c:v>490</c:v>
                </c:pt>
              </c:numCache>
            </c:numRef>
          </c:val>
          <c:extLst>
            <c:ext xmlns:c16="http://schemas.microsoft.com/office/drawing/2014/chart" uri="{C3380CC4-5D6E-409C-BE32-E72D297353CC}">
              <c16:uniqueId val="{00000000-136D-4017-96E7-CF5B6D020FDF}"/>
            </c:ext>
          </c:extLst>
        </c:ser>
        <c:dLbls>
          <c:dLblPos val="ctr"/>
          <c:showLegendKey val="0"/>
          <c:showVal val="1"/>
          <c:showCatName val="0"/>
          <c:showSerName val="0"/>
          <c:showPercent val="0"/>
          <c:showBubbleSize val="0"/>
        </c:dLbls>
        <c:gapWidth val="150"/>
        <c:overlap val="100"/>
        <c:axId val="1412563888"/>
        <c:axId val="1412567728"/>
      </c:barChart>
      <c:catAx>
        <c:axId val="141256388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 Age Group</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12567728"/>
        <c:crosses val="autoZero"/>
        <c:auto val="1"/>
        <c:lblAlgn val="ctr"/>
        <c:lblOffset val="100"/>
        <c:noMultiLvlLbl val="0"/>
      </c:catAx>
      <c:valAx>
        <c:axId val="1412567728"/>
        <c:scaling>
          <c:orientation val="minMax"/>
          <c:max val="7000"/>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Number of Arrests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 sourceLinked="1"/>
        <c:majorTickMark val="none"/>
        <c:minorTickMark val="none"/>
        <c:tickLblPos val="nextTo"/>
        <c:crossAx val="141256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Forecast for Total Arrests by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Forecast!$B$1</c:f>
              <c:strCache>
                <c:ptCount val="1"/>
                <c:pt idx="0">
                  <c:v>Values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Forecast!$B$2:$B$23</c:f>
              <c:numCache>
                <c:formatCode>General</c:formatCode>
                <c:ptCount val="22"/>
                <c:pt idx="0">
                  <c:v>1</c:v>
                </c:pt>
                <c:pt idx="1">
                  <c:v>1</c:v>
                </c:pt>
                <c:pt idx="2">
                  <c:v>1</c:v>
                </c:pt>
                <c:pt idx="3">
                  <c:v>824</c:v>
                </c:pt>
                <c:pt idx="4">
                  <c:v>1637</c:v>
                </c:pt>
                <c:pt idx="5">
                  <c:v>1572</c:v>
                </c:pt>
                <c:pt idx="6">
                  <c:v>1811</c:v>
                </c:pt>
                <c:pt idx="7">
                  <c:v>1628</c:v>
                </c:pt>
                <c:pt idx="8">
                  <c:v>1630</c:v>
                </c:pt>
                <c:pt idx="9">
                  <c:v>1596</c:v>
                </c:pt>
                <c:pt idx="10">
                  <c:v>1542</c:v>
                </c:pt>
                <c:pt idx="11">
                  <c:v>1545</c:v>
                </c:pt>
                <c:pt idx="12">
                  <c:v>1501</c:v>
                </c:pt>
                <c:pt idx="13">
                  <c:v>1675</c:v>
                </c:pt>
                <c:pt idx="14">
                  <c:v>1495</c:v>
                </c:pt>
                <c:pt idx="15">
                  <c:v>1593</c:v>
                </c:pt>
                <c:pt idx="16">
                  <c:v>515</c:v>
                </c:pt>
              </c:numCache>
            </c:numRef>
          </c:val>
          <c:smooth val="0"/>
          <c:extLst>
            <c:ext xmlns:c16="http://schemas.microsoft.com/office/drawing/2014/chart" uri="{C3380CC4-5D6E-409C-BE32-E72D297353CC}">
              <c16:uniqueId val="{00000000-B7EC-4B6E-BA9C-0677F92FBBAD}"/>
            </c:ext>
          </c:extLst>
        </c:ser>
        <c:ser>
          <c:idx val="1"/>
          <c:order val="1"/>
          <c:tx>
            <c:strRef>
              <c:f>Forecast!$C$1</c:f>
              <c:strCache>
                <c:ptCount val="1"/>
                <c:pt idx="0">
                  <c:v>Forecast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Forecast!$A$2:$A$23</c:f>
              <c:numCache>
                <c:formatCode>mmm\-yy</c:formatCode>
                <c:ptCount val="22"/>
                <c:pt idx="0">
                  <c:v>45474</c:v>
                </c:pt>
                <c:pt idx="1">
                  <c:v>45505</c:v>
                </c:pt>
                <c:pt idx="2">
                  <c:v>45536</c:v>
                </c:pt>
                <c:pt idx="3">
                  <c:v>45566</c:v>
                </c:pt>
                <c:pt idx="4">
                  <c:v>45597</c:v>
                </c:pt>
                <c:pt idx="5">
                  <c:v>45627</c:v>
                </c:pt>
                <c:pt idx="6">
                  <c:v>45658</c:v>
                </c:pt>
                <c:pt idx="7">
                  <c:v>45689</c:v>
                </c:pt>
                <c:pt idx="8">
                  <c:v>45717</c:v>
                </c:pt>
                <c:pt idx="9">
                  <c:v>45748</c:v>
                </c:pt>
                <c:pt idx="10">
                  <c:v>45778</c:v>
                </c:pt>
                <c:pt idx="11">
                  <c:v>45809</c:v>
                </c:pt>
                <c:pt idx="12">
                  <c:v>45839</c:v>
                </c:pt>
                <c:pt idx="13">
                  <c:v>45870</c:v>
                </c:pt>
                <c:pt idx="14">
                  <c:v>45901</c:v>
                </c:pt>
                <c:pt idx="15">
                  <c:v>45931</c:v>
                </c:pt>
                <c:pt idx="16">
                  <c:v>45962</c:v>
                </c:pt>
                <c:pt idx="17">
                  <c:v>45992</c:v>
                </c:pt>
                <c:pt idx="18">
                  <c:v>46023</c:v>
                </c:pt>
                <c:pt idx="19">
                  <c:v>46054</c:v>
                </c:pt>
                <c:pt idx="20">
                  <c:v>46082</c:v>
                </c:pt>
                <c:pt idx="21">
                  <c:v>46113</c:v>
                </c:pt>
              </c:numCache>
            </c:numRef>
          </c:cat>
          <c:val>
            <c:numRef>
              <c:f>Forecast!$C$2:$C$23</c:f>
              <c:numCache>
                <c:formatCode>General</c:formatCode>
                <c:ptCount val="22"/>
                <c:pt idx="16">
                  <c:v>515</c:v>
                </c:pt>
                <c:pt idx="17">
                  <c:v>581.86274509803945</c:v>
                </c:pt>
                <c:pt idx="18">
                  <c:v>648.72549019607845</c:v>
                </c:pt>
                <c:pt idx="19">
                  <c:v>715.58823529411791</c:v>
                </c:pt>
                <c:pt idx="20">
                  <c:v>782.45098039215679</c:v>
                </c:pt>
                <c:pt idx="21">
                  <c:v>849.31372549019636</c:v>
                </c:pt>
              </c:numCache>
            </c:numRef>
          </c:val>
          <c:smooth val="0"/>
          <c:extLst>
            <c:ext xmlns:c16="http://schemas.microsoft.com/office/drawing/2014/chart" uri="{C3380CC4-5D6E-409C-BE32-E72D297353CC}">
              <c16:uniqueId val="{00000001-B7EC-4B6E-BA9C-0677F92FBBAD}"/>
            </c:ext>
          </c:extLst>
        </c:ser>
        <c:ser>
          <c:idx val="2"/>
          <c:order val="2"/>
          <c:tx>
            <c:strRef>
              <c:f>Forecast!$D$1</c:f>
              <c:strCache>
                <c:ptCount val="1"/>
                <c:pt idx="0">
                  <c:v>Lower Confidence Bound</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Forecast!$A$2:$A$23</c:f>
              <c:numCache>
                <c:formatCode>mmm\-yy</c:formatCode>
                <c:ptCount val="22"/>
                <c:pt idx="0">
                  <c:v>45474</c:v>
                </c:pt>
                <c:pt idx="1">
                  <c:v>45505</c:v>
                </c:pt>
                <c:pt idx="2">
                  <c:v>45536</c:v>
                </c:pt>
                <c:pt idx="3">
                  <c:v>45566</c:v>
                </c:pt>
                <c:pt idx="4">
                  <c:v>45597</c:v>
                </c:pt>
                <c:pt idx="5">
                  <c:v>45627</c:v>
                </c:pt>
                <c:pt idx="6">
                  <c:v>45658</c:v>
                </c:pt>
                <c:pt idx="7">
                  <c:v>45689</c:v>
                </c:pt>
                <c:pt idx="8">
                  <c:v>45717</c:v>
                </c:pt>
                <c:pt idx="9">
                  <c:v>45748</c:v>
                </c:pt>
                <c:pt idx="10">
                  <c:v>45778</c:v>
                </c:pt>
                <c:pt idx="11">
                  <c:v>45809</c:v>
                </c:pt>
                <c:pt idx="12">
                  <c:v>45839</c:v>
                </c:pt>
                <c:pt idx="13">
                  <c:v>45870</c:v>
                </c:pt>
                <c:pt idx="14">
                  <c:v>45901</c:v>
                </c:pt>
                <c:pt idx="15">
                  <c:v>45931</c:v>
                </c:pt>
                <c:pt idx="16">
                  <c:v>45962</c:v>
                </c:pt>
                <c:pt idx="17">
                  <c:v>45992</c:v>
                </c:pt>
                <c:pt idx="18">
                  <c:v>46023</c:v>
                </c:pt>
                <c:pt idx="19">
                  <c:v>46054</c:v>
                </c:pt>
                <c:pt idx="20">
                  <c:v>46082</c:v>
                </c:pt>
                <c:pt idx="21">
                  <c:v>46113</c:v>
                </c:pt>
              </c:numCache>
            </c:numRef>
          </c:cat>
          <c:val>
            <c:numRef>
              <c:f>Forecast!$D$2:$D$23</c:f>
              <c:numCache>
                <c:formatCode>General</c:formatCode>
                <c:ptCount val="22"/>
                <c:pt idx="16" formatCode="0.00">
                  <c:v>515</c:v>
                </c:pt>
                <c:pt idx="17" formatCode="0.00">
                  <c:v>-215.78885839375562</c:v>
                </c:pt>
                <c:pt idx="18" formatCode="0.00">
                  <c:v>-478.76034172955497</c:v>
                </c:pt>
                <c:pt idx="19" formatCode="0.00">
                  <c:v>-665.52449788376077</c:v>
                </c:pt>
                <c:pt idx="20" formatCode="0.00">
                  <c:v>-812.8526254171851</c:v>
                </c:pt>
                <c:pt idx="21" formatCode="0.00">
                  <c:v>-935.00385066486012</c:v>
                </c:pt>
              </c:numCache>
            </c:numRef>
          </c:val>
          <c:smooth val="0"/>
          <c:extLst>
            <c:ext xmlns:c16="http://schemas.microsoft.com/office/drawing/2014/chart" uri="{C3380CC4-5D6E-409C-BE32-E72D297353CC}">
              <c16:uniqueId val="{00000002-B7EC-4B6E-BA9C-0677F92FBBAD}"/>
            </c:ext>
          </c:extLst>
        </c:ser>
        <c:ser>
          <c:idx val="3"/>
          <c:order val="3"/>
          <c:tx>
            <c:strRef>
              <c:f>Forecast!$E$1</c:f>
              <c:strCache>
                <c:ptCount val="1"/>
                <c:pt idx="0">
                  <c:v>Upper Confidence Bound</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Forecast!$A$2:$A$23</c:f>
              <c:numCache>
                <c:formatCode>mmm\-yy</c:formatCode>
                <c:ptCount val="22"/>
                <c:pt idx="0">
                  <c:v>45474</c:v>
                </c:pt>
                <c:pt idx="1">
                  <c:v>45505</c:v>
                </c:pt>
                <c:pt idx="2">
                  <c:v>45536</c:v>
                </c:pt>
                <c:pt idx="3">
                  <c:v>45566</c:v>
                </c:pt>
                <c:pt idx="4">
                  <c:v>45597</c:v>
                </c:pt>
                <c:pt idx="5">
                  <c:v>45627</c:v>
                </c:pt>
                <c:pt idx="6">
                  <c:v>45658</c:v>
                </c:pt>
                <c:pt idx="7">
                  <c:v>45689</c:v>
                </c:pt>
                <c:pt idx="8">
                  <c:v>45717</c:v>
                </c:pt>
                <c:pt idx="9">
                  <c:v>45748</c:v>
                </c:pt>
                <c:pt idx="10">
                  <c:v>45778</c:v>
                </c:pt>
                <c:pt idx="11">
                  <c:v>45809</c:v>
                </c:pt>
                <c:pt idx="12">
                  <c:v>45839</c:v>
                </c:pt>
                <c:pt idx="13">
                  <c:v>45870</c:v>
                </c:pt>
                <c:pt idx="14">
                  <c:v>45901</c:v>
                </c:pt>
                <c:pt idx="15">
                  <c:v>45931</c:v>
                </c:pt>
                <c:pt idx="16">
                  <c:v>45962</c:v>
                </c:pt>
                <c:pt idx="17">
                  <c:v>45992</c:v>
                </c:pt>
                <c:pt idx="18">
                  <c:v>46023</c:v>
                </c:pt>
                <c:pt idx="19">
                  <c:v>46054</c:v>
                </c:pt>
                <c:pt idx="20">
                  <c:v>46082</c:v>
                </c:pt>
                <c:pt idx="21">
                  <c:v>46113</c:v>
                </c:pt>
              </c:numCache>
            </c:numRef>
          </c:cat>
          <c:val>
            <c:numRef>
              <c:f>Forecast!$E$2:$E$23</c:f>
              <c:numCache>
                <c:formatCode>General</c:formatCode>
                <c:ptCount val="22"/>
                <c:pt idx="16" formatCode="0.00">
                  <c:v>515</c:v>
                </c:pt>
                <c:pt idx="17" formatCode="0.00">
                  <c:v>1379.5143485898345</c:v>
                </c:pt>
                <c:pt idx="18" formatCode="0.00">
                  <c:v>1776.2113221217119</c:v>
                </c:pt>
                <c:pt idx="19" formatCode="0.00">
                  <c:v>2096.7009684719965</c:v>
                </c:pt>
                <c:pt idx="20" formatCode="0.00">
                  <c:v>2377.7545862014986</c:v>
                </c:pt>
                <c:pt idx="21" formatCode="0.00">
                  <c:v>2633.6313016452527</c:v>
                </c:pt>
              </c:numCache>
            </c:numRef>
          </c:val>
          <c:smooth val="0"/>
          <c:extLst>
            <c:ext xmlns:c16="http://schemas.microsoft.com/office/drawing/2014/chart" uri="{C3380CC4-5D6E-409C-BE32-E72D297353CC}">
              <c16:uniqueId val="{00000003-B7EC-4B6E-BA9C-0677F92FBBAD}"/>
            </c:ext>
          </c:extLst>
        </c:ser>
        <c:dLbls>
          <c:showLegendKey val="0"/>
          <c:showVal val="0"/>
          <c:showCatName val="0"/>
          <c:showSerName val="0"/>
          <c:showPercent val="0"/>
          <c:showBubbleSize val="0"/>
        </c:dLbls>
        <c:smooth val="0"/>
        <c:axId val="436254943"/>
        <c:axId val="436255423"/>
      </c:lineChart>
      <c:catAx>
        <c:axId val="436254943"/>
        <c:scaling>
          <c:orientation val="minMax"/>
        </c:scaling>
        <c:delete val="0"/>
        <c:axPos val="b"/>
        <c:majorTickMark val="none"/>
        <c:minorTickMark val="none"/>
        <c:tickLblPos val="low"/>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6255423"/>
        <c:crosses val="autoZero"/>
        <c:auto val="1"/>
        <c:lblAlgn val="ctr"/>
        <c:lblOffset val="100"/>
        <c:noMultiLvlLbl val="0"/>
      </c:catAx>
      <c:valAx>
        <c:axId val="4362554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6254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6</xdr:col>
      <xdr:colOff>9525</xdr:colOff>
      <xdr:row>8</xdr:row>
      <xdr:rowOff>171450</xdr:rowOff>
    </xdr:from>
    <xdr:to>
      <xdr:col>17</xdr:col>
      <xdr:colOff>600075</xdr:colOff>
      <xdr:row>34</xdr:row>
      <xdr:rowOff>38099</xdr:rowOff>
    </xdr:to>
    <xdr:graphicFrame macro="">
      <xdr:nvGraphicFramePr>
        <xdr:cNvPr id="2" name="Arrests by month">
          <a:extLst>
            <a:ext uri="{FF2B5EF4-FFF2-40B4-BE49-F238E27FC236}">
              <a16:creationId xmlns:a16="http://schemas.microsoft.com/office/drawing/2014/main" id="{67523F79-960D-4BDB-85DB-EFF309349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601980</xdr:colOff>
      <xdr:row>59</xdr:row>
      <xdr:rowOff>28575</xdr:rowOff>
    </xdr:from>
    <xdr:to>
      <xdr:col>31</xdr:col>
      <xdr:colOff>69274</xdr:colOff>
      <xdr:row>82</xdr:row>
      <xdr:rowOff>9525</xdr:rowOff>
    </xdr:to>
    <xdr:graphicFrame macro="">
      <xdr:nvGraphicFramePr>
        <xdr:cNvPr id="5" name="Arrests by race">
          <a:extLst>
            <a:ext uri="{FF2B5EF4-FFF2-40B4-BE49-F238E27FC236}">
              <a16:creationId xmlns:a16="http://schemas.microsoft.com/office/drawing/2014/main" id="{4E86D524-3264-4841-907A-29FD65B92B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7620</xdr:colOff>
      <xdr:row>8</xdr:row>
      <xdr:rowOff>165735</xdr:rowOff>
    </xdr:from>
    <xdr:to>
      <xdr:col>31</xdr:col>
      <xdr:colOff>0</xdr:colOff>
      <xdr:row>33</xdr:row>
      <xdr:rowOff>171450</xdr:rowOff>
    </xdr:to>
    <xdr:graphicFrame macro="">
      <xdr:nvGraphicFramePr>
        <xdr:cNvPr id="6" name="Arrests by sex">
          <a:extLst>
            <a:ext uri="{FF2B5EF4-FFF2-40B4-BE49-F238E27FC236}">
              <a16:creationId xmlns:a16="http://schemas.microsoft.com/office/drawing/2014/main" id="{69BFED8E-C585-4199-8EC0-FDA0F950BA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9525</xdr:colOff>
      <xdr:row>59</xdr:row>
      <xdr:rowOff>19050</xdr:rowOff>
    </xdr:from>
    <xdr:to>
      <xdr:col>18</xdr:col>
      <xdr:colOff>9525</xdr:colOff>
      <xdr:row>82</xdr:row>
      <xdr:rowOff>28575</xdr:rowOff>
    </xdr:to>
    <xdr:graphicFrame macro="">
      <xdr:nvGraphicFramePr>
        <xdr:cNvPr id="3" name="Top 10 officer arrests">
          <a:extLst>
            <a:ext uri="{FF2B5EF4-FFF2-40B4-BE49-F238E27FC236}">
              <a16:creationId xmlns:a16="http://schemas.microsoft.com/office/drawing/2014/main" id="{93EFDB5C-D50D-4609-9832-0F0A841DB5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600075</xdr:colOff>
      <xdr:row>34</xdr:row>
      <xdr:rowOff>175259</xdr:rowOff>
    </xdr:from>
    <xdr:to>
      <xdr:col>17</xdr:col>
      <xdr:colOff>600075</xdr:colOff>
      <xdr:row>58</xdr:row>
      <xdr:rowOff>9524</xdr:rowOff>
    </xdr:to>
    <xdr:graphicFrame macro="">
      <xdr:nvGraphicFramePr>
        <xdr:cNvPr id="7" name="top 10 charges">
          <a:extLst>
            <a:ext uri="{FF2B5EF4-FFF2-40B4-BE49-F238E27FC236}">
              <a16:creationId xmlns:a16="http://schemas.microsoft.com/office/drawing/2014/main" id="{88FEDFEF-536F-4E79-AA1F-5D90A29AB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0</xdr:colOff>
      <xdr:row>34</xdr:row>
      <xdr:rowOff>171450</xdr:rowOff>
    </xdr:from>
    <xdr:to>
      <xdr:col>31</xdr:col>
      <xdr:colOff>55418</xdr:colOff>
      <xdr:row>57</xdr:row>
      <xdr:rowOff>152400</xdr:rowOff>
    </xdr:to>
    <xdr:graphicFrame macro="">
      <xdr:nvGraphicFramePr>
        <xdr:cNvPr id="8" name="Arrests by age group">
          <a:extLst>
            <a:ext uri="{FF2B5EF4-FFF2-40B4-BE49-F238E27FC236}">
              <a16:creationId xmlns:a16="http://schemas.microsoft.com/office/drawing/2014/main" id="{EEF24B22-DB32-44C5-9486-44756C590F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600075</xdr:colOff>
      <xdr:row>23</xdr:row>
      <xdr:rowOff>123826</xdr:rowOff>
    </xdr:from>
    <xdr:to>
      <xdr:col>3</xdr:col>
      <xdr:colOff>600075</xdr:colOff>
      <xdr:row>35</xdr:row>
      <xdr:rowOff>88900</xdr:rowOff>
    </xdr:to>
    <mc:AlternateContent xmlns:mc="http://schemas.openxmlformats.org/markup-compatibility/2006" xmlns:a14="http://schemas.microsoft.com/office/drawing/2010/main">
      <mc:Choice Requires="a14">
        <xdr:graphicFrame macro="">
          <xdr:nvGraphicFramePr>
            <xdr:cNvPr id="9" name="Age Group">
              <a:extLst>
                <a:ext uri="{FF2B5EF4-FFF2-40B4-BE49-F238E27FC236}">
                  <a16:creationId xmlns:a16="http://schemas.microsoft.com/office/drawing/2014/main" id="{3E8B6CDF-9AE4-7EA6-FCAC-E0FCBDFBC7EE}"/>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600075" y="4286251"/>
              <a:ext cx="1828800" cy="20364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563706</xdr:colOff>
      <xdr:row>14</xdr:row>
      <xdr:rowOff>31174</xdr:rowOff>
    </xdr:from>
    <xdr:to>
      <xdr:col>3</xdr:col>
      <xdr:colOff>563706</xdr:colOff>
      <xdr:row>19</xdr:row>
      <xdr:rowOff>92134</xdr:rowOff>
    </xdr:to>
    <mc:AlternateContent xmlns:mc="http://schemas.openxmlformats.org/markup-compatibility/2006" xmlns:a14="http://schemas.microsoft.com/office/drawing/2010/main">
      <mc:Choice Requires="a14">
        <xdr:graphicFrame macro="">
          <xdr:nvGraphicFramePr>
            <xdr:cNvPr id="10" name="Sex">
              <a:extLst>
                <a:ext uri="{FF2B5EF4-FFF2-40B4-BE49-F238E27FC236}">
                  <a16:creationId xmlns:a16="http://schemas.microsoft.com/office/drawing/2014/main" id="{2732AE51-DDE4-7E70-4EFB-D5726AB18A8C}"/>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563706" y="2621974"/>
              <a:ext cx="1828800" cy="9862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xdr:colOff>
      <xdr:row>59</xdr:row>
      <xdr:rowOff>30480</xdr:rowOff>
    </xdr:from>
    <xdr:to>
      <xdr:col>4</xdr:col>
      <xdr:colOff>7620</xdr:colOff>
      <xdr:row>71</xdr:row>
      <xdr:rowOff>175260</xdr:rowOff>
    </xdr:to>
    <mc:AlternateContent xmlns:mc="http://schemas.openxmlformats.org/markup-compatibility/2006" xmlns:a14="http://schemas.microsoft.com/office/drawing/2010/main">
      <mc:Choice Requires="a14">
        <xdr:graphicFrame macro="">
          <xdr:nvGraphicFramePr>
            <xdr:cNvPr id="11" name="Race">
              <a:extLst>
                <a:ext uri="{FF2B5EF4-FFF2-40B4-BE49-F238E27FC236}">
                  <a16:creationId xmlns:a16="http://schemas.microsoft.com/office/drawing/2014/main" id="{D50B7D81-8634-B212-5911-CCBD56204C82}"/>
                </a:ext>
              </a:extLst>
            </xdr:cNvPr>
            <xdr:cNvGraphicFramePr/>
          </xdr:nvGraphicFramePr>
          <xdr:xfrm>
            <a:off x="0" y="0"/>
            <a:ext cx="0" cy="0"/>
          </xdr:xfrm>
          <a:graphic>
            <a:graphicData uri="http://schemas.microsoft.com/office/drawing/2010/slicer">
              <sle:slicer xmlns:sle="http://schemas.microsoft.com/office/drawing/2010/slicer" name="Race"/>
            </a:graphicData>
          </a:graphic>
        </xdr:graphicFrame>
      </mc:Choice>
      <mc:Fallback xmlns="">
        <xdr:sp macro="" textlink="">
          <xdr:nvSpPr>
            <xdr:cNvPr id="0" name=""/>
            <xdr:cNvSpPr>
              <a:spLocks noTextEdit="1"/>
            </xdr:cNvSpPr>
          </xdr:nvSpPr>
          <xdr:spPr>
            <a:xfrm>
              <a:off x="617220" y="10708005"/>
              <a:ext cx="1828800" cy="2316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381847</xdr:colOff>
      <xdr:row>48</xdr:row>
      <xdr:rowOff>2752</xdr:rowOff>
    </xdr:from>
    <xdr:to>
      <xdr:col>4</xdr:col>
      <xdr:colOff>186267</xdr:colOff>
      <xdr:row>56</xdr:row>
      <xdr:rowOff>142875</xdr:rowOff>
    </xdr:to>
    <mc:AlternateContent xmlns:mc="http://schemas.openxmlformats.org/markup-compatibility/2006" xmlns:a14="http://schemas.microsoft.com/office/drawing/2010/main">
      <mc:Choice Requires="a14">
        <xdr:graphicFrame macro="">
          <xdr:nvGraphicFramePr>
            <xdr:cNvPr id="12" name="ArrestDate (Month)">
              <a:extLst>
                <a:ext uri="{FF2B5EF4-FFF2-40B4-BE49-F238E27FC236}">
                  <a16:creationId xmlns:a16="http://schemas.microsoft.com/office/drawing/2014/main" id="{AAF0F0CC-3B46-68FA-2E7C-E3602233D13D}"/>
                </a:ext>
              </a:extLst>
            </xdr:cNvPr>
            <xdr:cNvGraphicFramePr/>
          </xdr:nvGraphicFramePr>
          <xdr:xfrm>
            <a:off x="0" y="0"/>
            <a:ext cx="0" cy="0"/>
          </xdr:xfrm>
          <a:graphic>
            <a:graphicData uri="http://schemas.microsoft.com/office/drawing/2010/slicer">
              <sle:slicer xmlns:sle="http://schemas.microsoft.com/office/drawing/2010/slicer" name="ArrestDate (Month)"/>
            </a:graphicData>
          </a:graphic>
        </xdr:graphicFrame>
      </mc:Choice>
      <mc:Fallback xmlns="">
        <xdr:sp macro="" textlink="">
          <xdr:nvSpPr>
            <xdr:cNvPr id="0" name=""/>
            <xdr:cNvSpPr>
              <a:spLocks noTextEdit="1"/>
            </xdr:cNvSpPr>
          </xdr:nvSpPr>
          <xdr:spPr>
            <a:xfrm>
              <a:off x="381847" y="8689552"/>
              <a:ext cx="2242820" cy="15879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433704</xdr:colOff>
      <xdr:row>38</xdr:row>
      <xdr:rowOff>77895</xdr:rowOff>
    </xdr:from>
    <xdr:to>
      <xdr:col>4</xdr:col>
      <xdr:colOff>76199</xdr:colOff>
      <xdr:row>44</xdr:row>
      <xdr:rowOff>28575</xdr:rowOff>
    </xdr:to>
    <mc:AlternateContent xmlns:mc="http://schemas.openxmlformats.org/markup-compatibility/2006" xmlns:a14="http://schemas.microsoft.com/office/drawing/2010/main">
      <mc:Choice Requires="a14">
        <xdr:graphicFrame macro="">
          <xdr:nvGraphicFramePr>
            <xdr:cNvPr id="13" name="ArrestDate (Year)">
              <a:extLst>
                <a:ext uri="{FF2B5EF4-FFF2-40B4-BE49-F238E27FC236}">
                  <a16:creationId xmlns:a16="http://schemas.microsoft.com/office/drawing/2014/main" id="{5D458A7E-15B7-3344-03BC-38A524482133}"/>
                </a:ext>
              </a:extLst>
            </xdr:cNvPr>
            <xdr:cNvGraphicFramePr/>
          </xdr:nvGraphicFramePr>
          <xdr:xfrm>
            <a:off x="0" y="0"/>
            <a:ext cx="0" cy="0"/>
          </xdr:xfrm>
          <a:graphic>
            <a:graphicData uri="http://schemas.microsoft.com/office/drawing/2010/slicer">
              <sle:slicer xmlns:sle="http://schemas.microsoft.com/office/drawing/2010/slicer" name="ArrestDate (Year)"/>
            </a:graphicData>
          </a:graphic>
        </xdr:graphicFrame>
      </mc:Choice>
      <mc:Fallback xmlns="">
        <xdr:sp macro="" textlink="">
          <xdr:nvSpPr>
            <xdr:cNvPr id="0" name=""/>
            <xdr:cNvSpPr>
              <a:spLocks noTextEdit="1"/>
            </xdr:cNvSpPr>
          </xdr:nvSpPr>
          <xdr:spPr>
            <a:xfrm>
              <a:off x="433704" y="6954945"/>
              <a:ext cx="2080895" cy="10365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114299</xdr:colOff>
      <xdr:row>1</xdr:row>
      <xdr:rowOff>19050</xdr:rowOff>
    </xdr:from>
    <xdr:to>
      <xdr:col>3</xdr:col>
      <xdr:colOff>447674</xdr:colOff>
      <xdr:row>9</xdr:row>
      <xdr:rowOff>108800</xdr:rowOff>
    </xdr:to>
    <xdr:pic>
      <xdr:nvPicPr>
        <xdr:cNvPr id="15" name="Picture 14" descr="Learn more about Scottsdale Police Foundation">
          <a:extLst>
            <a:ext uri="{FF2B5EF4-FFF2-40B4-BE49-F238E27FC236}">
              <a16:creationId xmlns:a16="http://schemas.microsoft.com/office/drawing/2014/main" id="{07EC373E-F59A-633D-A36C-CF202690E9A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23899" y="200025"/>
          <a:ext cx="1552575" cy="1537550"/>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oneCellAnchor>
    <xdr:from>
      <xdr:col>5</xdr:col>
      <xdr:colOff>600074</xdr:colOff>
      <xdr:row>1</xdr:row>
      <xdr:rowOff>135991</xdr:rowOff>
    </xdr:from>
    <xdr:ext cx="15235671" cy="843757"/>
    <xdr:sp macro="" textlink="">
      <xdr:nvSpPr>
        <xdr:cNvPr id="16" name="Rectangle 15">
          <a:extLst>
            <a:ext uri="{FF2B5EF4-FFF2-40B4-BE49-F238E27FC236}">
              <a16:creationId xmlns:a16="http://schemas.microsoft.com/office/drawing/2014/main" id="{55A2BDD8-2C6D-46CD-CB89-698F21BC440E}"/>
            </a:ext>
          </a:extLst>
        </xdr:cNvPr>
        <xdr:cNvSpPr/>
      </xdr:nvSpPr>
      <xdr:spPr>
        <a:xfrm>
          <a:off x="3648074" y="316100"/>
          <a:ext cx="15235671" cy="843757"/>
        </a:xfrm>
        <a:prstGeom prst="rect">
          <a:avLst/>
        </a:prstGeom>
        <a:noFill/>
      </xdr:spPr>
      <xdr:txBody>
        <a:bodyPr wrap="square" lIns="91440" tIns="45720" rIns="91440" bIns="45720">
          <a:spAutoFit/>
          <a:scene3d>
            <a:camera prst="orthographicFront"/>
            <a:lightRig rig="soft" dir="t">
              <a:rot lat="0" lon="0" rev="15600000"/>
            </a:lightRig>
          </a:scene3d>
          <a:sp3d extrusionH="57150" prstMaterial="softEdge">
            <a:bevelT w="25400" h="38100"/>
          </a:sp3d>
        </a:bodyPr>
        <a:lstStyle/>
        <a:p>
          <a:pPr algn="ctr"/>
          <a:r>
            <a:rPr lang="en-US" sz="4800" b="1" cap="none" spc="0">
              <a:ln/>
              <a:solidFill>
                <a:schemeClr val="accent4"/>
              </a:solidFill>
              <a:effectLst/>
            </a:rPr>
            <a:t>Scottdale</a:t>
          </a:r>
          <a:r>
            <a:rPr lang="en-US" sz="4800" b="1" cap="none" spc="0" baseline="0">
              <a:ln/>
              <a:solidFill>
                <a:schemeClr val="accent4"/>
              </a:solidFill>
              <a:effectLst/>
            </a:rPr>
            <a:t> </a:t>
          </a:r>
          <a:r>
            <a:rPr lang="en-US" sz="4800" b="1" cap="none" spc="0">
              <a:ln/>
              <a:solidFill>
                <a:schemeClr val="accent4"/>
              </a:solidFill>
              <a:effectLst/>
            </a:rPr>
            <a:t>Arrest Trends &amp; Demographics Dashboard</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5</xdr:col>
      <xdr:colOff>579120</xdr:colOff>
      <xdr:row>8</xdr:row>
      <xdr:rowOff>171450</xdr:rowOff>
    </xdr:from>
    <xdr:to>
      <xdr:col>18</xdr:col>
      <xdr:colOff>337185</xdr:colOff>
      <xdr:row>28</xdr:row>
      <xdr:rowOff>180975</xdr:rowOff>
    </xdr:to>
    <xdr:graphicFrame macro="">
      <xdr:nvGraphicFramePr>
        <xdr:cNvPr id="2" name="Chart 1">
          <a:extLst>
            <a:ext uri="{FF2B5EF4-FFF2-40B4-BE49-F238E27FC236}">
              <a16:creationId xmlns:a16="http://schemas.microsoft.com/office/drawing/2014/main" id="{3525FDD2-E842-21D3-E3D1-B6CEEDDC26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yssa Carley" refreshedDate="46107.411694212962" backgroundQuery="1" createdVersion="8" refreshedVersion="8" minRefreshableVersion="3" recordCount="0" supportSubquery="1" supportAdvancedDrill="1" xr:uid="{16030EF8-5205-45C9-BCC8-07DE64059FE6}">
  <cacheSource type="external" connectionId="4"/>
  <cacheFields count="4">
    <cacheField name="[PD_Arrests].[ArrestDate (Month)].[ArrestDate (Month)]" caption="ArrestDate (Month)" numFmtId="0" hierarchy="29" level="1">
      <sharedItems count="12">
        <s v="Jul"/>
        <s v="Sep"/>
        <s v="Oct"/>
        <s v="Nov"/>
        <s v="Dec"/>
        <s v="Jan"/>
        <s v="Feb"/>
        <s v="Mar"/>
        <s v="Apr"/>
        <s v="May"/>
        <s v="Jun"/>
        <s v="Aug"/>
      </sharedItems>
    </cacheField>
    <cacheField name="[PD_Arrests].[ArrestDate (Year)].[ArrestDate (Year)]" caption="ArrestDate (Year)" numFmtId="0" hierarchy="27" level="1">
      <sharedItems count="2">
        <s v="2024"/>
        <s v="2025"/>
      </sharedItems>
    </cacheField>
    <cacheField name="[Measures].[Total Arrests]" caption="Total Arrests" numFmtId="0" hierarchy="32" level="32767"/>
    <cacheField name="[PD_Arrests].[Sex].[Sex]" caption="Sex" numFmtId="0" hierarchy="15" level="1">
      <sharedItems containsSemiMixedTypes="0" containsNonDate="0" containsString="0"/>
    </cacheField>
  </cacheFields>
  <cacheHierarchies count="48">
    <cacheHierarchy uniqueName="[AZ_ZIPS].[zip]" caption="zip" attribute="1" defaultMemberUniqueName="[AZ_ZIPS].[zip].[All]" allUniqueName="[AZ_ZIPS].[zip].[All]" dimensionUniqueName="[AZ_ZIPS]" displayFolder="" count="0" memberValueDatatype="20" unbalanced="0"/>
    <cacheHierarchy uniqueName="[AZ_ZIPS].[city]" caption="city" attribute="1" defaultMemberUniqueName="[AZ_ZIPS].[city].[All]" allUniqueName="[AZ_ZIPS].[city].[All]" dimensionUniqueName="[AZ_ZIPS]" displayFolder="" count="0" memberValueDatatype="130" unbalanced="0"/>
    <cacheHierarchy uniqueName="[AZ_ZIPS].[state_name]" caption="state_name" attribute="1" defaultMemberUniqueName="[AZ_ZIPS].[state_name].[All]" allUniqueName="[AZ_ZIPS].[state_name].[All]" dimensionUniqueName="[AZ_ZIPS]" displayFolder="" count="0" memberValueDatatype="130" unbalanced="0"/>
    <cacheHierarchy uniqueName="[AZ_ZIPS].[county_name]" caption="county_name" attribute="1" defaultMemberUniqueName="[AZ_ZIPS].[county_name].[All]" allUniqueName="[AZ_ZIPS].[county_name].[All]" dimensionUniqueName="[AZ_ZIP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D_Arrests].[ArrestDate]" caption="ArrestDate" attribute="1" time="1" defaultMemberUniqueName="[PD_Arrests].[ArrestDate].[All]" allUniqueName="[PD_Arrests].[ArrestDate].[All]" dimensionUniqueName="[PD_Arrests]" displayFolder="" count="0" memberValueDatatype="7" unbalanced="0"/>
    <cacheHierarchy uniqueName="[PD_Arrests].[Arrestee]" caption="Arrestee" attribute="1" defaultMemberUniqueName="[PD_Arrests].[Arrestee].[All]" allUniqueName="[PD_Arrests].[Arrestee].[All]" dimensionUniqueName="[PD_Arrests]" displayFolder="" count="0" memberValueDatatype="130" unbalanced="0"/>
    <cacheHierarchy uniqueName="[PD_Arrests].[Race]" caption="Race" attribute="1" defaultMemberUniqueName="[PD_Arrests].[Race].[All]" allUniqueName="[PD_Arrests].[Race].[All]" dimensionUniqueName="[PD_Arrests]" displayFolder="" count="2" memberValueDatatype="130" unbalanced="0"/>
    <cacheHierarchy uniqueName="[PD_Arrests].[Sex]" caption="Sex" attribute="1" defaultMemberUniqueName="[PD_Arrests].[Sex].[All]" allUniqueName="[PD_Arrests].[Sex].[All]" dimensionUniqueName="[PD_Arrests]" displayFolder="" count="2" memberValueDatatype="130" unbalanced="0">
      <fieldsUsage count="2">
        <fieldUsage x="-1"/>
        <fieldUsage x="3"/>
      </fieldsUsage>
    </cacheHierarchy>
    <cacheHierarchy uniqueName="[PD_Arrests].[Age]" caption="Age" attribute="1" defaultMemberUniqueName="[PD_Arrests].[Age].[All]" allUniqueName="[PD_Arrests].[Age].[All]" dimensionUniqueName="[PD_Arrests]" displayFolder="" count="0" memberValueDatatype="20" unbalanced="0"/>
    <cacheHierarchy uniqueName="[PD_Arrests].[ArrestTime]" caption="ArrestTime" attribute="1" time="1" defaultMemberUniqueName="[PD_Arrests].[ArrestTime].[All]" allUniqueName="[PD_Arrests].[ArrestTime].[All]" dimensionUniqueName="[PD_Arrests]" displayFolder="" count="0" memberValueDatatype="7" unbalanced="0"/>
    <cacheHierarchy uniqueName="[PD_Arrests].[ArrestNum]" caption="ArrestNum" attribute="1" defaultMemberUniqueName="[PD_Arrests].[ArrestNum].[All]" allUniqueName="[PD_Arrests].[ArrestNum].[All]" dimensionUniqueName="[PD_Arrests]" displayFolder="" count="0" memberValueDatatype="130" unbalanced="0"/>
    <cacheHierarchy uniqueName="[PD_Arrests].[ArrestType]" caption="ArrestType" attribute="1" defaultMemberUniqueName="[PD_Arrests].[ArrestType].[All]" allUniqueName="[PD_Arrests].[ArrestType].[All]" dimensionUniqueName="[PD_Arrests]" displayFolder="" count="0" memberValueDatatype="130" unbalanced="0"/>
    <cacheHierarchy uniqueName="[PD_Arrests].[ChargeDescription]" caption="ChargeDescription" attribute="1" defaultMemberUniqueName="[PD_Arrests].[ChargeDescription].[All]" allUniqueName="[PD_Arrests].[ChargeDescription].[All]" dimensionUniqueName="[PD_Arrests]" displayFolder="" count="0" memberValueDatatype="130" unbalanced="0"/>
    <cacheHierarchy uniqueName="[PD_Arrests].[ArrestLocation]" caption="ArrestLocation" attribute="1" defaultMemberUniqueName="[PD_Arrests].[ArrestLocation].[All]" allUniqueName="[PD_Arrests].[ArrestLocation].[All]" dimensionUniqueName="[PD_Arrests]" displayFolder="" count="0" memberValueDatatype="130" unbalanced="0"/>
    <cacheHierarchy uniqueName="[PD_Arrests].[CityOfArrestee]" caption="CityOfArrestee" attribute="1" defaultMemberUniqueName="[PD_Arrests].[CityOfArrestee].[All]" allUniqueName="[PD_Arrests].[CityOfArrestee].[All]" dimensionUniqueName="[PD_Arrests]" displayFolder="" count="0" memberValueDatatype="130" unbalanced="0"/>
    <cacheHierarchy uniqueName="[PD_Arrests].[OfficerSerialNum]" caption="OfficerSerialNum" attribute="1" defaultMemberUniqueName="[PD_Arrests].[OfficerSerialNum].[All]" allUniqueName="[PD_Arrests].[OfficerSerialNum].[All]" dimensionUniqueName="[PD_Arrests]" displayFolder="" count="0" memberValueDatatype="130" unbalanced="0"/>
    <cacheHierarchy uniqueName="[PD_Arrests].[City]" caption="City" attribute="1" defaultMemberUniqueName="[PD_Arrests].[City].[All]" allUniqueName="[PD_Arrests].[City].[All]" dimensionUniqueName="[PD_Arrests]" displayFolder="" count="0" memberValueDatatype="130" unbalanced="0"/>
    <cacheHierarchy uniqueName="[PD_Arrests].[State]" caption="State" attribute="1" defaultMemberUniqueName="[PD_Arrests].[State].[All]" allUniqueName="[PD_Arrests].[State].[All]" dimensionUniqueName="[PD_Arrests]" displayFolder="" count="0" memberValueDatatype="130" unbalanced="0"/>
    <cacheHierarchy uniqueName="[PD_Arrests].[ZIP]" caption="ZIP" attribute="1" defaultMemberUniqueName="[PD_Arrests].[ZIP].[All]" allUniqueName="[PD_Arrests].[ZIP].[All]" dimensionUniqueName="[PD_Arrests]" displayFolder="" count="0" memberValueDatatype="130" unbalanced="0"/>
    <cacheHierarchy uniqueName="[PD_Arrests].[ArrestDate (Year)]" caption="ArrestDate (Year)" attribute="1" defaultMemberUniqueName="[PD_Arrests].[ArrestDate (Year)].[All]" allUniqueName="[PD_Arrests].[ArrestDate (Year)].[All]" dimensionUniqueName="[PD_Arrests]" displayFolder="" count="2" memberValueDatatype="130" unbalanced="0">
      <fieldsUsage count="2">
        <fieldUsage x="-1"/>
        <fieldUsage x="1"/>
      </fieldsUsage>
    </cacheHierarchy>
    <cacheHierarchy uniqueName="[PD_Arrests].[ArrestDate (Quarter)]" caption="ArrestDate (Quarter)" attribute="1" defaultMemberUniqueName="[PD_Arrests].[ArrestDate (Quarter)].[All]" allUniqueName="[PD_Arrests].[ArrestDate (Quarter)].[All]" dimensionUniqueName="[PD_Arrests]" displayFolder="" count="0" memberValueDatatype="130" unbalanced="0"/>
    <cacheHierarchy uniqueName="[PD_Arrests].[ArrestDate (Month)]" caption="ArrestDate (Month)" attribute="1" defaultMemberUniqueName="[PD_Arrests].[ArrestDate (Month)].[All]" allUniqueName="[PD_Arrests].[ArrestDate (Month)].[All]" dimensionUniqueName="[PD_Arrests]" displayFolder="" count="2" memberValueDatatype="130" unbalanced="0">
      <fieldsUsage count="2">
        <fieldUsage x="-1"/>
        <fieldUsage x="0"/>
      </fieldsUsage>
    </cacheHierarchy>
    <cacheHierarchy uniqueName="[PD_Arrests].[Age Group]" caption="Age Group" attribute="1" defaultMemberUniqueName="[PD_Arrests].[Age Group].[All]" allUniqueName="[PD_Arrests].[Age Group].[All]" dimensionUniqueName="[PD_Arrests]" displayFolder="" count="0" memberValueDatatype="130" unbalanced="0"/>
    <cacheHierarchy uniqueName="[PD_Arrests].[ArrestDate (Month Index)]" caption="ArrestDate (Month Index)" attribute="1" defaultMemberUniqueName="[PD_Arrests].[ArrestDate (Month Index)].[All]" allUniqueName="[PD_Arrests].[ArrestDate (Month Index)].[All]" dimensionUniqueName="[PD_Arrests]" displayFolder="" count="0" memberValueDatatype="20" unbalanced="0" hidden="1"/>
    <cacheHierarchy uniqueName="[Measures].[Total Arrests]" caption="Total Arrests" measure="1" displayFolder="" measureGroup="PD_Arrests" count="0" oneField="1">
      <fieldsUsage count="1">
        <fieldUsage x="2"/>
      </fieldsUsage>
    </cacheHierarchy>
    <cacheHierarchy uniqueName="[Measures].[Female Arrests]" caption="Female Arrests" measure="1" displayFolder="" measureGroup="PD_Arrests" count="0"/>
    <cacheHierarchy uniqueName="[Measures].[Arrestee Avg Age]" caption="Arrestee Avg Age" measure="1" displayFolder="" measureGroup="PD_Arrests" count="0"/>
    <cacheHierarchy uniqueName="[Measures].[Distinct Officer]" caption="Distinct Officer" measure="1" displayFolder="" measureGroup="PD_Arrests" count="0"/>
    <cacheHierarchy uniqueName="[Measures].[Arrests per Officer]" caption="Arrests per Officer" measure="1" displayFolder="" measureGroup="PD_Arrests" count="0"/>
    <cacheHierarchy uniqueName="[Measures].[Female Arrest Share]" caption="Female Arrest Share" measure="1" displayFolder="" measureGroup="PD_Arrests" count="0"/>
    <cacheHierarchy uniqueName="[Measures].[Repeat Offender Count]" caption="Repeat Offender Count" measure="1" displayFolder="" measureGroup="PD_Arrests" count="0"/>
    <cacheHierarchy uniqueName="[Measures].[__XL_Count PD_Arrests]" caption="__XL_Count PD_Arrests" measure="1" displayFolder="" measureGroup="PD_Arrests" count="0" hidden="1"/>
    <cacheHierarchy uniqueName="[Measures].[__XL_Count Calendar]" caption="__XL_Count Calendar" measure="1" displayFolder="" measureGroup="Calendar" count="0" hidden="1"/>
    <cacheHierarchy uniqueName="[Measures].[__XL_Count AZ_ZIPS]" caption="__XL_Count AZ_ZIPS" measure="1" displayFolder="" measureGroup="AZ_ZIPS" count="0" hidden="1"/>
    <cacheHierarchy uniqueName="[Measures].[__No measures defined]" caption="__No measures defined" measure="1" displayFolder="" count="0" hidden="1"/>
    <cacheHierarchy uniqueName="[Measures].[_Female Arrest Share Goal]" caption="_Female Arrest Share Goal" measure="1" displayFolder="" measureGroup="PD_Arrests" count="0" hidden="1"/>
    <cacheHierarchy uniqueName="[Measures].[_Female Arrest Share Status]" caption="_Female Arrest Share Status" measure="1" iconSet="6" displayFolder="" measureGroup="PD_Arrests" count="0" hidden="1"/>
    <cacheHierarchy uniqueName="[Measures].[_Repeat Offender Count Goal]" caption="_Repeat Offender Count Goal" measure="1" displayFolder="" measureGroup="PD_Arrests" count="0" hidden="1"/>
    <cacheHierarchy uniqueName="[Measures].[_Repeat Offender Count Status]" caption="_Repeat Offender Count Status" measure="1" iconSet="6" displayFolder="" measureGroup="PD_Arrests" count="0" hidden="1"/>
    <cacheHierarchy uniqueName="[Measures].[Count of ArrestDate (Year)]" caption="Count of ArrestDate (Year)" measure="1" displayFolder="" measureGroup="PD_Arrests" count="0" hidden="1">
      <extLst>
        <ext xmlns:x15="http://schemas.microsoft.com/office/spreadsheetml/2010/11/main" uri="{B97F6D7D-B522-45F9-BDA1-12C45D357490}">
          <x15:cacheHierarchy aggregatedColumn="27"/>
        </ext>
      </extLst>
    </cacheHierarchy>
  </cacheHierarchies>
  <kpis count="2">
    <kpi uniqueName="Female Arrest Share" caption="Female Arrest Share" displayFolder="" measureGroup="PD_Arrests" parent="" value="[Measures].[Female Arrest Share]" goal="[Measures].[_Female Arrest Share Goal]" status="[Measures].[_Female Arrest Share Status]" trend="" weight=""/>
    <kpi uniqueName="Repeat Offender Count" caption="Repeat Offender Count" displayFolder="" measureGroup="PD_Arrests" parent="" value="[Measures].[Repeat Offender Count]" goal="[Measures].[_Repeat Offender Count Goal]" status="[Measures].[_Repeat Offender Count Status]" trend="" weight=""/>
  </kpis>
  <dimensions count="4">
    <dimension name="AZ_ZIPS" uniqueName="[AZ_ZIPS]" caption="AZ_ZIPS"/>
    <dimension name="Calendar" uniqueName="[Calendar]" caption="Calendar"/>
    <dimension measure="1" name="Measures" uniqueName="[Measures]" caption="Measures"/>
    <dimension name="PD_Arrests" uniqueName="[PD_Arrests]" caption="PD_Arrests"/>
  </dimensions>
  <measureGroups count="3">
    <measureGroup name="AZ_ZIPS" caption="AZ_ZIPS"/>
    <measureGroup name="Calendar" caption="Calendar"/>
    <measureGroup name="PD_Arrests" caption="PD_Arrest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yssa Carley" refreshedDate="46107.41169479167" backgroundQuery="1" createdVersion="8" refreshedVersion="8" minRefreshableVersion="3" recordCount="0" supportSubquery="1" supportAdvancedDrill="1" xr:uid="{FAB0F4F8-E12E-404F-8676-8407AB8D4063}">
  <cacheSource type="external" connectionId="4"/>
  <cacheFields count="3">
    <cacheField name="[PD_Arrests].[Age Group].[Age Group]" caption="Age Group" numFmtId="0" hierarchy="30" level="1">
      <sharedItems count="6">
        <s v="18–25"/>
        <s v="26–35"/>
        <s v="36–45"/>
        <s v="46–55"/>
        <s v="56–65"/>
        <s v="66+"/>
      </sharedItems>
    </cacheField>
    <cacheField name="[Measures].[Total Arrests]" caption="Total Arrests" numFmtId="0" hierarchy="32" level="32767"/>
    <cacheField name="[PD_Arrests].[Sex].[Sex]" caption="Sex" numFmtId="0" hierarchy="15" level="1">
      <sharedItems containsSemiMixedTypes="0" containsNonDate="0" containsString="0"/>
    </cacheField>
  </cacheFields>
  <cacheHierarchies count="48">
    <cacheHierarchy uniqueName="[AZ_ZIPS].[zip]" caption="zip" attribute="1" defaultMemberUniqueName="[AZ_ZIPS].[zip].[All]" allUniqueName="[AZ_ZIPS].[zip].[All]" dimensionUniqueName="[AZ_ZIPS]" displayFolder="" count="0" memberValueDatatype="20" unbalanced="0"/>
    <cacheHierarchy uniqueName="[AZ_ZIPS].[city]" caption="city" attribute="1" defaultMemberUniqueName="[AZ_ZIPS].[city].[All]" allUniqueName="[AZ_ZIPS].[city].[All]" dimensionUniqueName="[AZ_ZIPS]" displayFolder="" count="0" memberValueDatatype="130" unbalanced="0"/>
    <cacheHierarchy uniqueName="[AZ_ZIPS].[state_name]" caption="state_name" attribute="1" defaultMemberUniqueName="[AZ_ZIPS].[state_name].[All]" allUniqueName="[AZ_ZIPS].[state_name].[All]" dimensionUniqueName="[AZ_ZIPS]" displayFolder="" count="0" memberValueDatatype="130" unbalanced="0"/>
    <cacheHierarchy uniqueName="[AZ_ZIPS].[county_name]" caption="county_name" attribute="1" defaultMemberUniqueName="[AZ_ZIPS].[county_name].[All]" allUniqueName="[AZ_ZIPS].[county_name].[All]" dimensionUniqueName="[AZ_ZIP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D_Arrests].[ArrestDate]" caption="ArrestDate" attribute="1" time="1" defaultMemberUniqueName="[PD_Arrests].[ArrestDate].[All]" allUniqueName="[PD_Arrests].[ArrestDate].[All]" dimensionUniqueName="[PD_Arrests]" displayFolder="" count="0" memberValueDatatype="7" unbalanced="0"/>
    <cacheHierarchy uniqueName="[PD_Arrests].[Arrestee]" caption="Arrestee" attribute="1" defaultMemberUniqueName="[PD_Arrests].[Arrestee].[All]" allUniqueName="[PD_Arrests].[Arrestee].[All]" dimensionUniqueName="[PD_Arrests]" displayFolder="" count="0" memberValueDatatype="130" unbalanced="0"/>
    <cacheHierarchy uniqueName="[PD_Arrests].[Race]" caption="Race" attribute="1" defaultMemberUniqueName="[PD_Arrests].[Race].[All]" allUniqueName="[PD_Arrests].[Race].[All]" dimensionUniqueName="[PD_Arrests]" displayFolder="" count="2" memberValueDatatype="130" unbalanced="0"/>
    <cacheHierarchy uniqueName="[PD_Arrests].[Sex]" caption="Sex" attribute="1" defaultMemberUniqueName="[PD_Arrests].[Sex].[All]" allUniqueName="[PD_Arrests].[Sex].[All]" dimensionUniqueName="[PD_Arrests]" displayFolder="" count="2" memberValueDatatype="130" unbalanced="0">
      <fieldsUsage count="2">
        <fieldUsage x="-1"/>
        <fieldUsage x="2"/>
      </fieldsUsage>
    </cacheHierarchy>
    <cacheHierarchy uniqueName="[PD_Arrests].[Age]" caption="Age" attribute="1" defaultMemberUniqueName="[PD_Arrests].[Age].[All]" allUniqueName="[PD_Arrests].[Age].[All]" dimensionUniqueName="[PD_Arrests]" displayFolder="" count="0" memberValueDatatype="20" unbalanced="0"/>
    <cacheHierarchy uniqueName="[PD_Arrests].[ArrestTime]" caption="ArrestTime" attribute="1" time="1" defaultMemberUniqueName="[PD_Arrests].[ArrestTime].[All]" allUniqueName="[PD_Arrests].[ArrestTime].[All]" dimensionUniqueName="[PD_Arrests]" displayFolder="" count="0" memberValueDatatype="7" unbalanced="0"/>
    <cacheHierarchy uniqueName="[PD_Arrests].[ArrestNum]" caption="ArrestNum" attribute="1" defaultMemberUniqueName="[PD_Arrests].[ArrestNum].[All]" allUniqueName="[PD_Arrests].[ArrestNum].[All]" dimensionUniqueName="[PD_Arrests]" displayFolder="" count="0" memberValueDatatype="130" unbalanced="0"/>
    <cacheHierarchy uniqueName="[PD_Arrests].[ArrestType]" caption="ArrestType" attribute="1" defaultMemberUniqueName="[PD_Arrests].[ArrestType].[All]" allUniqueName="[PD_Arrests].[ArrestType].[All]" dimensionUniqueName="[PD_Arrests]" displayFolder="" count="0" memberValueDatatype="130" unbalanced="0"/>
    <cacheHierarchy uniqueName="[PD_Arrests].[ChargeDescription]" caption="ChargeDescription" attribute="1" defaultMemberUniqueName="[PD_Arrests].[ChargeDescription].[All]" allUniqueName="[PD_Arrests].[ChargeDescription].[All]" dimensionUniqueName="[PD_Arrests]" displayFolder="" count="0" memberValueDatatype="130" unbalanced="0"/>
    <cacheHierarchy uniqueName="[PD_Arrests].[ArrestLocation]" caption="ArrestLocation" attribute="1" defaultMemberUniqueName="[PD_Arrests].[ArrestLocation].[All]" allUniqueName="[PD_Arrests].[ArrestLocation].[All]" dimensionUniqueName="[PD_Arrests]" displayFolder="" count="0" memberValueDatatype="130" unbalanced="0"/>
    <cacheHierarchy uniqueName="[PD_Arrests].[CityOfArrestee]" caption="CityOfArrestee" attribute="1" defaultMemberUniqueName="[PD_Arrests].[CityOfArrestee].[All]" allUniqueName="[PD_Arrests].[CityOfArrestee].[All]" dimensionUniqueName="[PD_Arrests]" displayFolder="" count="0" memberValueDatatype="130" unbalanced="0"/>
    <cacheHierarchy uniqueName="[PD_Arrests].[OfficerSerialNum]" caption="OfficerSerialNum" attribute="1" defaultMemberUniqueName="[PD_Arrests].[OfficerSerialNum].[All]" allUniqueName="[PD_Arrests].[OfficerSerialNum].[All]" dimensionUniqueName="[PD_Arrests]" displayFolder="" count="0" memberValueDatatype="130" unbalanced="0"/>
    <cacheHierarchy uniqueName="[PD_Arrests].[City]" caption="City" attribute="1" defaultMemberUniqueName="[PD_Arrests].[City].[All]" allUniqueName="[PD_Arrests].[City].[All]" dimensionUniqueName="[PD_Arrests]" displayFolder="" count="0" memberValueDatatype="130" unbalanced="0"/>
    <cacheHierarchy uniqueName="[PD_Arrests].[State]" caption="State" attribute="1" defaultMemberUniqueName="[PD_Arrests].[State].[All]" allUniqueName="[PD_Arrests].[State].[All]" dimensionUniqueName="[PD_Arrests]" displayFolder="" count="0" memberValueDatatype="130" unbalanced="0"/>
    <cacheHierarchy uniqueName="[PD_Arrests].[ZIP]" caption="ZIP" attribute="1" defaultMemberUniqueName="[PD_Arrests].[ZIP].[All]" allUniqueName="[PD_Arrests].[ZIP].[All]" dimensionUniqueName="[PD_Arrests]" displayFolder="" count="0" memberValueDatatype="130" unbalanced="0"/>
    <cacheHierarchy uniqueName="[PD_Arrests].[ArrestDate (Year)]" caption="ArrestDate (Year)" attribute="1" defaultMemberUniqueName="[PD_Arrests].[ArrestDate (Year)].[All]" allUniqueName="[PD_Arrests].[ArrestDate (Year)].[All]" dimensionUniqueName="[PD_Arrests]" displayFolder="" count="2" memberValueDatatype="130" unbalanced="0"/>
    <cacheHierarchy uniqueName="[PD_Arrests].[ArrestDate (Quarter)]" caption="ArrestDate (Quarter)" attribute="1" defaultMemberUniqueName="[PD_Arrests].[ArrestDate (Quarter)].[All]" allUniqueName="[PD_Arrests].[ArrestDate (Quarter)].[All]" dimensionUniqueName="[PD_Arrests]" displayFolder="" count="0" memberValueDatatype="130" unbalanced="0"/>
    <cacheHierarchy uniqueName="[PD_Arrests].[ArrestDate (Month)]" caption="ArrestDate (Month)" attribute="1" defaultMemberUniqueName="[PD_Arrests].[ArrestDate (Month)].[All]" allUniqueName="[PD_Arrests].[ArrestDate (Month)].[All]" dimensionUniqueName="[PD_Arrests]" displayFolder="" count="2" memberValueDatatype="130" unbalanced="0"/>
    <cacheHierarchy uniqueName="[PD_Arrests].[Age Group]" caption="Age Group" attribute="1" defaultMemberUniqueName="[PD_Arrests].[Age Group].[All]" allUniqueName="[PD_Arrests].[Age Group].[All]" dimensionUniqueName="[PD_Arrests]" displayFolder="" count="2" memberValueDatatype="130" unbalanced="0">
      <fieldsUsage count="2">
        <fieldUsage x="-1"/>
        <fieldUsage x="0"/>
      </fieldsUsage>
    </cacheHierarchy>
    <cacheHierarchy uniqueName="[PD_Arrests].[ArrestDate (Month Index)]" caption="ArrestDate (Month Index)" attribute="1" defaultMemberUniqueName="[PD_Arrests].[ArrestDate (Month Index)].[All]" allUniqueName="[PD_Arrests].[ArrestDate (Month Index)].[All]" dimensionUniqueName="[PD_Arrests]" displayFolder="" count="0" memberValueDatatype="20" unbalanced="0" hidden="1"/>
    <cacheHierarchy uniqueName="[Measures].[Total Arrests]" caption="Total Arrests" measure="1" displayFolder="" measureGroup="PD_Arrests" count="0" oneField="1">
      <fieldsUsage count="1">
        <fieldUsage x="1"/>
      </fieldsUsage>
    </cacheHierarchy>
    <cacheHierarchy uniqueName="[Measures].[Female Arrests]" caption="Female Arrests" measure="1" displayFolder="" measureGroup="PD_Arrests" count="0"/>
    <cacheHierarchy uniqueName="[Measures].[Arrestee Avg Age]" caption="Arrestee Avg Age" measure="1" displayFolder="" measureGroup="PD_Arrests" count="0"/>
    <cacheHierarchy uniqueName="[Measures].[Distinct Officer]" caption="Distinct Officer" measure="1" displayFolder="" measureGroup="PD_Arrests" count="0"/>
    <cacheHierarchy uniqueName="[Measures].[Arrests per Officer]" caption="Arrests per Officer" measure="1" displayFolder="" measureGroup="PD_Arrests" count="0"/>
    <cacheHierarchy uniqueName="[Measures].[Female Arrest Share]" caption="Female Arrest Share" measure="1" displayFolder="" measureGroup="PD_Arrests" count="0"/>
    <cacheHierarchy uniqueName="[Measures].[Repeat Offender Count]" caption="Repeat Offender Count" measure="1" displayFolder="" measureGroup="PD_Arrests" count="0"/>
    <cacheHierarchy uniqueName="[Measures].[__XL_Count PD_Arrests]" caption="__XL_Count PD_Arrests" measure="1" displayFolder="" measureGroup="PD_Arrests" count="0" hidden="1"/>
    <cacheHierarchy uniqueName="[Measures].[__XL_Count Calendar]" caption="__XL_Count Calendar" measure="1" displayFolder="" measureGroup="Calendar" count="0" hidden="1"/>
    <cacheHierarchy uniqueName="[Measures].[__XL_Count AZ_ZIPS]" caption="__XL_Count AZ_ZIPS" measure="1" displayFolder="" measureGroup="AZ_ZIPS" count="0" hidden="1"/>
    <cacheHierarchy uniqueName="[Measures].[__No measures defined]" caption="__No measures defined" measure="1" displayFolder="" count="0" hidden="1"/>
    <cacheHierarchy uniqueName="[Measures].[_Female Arrest Share Goal]" caption="_Female Arrest Share Goal" measure="1" displayFolder="" measureGroup="PD_Arrests" count="0" hidden="1"/>
    <cacheHierarchy uniqueName="[Measures].[_Female Arrest Share Status]" caption="_Female Arrest Share Status" measure="1" iconSet="6" displayFolder="" measureGroup="PD_Arrests" count="0" hidden="1"/>
    <cacheHierarchy uniqueName="[Measures].[_Repeat Offender Count Goal]" caption="_Repeat Offender Count Goal" measure="1" displayFolder="" measureGroup="PD_Arrests" count="0" hidden="1"/>
    <cacheHierarchy uniqueName="[Measures].[_Repeat Offender Count Status]" caption="_Repeat Offender Count Status" measure="1" iconSet="6" displayFolder="" measureGroup="PD_Arrests" count="0" hidden="1"/>
    <cacheHierarchy uniqueName="[Measures].[Count of ArrestDate (Year)]" caption="Count of ArrestDate (Year)" measure="1" displayFolder="" measureGroup="PD_Arrests" count="0" hidden="1">
      <extLst>
        <ext xmlns:x15="http://schemas.microsoft.com/office/spreadsheetml/2010/11/main" uri="{B97F6D7D-B522-45F9-BDA1-12C45D357490}">
          <x15:cacheHierarchy aggregatedColumn="27"/>
        </ext>
      </extLst>
    </cacheHierarchy>
  </cacheHierarchies>
  <kpis count="2">
    <kpi uniqueName="Female Arrest Share" caption="Female Arrest Share" displayFolder="" measureGroup="PD_Arrests" parent="" value="[Measures].[Female Arrest Share]" goal="[Measures].[_Female Arrest Share Goal]" status="[Measures].[_Female Arrest Share Status]" trend="" weight=""/>
    <kpi uniqueName="Repeat Offender Count" caption="Repeat Offender Count" displayFolder="" measureGroup="PD_Arrests" parent="" value="[Measures].[Repeat Offender Count]" goal="[Measures].[_Repeat Offender Count Goal]" status="[Measures].[_Repeat Offender Count Status]" trend="" weight=""/>
  </kpis>
  <dimensions count="4">
    <dimension name="AZ_ZIPS" uniqueName="[AZ_ZIPS]" caption="AZ_ZIPS"/>
    <dimension name="Calendar" uniqueName="[Calendar]" caption="Calendar"/>
    <dimension measure="1" name="Measures" uniqueName="[Measures]" caption="Measures"/>
    <dimension name="PD_Arrests" uniqueName="[PD_Arrests]" caption="PD_Arrests"/>
  </dimensions>
  <measureGroups count="3">
    <measureGroup name="AZ_ZIPS" caption="AZ_ZIPS"/>
    <measureGroup name="Calendar" caption="Calendar"/>
    <measureGroup name="PD_Arrests" caption="PD_Arrest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yssa Carley" refreshedDate="46107.411695370371" backgroundQuery="1" createdVersion="8" refreshedVersion="8" minRefreshableVersion="3" recordCount="0" supportSubquery="1" supportAdvancedDrill="1" xr:uid="{1E1D4E23-6A44-4870-8380-7275DDE90203}">
  <cacheSource type="external" connectionId="4"/>
  <cacheFields count="3">
    <cacheField name="[PD_Arrests].[OfficerSerialNum].[OfficerSerialNum]" caption="OfficerSerialNum" numFmtId="0" hierarchy="23" level="1">
      <sharedItems count="10">
        <s v="1232"/>
        <s v="1273"/>
        <s v="1505"/>
        <s v="1507"/>
        <s v="1576"/>
        <s v="1626"/>
        <s v="1669"/>
        <s v="1671"/>
        <s v="1685"/>
        <s v="1700"/>
      </sharedItems>
    </cacheField>
    <cacheField name="[Measures].[Total Arrests]" caption="Total Arrests" numFmtId="0" hierarchy="32" level="32767"/>
    <cacheField name="[PD_Arrests].[Sex].[Sex]" caption="Sex" numFmtId="0" hierarchy="15" level="1">
      <sharedItems containsSemiMixedTypes="0" containsNonDate="0" containsString="0"/>
    </cacheField>
  </cacheFields>
  <cacheHierarchies count="48">
    <cacheHierarchy uniqueName="[AZ_ZIPS].[zip]" caption="zip" attribute="1" defaultMemberUniqueName="[AZ_ZIPS].[zip].[All]" allUniqueName="[AZ_ZIPS].[zip].[All]" dimensionUniqueName="[AZ_ZIPS]" displayFolder="" count="0" memberValueDatatype="20" unbalanced="0"/>
    <cacheHierarchy uniqueName="[AZ_ZIPS].[city]" caption="city" attribute="1" defaultMemberUniqueName="[AZ_ZIPS].[city].[All]" allUniqueName="[AZ_ZIPS].[city].[All]" dimensionUniqueName="[AZ_ZIPS]" displayFolder="" count="0" memberValueDatatype="130" unbalanced="0"/>
    <cacheHierarchy uniqueName="[AZ_ZIPS].[state_name]" caption="state_name" attribute="1" defaultMemberUniqueName="[AZ_ZIPS].[state_name].[All]" allUniqueName="[AZ_ZIPS].[state_name].[All]" dimensionUniqueName="[AZ_ZIPS]" displayFolder="" count="0" memberValueDatatype="130" unbalanced="0"/>
    <cacheHierarchy uniqueName="[AZ_ZIPS].[county_name]" caption="county_name" attribute="1" defaultMemberUniqueName="[AZ_ZIPS].[county_name].[All]" allUniqueName="[AZ_ZIPS].[county_name].[All]" dimensionUniqueName="[AZ_ZIP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D_Arrests].[ArrestDate]" caption="ArrestDate" attribute="1" time="1" defaultMemberUniqueName="[PD_Arrests].[ArrestDate].[All]" allUniqueName="[PD_Arrests].[ArrestDate].[All]" dimensionUniqueName="[PD_Arrests]" displayFolder="" count="0" memberValueDatatype="7" unbalanced="0"/>
    <cacheHierarchy uniqueName="[PD_Arrests].[Arrestee]" caption="Arrestee" attribute="1" defaultMemberUniqueName="[PD_Arrests].[Arrestee].[All]" allUniqueName="[PD_Arrests].[Arrestee].[All]" dimensionUniqueName="[PD_Arrests]" displayFolder="" count="0" memberValueDatatype="130" unbalanced="0"/>
    <cacheHierarchy uniqueName="[PD_Arrests].[Race]" caption="Race" attribute="1" defaultMemberUniqueName="[PD_Arrests].[Race].[All]" allUniqueName="[PD_Arrests].[Race].[All]" dimensionUniqueName="[PD_Arrests]" displayFolder="" count="2" memberValueDatatype="130" unbalanced="0"/>
    <cacheHierarchy uniqueName="[PD_Arrests].[Sex]" caption="Sex" attribute="1" defaultMemberUniqueName="[PD_Arrests].[Sex].[All]" allUniqueName="[PD_Arrests].[Sex].[All]" dimensionUniqueName="[PD_Arrests]" displayFolder="" count="2" memberValueDatatype="130" unbalanced="0">
      <fieldsUsage count="2">
        <fieldUsage x="-1"/>
        <fieldUsage x="2"/>
      </fieldsUsage>
    </cacheHierarchy>
    <cacheHierarchy uniqueName="[PD_Arrests].[Age]" caption="Age" attribute="1" defaultMemberUniqueName="[PD_Arrests].[Age].[All]" allUniqueName="[PD_Arrests].[Age].[All]" dimensionUniqueName="[PD_Arrests]" displayFolder="" count="0" memberValueDatatype="20" unbalanced="0"/>
    <cacheHierarchy uniqueName="[PD_Arrests].[ArrestTime]" caption="ArrestTime" attribute="1" time="1" defaultMemberUniqueName="[PD_Arrests].[ArrestTime].[All]" allUniqueName="[PD_Arrests].[ArrestTime].[All]" dimensionUniqueName="[PD_Arrests]" displayFolder="" count="0" memberValueDatatype="7" unbalanced="0"/>
    <cacheHierarchy uniqueName="[PD_Arrests].[ArrestNum]" caption="ArrestNum" attribute="1" defaultMemberUniqueName="[PD_Arrests].[ArrestNum].[All]" allUniqueName="[PD_Arrests].[ArrestNum].[All]" dimensionUniqueName="[PD_Arrests]" displayFolder="" count="0" memberValueDatatype="130" unbalanced="0"/>
    <cacheHierarchy uniqueName="[PD_Arrests].[ArrestType]" caption="ArrestType" attribute="1" defaultMemberUniqueName="[PD_Arrests].[ArrestType].[All]" allUniqueName="[PD_Arrests].[ArrestType].[All]" dimensionUniqueName="[PD_Arrests]" displayFolder="" count="0" memberValueDatatype="130" unbalanced="0"/>
    <cacheHierarchy uniqueName="[PD_Arrests].[ChargeDescription]" caption="ChargeDescription" attribute="1" defaultMemberUniqueName="[PD_Arrests].[ChargeDescription].[All]" allUniqueName="[PD_Arrests].[ChargeDescription].[All]" dimensionUniqueName="[PD_Arrests]" displayFolder="" count="0" memberValueDatatype="130" unbalanced="0"/>
    <cacheHierarchy uniqueName="[PD_Arrests].[ArrestLocation]" caption="ArrestLocation" attribute="1" defaultMemberUniqueName="[PD_Arrests].[ArrestLocation].[All]" allUniqueName="[PD_Arrests].[ArrestLocation].[All]" dimensionUniqueName="[PD_Arrests]" displayFolder="" count="0" memberValueDatatype="130" unbalanced="0"/>
    <cacheHierarchy uniqueName="[PD_Arrests].[CityOfArrestee]" caption="CityOfArrestee" attribute="1" defaultMemberUniqueName="[PD_Arrests].[CityOfArrestee].[All]" allUniqueName="[PD_Arrests].[CityOfArrestee].[All]" dimensionUniqueName="[PD_Arrests]" displayFolder="" count="0" memberValueDatatype="130" unbalanced="0"/>
    <cacheHierarchy uniqueName="[PD_Arrests].[OfficerSerialNum]" caption="OfficerSerialNum" attribute="1" defaultMemberUniqueName="[PD_Arrests].[OfficerSerialNum].[All]" allUniqueName="[PD_Arrests].[OfficerSerialNum].[All]" dimensionUniqueName="[PD_Arrests]" displayFolder="" count="2" memberValueDatatype="130" unbalanced="0">
      <fieldsUsage count="2">
        <fieldUsage x="-1"/>
        <fieldUsage x="0"/>
      </fieldsUsage>
    </cacheHierarchy>
    <cacheHierarchy uniqueName="[PD_Arrests].[City]" caption="City" attribute="1" defaultMemberUniqueName="[PD_Arrests].[City].[All]" allUniqueName="[PD_Arrests].[City].[All]" dimensionUniqueName="[PD_Arrests]" displayFolder="" count="0" memberValueDatatype="130" unbalanced="0"/>
    <cacheHierarchy uniqueName="[PD_Arrests].[State]" caption="State" attribute="1" defaultMemberUniqueName="[PD_Arrests].[State].[All]" allUniqueName="[PD_Arrests].[State].[All]" dimensionUniqueName="[PD_Arrests]" displayFolder="" count="0" memberValueDatatype="130" unbalanced="0"/>
    <cacheHierarchy uniqueName="[PD_Arrests].[ZIP]" caption="ZIP" attribute="1" defaultMemberUniqueName="[PD_Arrests].[ZIP].[All]" allUniqueName="[PD_Arrests].[ZIP].[All]" dimensionUniqueName="[PD_Arrests]" displayFolder="" count="0" memberValueDatatype="130" unbalanced="0"/>
    <cacheHierarchy uniqueName="[PD_Arrests].[ArrestDate (Year)]" caption="ArrestDate (Year)" attribute="1" defaultMemberUniqueName="[PD_Arrests].[ArrestDate (Year)].[All]" allUniqueName="[PD_Arrests].[ArrestDate (Year)].[All]" dimensionUniqueName="[PD_Arrests]" displayFolder="" count="2" memberValueDatatype="130" unbalanced="0"/>
    <cacheHierarchy uniqueName="[PD_Arrests].[ArrestDate (Quarter)]" caption="ArrestDate (Quarter)" attribute="1" defaultMemberUniqueName="[PD_Arrests].[ArrestDate (Quarter)].[All]" allUniqueName="[PD_Arrests].[ArrestDate (Quarter)].[All]" dimensionUniqueName="[PD_Arrests]" displayFolder="" count="0" memberValueDatatype="130" unbalanced="0"/>
    <cacheHierarchy uniqueName="[PD_Arrests].[ArrestDate (Month)]" caption="ArrestDate (Month)" attribute="1" defaultMemberUniqueName="[PD_Arrests].[ArrestDate (Month)].[All]" allUniqueName="[PD_Arrests].[ArrestDate (Month)].[All]" dimensionUniqueName="[PD_Arrests]" displayFolder="" count="2" memberValueDatatype="130" unbalanced="0"/>
    <cacheHierarchy uniqueName="[PD_Arrests].[Age Group]" caption="Age Group" attribute="1" defaultMemberUniqueName="[PD_Arrests].[Age Group].[All]" allUniqueName="[PD_Arrests].[Age Group].[All]" dimensionUniqueName="[PD_Arrests]" displayFolder="" count="0" memberValueDatatype="130" unbalanced="0"/>
    <cacheHierarchy uniqueName="[PD_Arrests].[ArrestDate (Month Index)]" caption="ArrestDate (Month Index)" attribute="1" defaultMemberUniqueName="[PD_Arrests].[ArrestDate (Month Index)].[All]" allUniqueName="[PD_Arrests].[ArrestDate (Month Index)].[All]" dimensionUniqueName="[PD_Arrests]" displayFolder="" count="0" memberValueDatatype="20" unbalanced="0" hidden="1"/>
    <cacheHierarchy uniqueName="[Measures].[Total Arrests]" caption="Total Arrests" measure="1" displayFolder="" measureGroup="PD_Arrests" count="0" oneField="1">
      <fieldsUsage count="1">
        <fieldUsage x="1"/>
      </fieldsUsage>
    </cacheHierarchy>
    <cacheHierarchy uniqueName="[Measures].[Female Arrests]" caption="Female Arrests" measure="1" displayFolder="" measureGroup="PD_Arrests" count="0"/>
    <cacheHierarchy uniqueName="[Measures].[Arrestee Avg Age]" caption="Arrestee Avg Age" measure="1" displayFolder="" measureGroup="PD_Arrests" count="0"/>
    <cacheHierarchy uniqueName="[Measures].[Distinct Officer]" caption="Distinct Officer" measure="1" displayFolder="" measureGroup="PD_Arrests" count="0"/>
    <cacheHierarchy uniqueName="[Measures].[Arrests per Officer]" caption="Arrests per Officer" measure="1" displayFolder="" measureGroup="PD_Arrests" count="0"/>
    <cacheHierarchy uniqueName="[Measures].[Female Arrest Share]" caption="Female Arrest Share" measure="1" displayFolder="" measureGroup="PD_Arrests" count="0"/>
    <cacheHierarchy uniqueName="[Measures].[Repeat Offender Count]" caption="Repeat Offender Count" measure="1" displayFolder="" measureGroup="PD_Arrests" count="0"/>
    <cacheHierarchy uniqueName="[Measures].[__XL_Count PD_Arrests]" caption="__XL_Count PD_Arrests" measure="1" displayFolder="" measureGroup="PD_Arrests" count="0" hidden="1"/>
    <cacheHierarchy uniqueName="[Measures].[__XL_Count Calendar]" caption="__XL_Count Calendar" measure="1" displayFolder="" measureGroup="Calendar" count="0" hidden="1"/>
    <cacheHierarchy uniqueName="[Measures].[__XL_Count AZ_ZIPS]" caption="__XL_Count AZ_ZIPS" measure="1" displayFolder="" measureGroup="AZ_ZIPS" count="0" hidden="1"/>
    <cacheHierarchy uniqueName="[Measures].[__No measures defined]" caption="__No measures defined" measure="1" displayFolder="" count="0" hidden="1"/>
    <cacheHierarchy uniqueName="[Measures].[_Female Arrest Share Goal]" caption="_Female Arrest Share Goal" measure="1" displayFolder="" measureGroup="PD_Arrests" count="0" hidden="1"/>
    <cacheHierarchy uniqueName="[Measures].[_Female Arrest Share Status]" caption="_Female Arrest Share Status" measure="1" iconSet="6" displayFolder="" measureGroup="PD_Arrests" count="0" hidden="1"/>
    <cacheHierarchy uniqueName="[Measures].[_Repeat Offender Count Goal]" caption="_Repeat Offender Count Goal" measure="1" displayFolder="" measureGroup="PD_Arrests" count="0" hidden="1"/>
    <cacheHierarchy uniqueName="[Measures].[_Repeat Offender Count Status]" caption="_Repeat Offender Count Status" measure="1" iconSet="6" displayFolder="" measureGroup="PD_Arrests" count="0" hidden="1"/>
    <cacheHierarchy uniqueName="[Measures].[Count of ArrestDate (Year)]" caption="Count of ArrestDate (Year)" measure="1" displayFolder="" measureGroup="PD_Arrests" count="0" hidden="1">
      <extLst>
        <ext xmlns:x15="http://schemas.microsoft.com/office/spreadsheetml/2010/11/main" uri="{B97F6D7D-B522-45F9-BDA1-12C45D357490}">
          <x15:cacheHierarchy aggregatedColumn="27"/>
        </ext>
      </extLst>
    </cacheHierarchy>
  </cacheHierarchies>
  <kpis count="2">
    <kpi uniqueName="Female Arrest Share" caption="Female Arrest Share" displayFolder="" measureGroup="PD_Arrests" parent="" value="[Measures].[Female Arrest Share]" goal="[Measures].[_Female Arrest Share Goal]" status="[Measures].[_Female Arrest Share Status]" trend="" weight=""/>
    <kpi uniqueName="Repeat Offender Count" caption="Repeat Offender Count" displayFolder="" measureGroup="PD_Arrests" parent="" value="[Measures].[Repeat Offender Count]" goal="[Measures].[_Repeat Offender Count Goal]" status="[Measures].[_Repeat Offender Count Status]" trend="" weight=""/>
  </kpis>
  <dimensions count="4">
    <dimension name="AZ_ZIPS" uniqueName="[AZ_ZIPS]" caption="AZ_ZIPS"/>
    <dimension name="Calendar" uniqueName="[Calendar]" caption="Calendar"/>
    <dimension measure="1" name="Measures" uniqueName="[Measures]" caption="Measures"/>
    <dimension name="PD_Arrests" uniqueName="[PD_Arrests]" caption="PD_Arrests"/>
  </dimensions>
  <measureGroups count="3">
    <measureGroup name="AZ_ZIPS" caption="AZ_ZIPS"/>
    <measureGroup name="Calendar" caption="Calendar"/>
    <measureGroup name="PD_Arrests" caption="PD_Arrest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yssa Carley" refreshedDate="46107.411695949071" backgroundQuery="1" createdVersion="8" refreshedVersion="8" minRefreshableVersion="3" recordCount="0" supportSubquery="1" supportAdvancedDrill="1" xr:uid="{BEFEC4C8-1AEF-4D90-8C76-B86EAF00B2F1}">
  <cacheSource type="external" connectionId="4"/>
  <cacheFields count="3">
    <cacheField name="[PD_Arrests].[Race].[Race]" caption="Race" numFmtId="0" hierarchy="14" level="1">
      <sharedItems count="7">
        <s v="Asian"/>
        <s v="Black"/>
        <s v="Native Asianmerican"/>
        <s v="Not Specified"/>
        <s v="Pacific Islander"/>
        <s v="Unknown"/>
        <s v="White"/>
      </sharedItems>
    </cacheField>
    <cacheField name="[Measures].[Total Arrests]" caption="Total Arrests" numFmtId="0" hierarchy="32" level="32767"/>
    <cacheField name="[PD_Arrests].[Sex].[Sex]" caption="Sex" numFmtId="0" hierarchy="15" level="1">
      <sharedItems containsSemiMixedTypes="0" containsNonDate="0" containsString="0"/>
    </cacheField>
  </cacheFields>
  <cacheHierarchies count="48">
    <cacheHierarchy uniqueName="[AZ_ZIPS].[zip]" caption="zip" attribute="1" defaultMemberUniqueName="[AZ_ZIPS].[zip].[All]" allUniqueName="[AZ_ZIPS].[zip].[All]" dimensionUniqueName="[AZ_ZIPS]" displayFolder="" count="0" memberValueDatatype="20" unbalanced="0"/>
    <cacheHierarchy uniqueName="[AZ_ZIPS].[city]" caption="city" attribute="1" defaultMemberUniqueName="[AZ_ZIPS].[city].[All]" allUniqueName="[AZ_ZIPS].[city].[All]" dimensionUniqueName="[AZ_ZIPS]" displayFolder="" count="0" memberValueDatatype="130" unbalanced="0"/>
    <cacheHierarchy uniqueName="[AZ_ZIPS].[state_name]" caption="state_name" attribute="1" defaultMemberUniqueName="[AZ_ZIPS].[state_name].[All]" allUniqueName="[AZ_ZIPS].[state_name].[All]" dimensionUniqueName="[AZ_ZIPS]" displayFolder="" count="0" memberValueDatatype="130" unbalanced="0"/>
    <cacheHierarchy uniqueName="[AZ_ZIPS].[county_name]" caption="county_name" attribute="1" defaultMemberUniqueName="[AZ_ZIPS].[county_name].[All]" allUniqueName="[AZ_ZIPS].[county_name].[All]" dimensionUniqueName="[AZ_ZIP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D_Arrests].[ArrestDate]" caption="ArrestDate" attribute="1" time="1" defaultMemberUniqueName="[PD_Arrests].[ArrestDate].[All]" allUniqueName="[PD_Arrests].[ArrestDate].[All]" dimensionUniqueName="[PD_Arrests]" displayFolder="" count="0" memberValueDatatype="7" unbalanced="0"/>
    <cacheHierarchy uniqueName="[PD_Arrests].[Arrestee]" caption="Arrestee" attribute="1" defaultMemberUniqueName="[PD_Arrests].[Arrestee].[All]" allUniqueName="[PD_Arrests].[Arrestee].[All]" dimensionUniqueName="[PD_Arrests]" displayFolder="" count="0" memberValueDatatype="130" unbalanced="0"/>
    <cacheHierarchy uniqueName="[PD_Arrests].[Race]" caption="Race" attribute="1" defaultMemberUniqueName="[PD_Arrests].[Race].[All]" allUniqueName="[PD_Arrests].[Race].[All]" dimensionUniqueName="[PD_Arrests]" displayFolder="" count="2" memberValueDatatype="130" unbalanced="0">
      <fieldsUsage count="2">
        <fieldUsage x="-1"/>
        <fieldUsage x="0"/>
      </fieldsUsage>
    </cacheHierarchy>
    <cacheHierarchy uniqueName="[PD_Arrests].[Sex]" caption="Sex" attribute="1" defaultMemberUniqueName="[PD_Arrests].[Sex].[All]" allUniqueName="[PD_Arrests].[Sex].[All]" dimensionUniqueName="[PD_Arrests]" displayFolder="" count="2" memberValueDatatype="130" unbalanced="0">
      <fieldsUsage count="2">
        <fieldUsage x="-1"/>
        <fieldUsage x="2"/>
      </fieldsUsage>
    </cacheHierarchy>
    <cacheHierarchy uniqueName="[PD_Arrests].[Age]" caption="Age" attribute="1" defaultMemberUniqueName="[PD_Arrests].[Age].[All]" allUniqueName="[PD_Arrests].[Age].[All]" dimensionUniqueName="[PD_Arrests]" displayFolder="" count="0" memberValueDatatype="20" unbalanced="0"/>
    <cacheHierarchy uniqueName="[PD_Arrests].[ArrestTime]" caption="ArrestTime" attribute="1" time="1" defaultMemberUniqueName="[PD_Arrests].[ArrestTime].[All]" allUniqueName="[PD_Arrests].[ArrestTime].[All]" dimensionUniqueName="[PD_Arrests]" displayFolder="" count="0" memberValueDatatype="7" unbalanced="0"/>
    <cacheHierarchy uniqueName="[PD_Arrests].[ArrestNum]" caption="ArrestNum" attribute="1" defaultMemberUniqueName="[PD_Arrests].[ArrestNum].[All]" allUniqueName="[PD_Arrests].[ArrestNum].[All]" dimensionUniqueName="[PD_Arrests]" displayFolder="" count="0" memberValueDatatype="130" unbalanced="0"/>
    <cacheHierarchy uniqueName="[PD_Arrests].[ArrestType]" caption="ArrestType" attribute="1" defaultMemberUniqueName="[PD_Arrests].[ArrestType].[All]" allUniqueName="[PD_Arrests].[ArrestType].[All]" dimensionUniqueName="[PD_Arrests]" displayFolder="" count="0" memberValueDatatype="130" unbalanced="0"/>
    <cacheHierarchy uniqueName="[PD_Arrests].[ChargeDescription]" caption="ChargeDescription" attribute="1" defaultMemberUniqueName="[PD_Arrests].[ChargeDescription].[All]" allUniqueName="[PD_Arrests].[ChargeDescription].[All]" dimensionUniqueName="[PD_Arrests]" displayFolder="" count="0" memberValueDatatype="130" unbalanced="0"/>
    <cacheHierarchy uniqueName="[PD_Arrests].[ArrestLocation]" caption="ArrestLocation" attribute="1" defaultMemberUniqueName="[PD_Arrests].[ArrestLocation].[All]" allUniqueName="[PD_Arrests].[ArrestLocation].[All]" dimensionUniqueName="[PD_Arrests]" displayFolder="" count="0" memberValueDatatype="130" unbalanced="0"/>
    <cacheHierarchy uniqueName="[PD_Arrests].[CityOfArrestee]" caption="CityOfArrestee" attribute="1" defaultMemberUniqueName="[PD_Arrests].[CityOfArrestee].[All]" allUniqueName="[PD_Arrests].[CityOfArrestee].[All]" dimensionUniqueName="[PD_Arrests]" displayFolder="" count="0" memberValueDatatype="130" unbalanced="0"/>
    <cacheHierarchy uniqueName="[PD_Arrests].[OfficerSerialNum]" caption="OfficerSerialNum" attribute="1" defaultMemberUniqueName="[PD_Arrests].[OfficerSerialNum].[All]" allUniqueName="[PD_Arrests].[OfficerSerialNum].[All]" dimensionUniqueName="[PD_Arrests]" displayFolder="" count="0" memberValueDatatype="130" unbalanced="0"/>
    <cacheHierarchy uniqueName="[PD_Arrests].[City]" caption="City" attribute="1" defaultMemberUniqueName="[PD_Arrests].[City].[All]" allUniqueName="[PD_Arrests].[City].[All]" dimensionUniqueName="[PD_Arrests]" displayFolder="" count="0" memberValueDatatype="130" unbalanced="0"/>
    <cacheHierarchy uniqueName="[PD_Arrests].[State]" caption="State" attribute="1" defaultMemberUniqueName="[PD_Arrests].[State].[All]" allUniqueName="[PD_Arrests].[State].[All]" dimensionUniqueName="[PD_Arrests]" displayFolder="" count="0" memberValueDatatype="130" unbalanced="0"/>
    <cacheHierarchy uniqueName="[PD_Arrests].[ZIP]" caption="ZIP" attribute="1" defaultMemberUniqueName="[PD_Arrests].[ZIP].[All]" allUniqueName="[PD_Arrests].[ZIP].[All]" dimensionUniqueName="[PD_Arrests]" displayFolder="" count="0" memberValueDatatype="130" unbalanced="0"/>
    <cacheHierarchy uniqueName="[PD_Arrests].[ArrestDate (Year)]" caption="ArrestDate (Year)" attribute="1" defaultMemberUniqueName="[PD_Arrests].[ArrestDate (Year)].[All]" allUniqueName="[PD_Arrests].[ArrestDate (Year)].[All]" dimensionUniqueName="[PD_Arrests]" displayFolder="" count="2" memberValueDatatype="130" unbalanced="0"/>
    <cacheHierarchy uniqueName="[PD_Arrests].[ArrestDate (Quarter)]" caption="ArrestDate (Quarter)" attribute="1" defaultMemberUniqueName="[PD_Arrests].[ArrestDate (Quarter)].[All]" allUniqueName="[PD_Arrests].[ArrestDate (Quarter)].[All]" dimensionUniqueName="[PD_Arrests]" displayFolder="" count="0" memberValueDatatype="130" unbalanced="0"/>
    <cacheHierarchy uniqueName="[PD_Arrests].[ArrestDate (Month)]" caption="ArrestDate (Month)" attribute="1" defaultMemberUniqueName="[PD_Arrests].[ArrestDate (Month)].[All]" allUniqueName="[PD_Arrests].[ArrestDate (Month)].[All]" dimensionUniqueName="[PD_Arrests]" displayFolder="" count="2" memberValueDatatype="130" unbalanced="0"/>
    <cacheHierarchy uniqueName="[PD_Arrests].[Age Group]" caption="Age Group" attribute="1" defaultMemberUniqueName="[PD_Arrests].[Age Group].[All]" allUniqueName="[PD_Arrests].[Age Group].[All]" dimensionUniqueName="[PD_Arrests]" displayFolder="" count="0" memberValueDatatype="130" unbalanced="0"/>
    <cacheHierarchy uniqueName="[PD_Arrests].[ArrestDate (Month Index)]" caption="ArrestDate (Month Index)" attribute="1" defaultMemberUniqueName="[PD_Arrests].[ArrestDate (Month Index)].[All]" allUniqueName="[PD_Arrests].[ArrestDate (Month Index)].[All]" dimensionUniqueName="[PD_Arrests]" displayFolder="" count="0" memberValueDatatype="20" unbalanced="0" hidden="1"/>
    <cacheHierarchy uniqueName="[Measures].[Total Arrests]" caption="Total Arrests" measure="1" displayFolder="" measureGroup="PD_Arrests" count="0" oneField="1">
      <fieldsUsage count="1">
        <fieldUsage x="1"/>
      </fieldsUsage>
    </cacheHierarchy>
    <cacheHierarchy uniqueName="[Measures].[Female Arrests]" caption="Female Arrests" measure="1" displayFolder="" measureGroup="PD_Arrests" count="0"/>
    <cacheHierarchy uniqueName="[Measures].[Arrestee Avg Age]" caption="Arrestee Avg Age" measure="1" displayFolder="" measureGroup="PD_Arrests" count="0"/>
    <cacheHierarchy uniqueName="[Measures].[Distinct Officer]" caption="Distinct Officer" measure="1" displayFolder="" measureGroup="PD_Arrests" count="0"/>
    <cacheHierarchy uniqueName="[Measures].[Arrests per Officer]" caption="Arrests per Officer" measure="1" displayFolder="" measureGroup="PD_Arrests" count="0"/>
    <cacheHierarchy uniqueName="[Measures].[Female Arrest Share]" caption="Female Arrest Share" measure="1" displayFolder="" measureGroup="PD_Arrests" count="0"/>
    <cacheHierarchy uniqueName="[Measures].[Repeat Offender Count]" caption="Repeat Offender Count" measure="1" displayFolder="" measureGroup="PD_Arrests" count="0"/>
    <cacheHierarchy uniqueName="[Measures].[__XL_Count PD_Arrests]" caption="__XL_Count PD_Arrests" measure="1" displayFolder="" measureGroup="PD_Arrests" count="0" hidden="1"/>
    <cacheHierarchy uniqueName="[Measures].[__XL_Count Calendar]" caption="__XL_Count Calendar" measure="1" displayFolder="" measureGroup="Calendar" count="0" hidden="1"/>
    <cacheHierarchy uniqueName="[Measures].[__XL_Count AZ_ZIPS]" caption="__XL_Count AZ_ZIPS" measure="1" displayFolder="" measureGroup="AZ_ZIPS" count="0" hidden="1"/>
    <cacheHierarchy uniqueName="[Measures].[__No measures defined]" caption="__No measures defined" measure="1" displayFolder="" count="0" hidden="1"/>
    <cacheHierarchy uniqueName="[Measures].[_Female Arrest Share Goal]" caption="_Female Arrest Share Goal" measure="1" displayFolder="" measureGroup="PD_Arrests" count="0" hidden="1"/>
    <cacheHierarchy uniqueName="[Measures].[_Female Arrest Share Status]" caption="_Female Arrest Share Status" measure="1" iconSet="6" displayFolder="" measureGroup="PD_Arrests" count="0" hidden="1"/>
    <cacheHierarchy uniqueName="[Measures].[_Repeat Offender Count Goal]" caption="_Repeat Offender Count Goal" measure="1" displayFolder="" measureGroup="PD_Arrests" count="0" hidden="1"/>
    <cacheHierarchy uniqueName="[Measures].[_Repeat Offender Count Status]" caption="_Repeat Offender Count Status" measure="1" iconSet="6" displayFolder="" measureGroup="PD_Arrests" count="0" hidden="1"/>
    <cacheHierarchy uniqueName="[Measures].[Count of ArrestDate (Year)]" caption="Count of ArrestDate (Year)" measure="1" displayFolder="" measureGroup="PD_Arrests" count="0" hidden="1">
      <extLst>
        <ext xmlns:x15="http://schemas.microsoft.com/office/spreadsheetml/2010/11/main" uri="{B97F6D7D-B522-45F9-BDA1-12C45D357490}">
          <x15:cacheHierarchy aggregatedColumn="27"/>
        </ext>
      </extLst>
    </cacheHierarchy>
  </cacheHierarchies>
  <kpis count="2">
    <kpi uniqueName="Female Arrest Share" caption="Female Arrest Share" displayFolder="" measureGroup="PD_Arrests" parent="" value="[Measures].[Female Arrest Share]" goal="[Measures].[_Female Arrest Share Goal]" status="[Measures].[_Female Arrest Share Status]" trend="" weight=""/>
    <kpi uniqueName="Repeat Offender Count" caption="Repeat Offender Count" displayFolder="" measureGroup="PD_Arrests" parent="" value="[Measures].[Repeat Offender Count]" goal="[Measures].[_Repeat Offender Count Goal]" status="[Measures].[_Repeat Offender Count Status]" trend="" weight=""/>
  </kpis>
  <dimensions count="4">
    <dimension name="AZ_ZIPS" uniqueName="[AZ_ZIPS]" caption="AZ_ZIPS"/>
    <dimension name="Calendar" uniqueName="[Calendar]" caption="Calendar"/>
    <dimension measure="1" name="Measures" uniqueName="[Measures]" caption="Measures"/>
    <dimension name="PD_Arrests" uniqueName="[PD_Arrests]" caption="PD_Arrests"/>
  </dimensions>
  <measureGroups count="3">
    <measureGroup name="AZ_ZIPS" caption="AZ_ZIPS"/>
    <measureGroup name="Calendar" caption="Calendar"/>
    <measureGroup name="PD_Arrests" caption="PD_Arrest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yssa Carley" refreshedDate="46107.41169641204" backgroundQuery="1" createdVersion="8" refreshedVersion="8" minRefreshableVersion="3" recordCount="0" supportSubquery="1" supportAdvancedDrill="1" xr:uid="{09B9E760-75E7-417C-9956-CB33D64FD95D}">
  <cacheSource type="external" connectionId="4"/>
  <cacheFields count="2">
    <cacheField name="[PD_Arrests].[Sex].[Sex]" caption="Sex" numFmtId="0" hierarchy="15" level="1">
      <sharedItems count="2">
        <s v="F"/>
        <s v="M"/>
      </sharedItems>
    </cacheField>
    <cacheField name="[Measures].[Total Arrests]" caption="Total Arrests" numFmtId="0" hierarchy="32" level="32767"/>
  </cacheFields>
  <cacheHierarchies count="48">
    <cacheHierarchy uniqueName="[AZ_ZIPS].[zip]" caption="zip" attribute="1" defaultMemberUniqueName="[AZ_ZIPS].[zip].[All]" allUniqueName="[AZ_ZIPS].[zip].[All]" dimensionUniqueName="[AZ_ZIPS]" displayFolder="" count="0" memberValueDatatype="20" unbalanced="0"/>
    <cacheHierarchy uniqueName="[AZ_ZIPS].[city]" caption="city" attribute="1" defaultMemberUniqueName="[AZ_ZIPS].[city].[All]" allUniqueName="[AZ_ZIPS].[city].[All]" dimensionUniqueName="[AZ_ZIPS]" displayFolder="" count="0" memberValueDatatype="130" unbalanced="0"/>
    <cacheHierarchy uniqueName="[AZ_ZIPS].[state_name]" caption="state_name" attribute="1" defaultMemberUniqueName="[AZ_ZIPS].[state_name].[All]" allUniqueName="[AZ_ZIPS].[state_name].[All]" dimensionUniqueName="[AZ_ZIPS]" displayFolder="" count="0" memberValueDatatype="130" unbalanced="0"/>
    <cacheHierarchy uniqueName="[AZ_ZIPS].[county_name]" caption="county_name" attribute="1" defaultMemberUniqueName="[AZ_ZIPS].[county_name].[All]" allUniqueName="[AZ_ZIPS].[county_name].[All]" dimensionUniqueName="[AZ_ZIP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D_Arrests].[ArrestDate]" caption="ArrestDate" attribute="1" time="1" defaultMemberUniqueName="[PD_Arrests].[ArrestDate].[All]" allUniqueName="[PD_Arrests].[ArrestDate].[All]" dimensionUniqueName="[PD_Arrests]" displayFolder="" count="0" memberValueDatatype="7" unbalanced="0"/>
    <cacheHierarchy uniqueName="[PD_Arrests].[Arrestee]" caption="Arrestee" attribute="1" defaultMemberUniqueName="[PD_Arrests].[Arrestee].[All]" allUniqueName="[PD_Arrests].[Arrestee].[All]" dimensionUniqueName="[PD_Arrests]" displayFolder="" count="0" memberValueDatatype="130" unbalanced="0"/>
    <cacheHierarchy uniqueName="[PD_Arrests].[Race]" caption="Race" attribute="1" defaultMemberUniqueName="[PD_Arrests].[Race].[All]" allUniqueName="[PD_Arrests].[Race].[All]" dimensionUniqueName="[PD_Arrests]" displayFolder="" count="2" memberValueDatatype="130" unbalanced="0"/>
    <cacheHierarchy uniqueName="[PD_Arrests].[Sex]" caption="Sex" attribute="1" defaultMemberUniqueName="[PD_Arrests].[Sex].[All]" allUniqueName="[PD_Arrests].[Sex].[All]" dimensionUniqueName="[PD_Arrests]" displayFolder="" count="2" memberValueDatatype="130" unbalanced="0">
      <fieldsUsage count="2">
        <fieldUsage x="-1"/>
        <fieldUsage x="0"/>
      </fieldsUsage>
    </cacheHierarchy>
    <cacheHierarchy uniqueName="[PD_Arrests].[Age]" caption="Age" attribute="1" defaultMemberUniqueName="[PD_Arrests].[Age].[All]" allUniqueName="[PD_Arrests].[Age].[All]" dimensionUniqueName="[PD_Arrests]" displayFolder="" count="0" memberValueDatatype="20" unbalanced="0"/>
    <cacheHierarchy uniqueName="[PD_Arrests].[ArrestTime]" caption="ArrestTime" attribute="1" time="1" defaultMemberUniqueName="[PD_Arrests].[ArrestTime].[All]" allUniqueName="[PD_Arrests].[ArrestTime].[All]" dimensionUniqueName="[PD_Arrests]" displayFolder="" count="0" memberValueDatatype="7" unbalanced="0"/>
    <cacheHierarchy uniqueName="[PD_Arrests].[ArrestNum]" caption="ArrestNum" attribute="1" defaultMemberUniqueName="[PD_Arrests].[ArrestNum].[All]" allUniqueName="[PD_Arrests].[ArrestNum].[All]" dimensionUniqueName="[PD_Arrests]" displayFolder="" count="0" memberValueDatatype="130" unbalanced="0"/>
    <cacheHierarchy uniqueName="[PD_Arrests].[ArrestType]" caption="ArrestType" attribute="1" defaultMemberUniqueName="[PD_Arrests].[ArrestType].[All]" allUniqueName="[PD_Arrests].[ArrestType].[All]" dimensionUniqueName="[PD_Arrests]" displayFolder="" count="0" memberValueDatatype="130" unbalanced="0"/>
    <cacheHierarchy uniqueName="[PD_Arrests].[ChargeDescription]" caption="ChargeDescription" attribute="1" defaultMemberUniqueName="[PD_Arrests].[ChargeDescription].[All]" allUniqueName="[PD_Arrests].[ChargeDescription].[All]" dimensionUniqueName="[PD_Arrests]" displayFolder="" count="0" memberValueDatatype="130" unbalanced="0"/>
    <cacheHierarchy uniqueName="[PD_Arrests].[ArrestLocation]" caption="ArrestLocation" attribute="1" defaultMemberUniqueName="[PD_Arrests].[ArrestLocation].[All]" allUniqueName="[PD_Arrests].[ArrestLocation].[All]" dimensionUniqueName="[PD_Arrests]" displayFolder="" count="0" memberValueDatatype="130" unbalanced="0"/>
    <cacheHierarchy uniqueName="[PD_Arrests].[CityOfArrestee]" caption="CityOfArrestee" attribute="1" defaultMemberUniqueName="[PD_Arrests].[CityOfArrestee].[All]" allUniqueName="[PD_Arrests].[CityOfArrestee].[All]" dimensionUniqueName="[PD_Arrests]" displayFolder="" count="0" memberValueDatatype="130" unbalanced="0"/>
    <cacheHierarchy uniqueName="[PD_Arrests].[OfficerSerialNum]" caption="OfficerSerialNum" attribute="1" defaultMemberUniqueName="[PD_Arrests].[OfficerSerialNum].[All]" allUniqueName="[PD_Arrests].[OfficerSerialNum].[All]" dimensionUniqueName="[PD_Arrests]" displayFolder="" count="0" memberValueDatatype="130" unbalanced="0"/>
    <cacheHierarchy uniqueName="[PD_Arrests].[City]" caption="City" attribute="1" defaultMemberUniqueName="[PD_Arrests].[City].[All]" allUniqueName="[PD_Arrests].[City].[All]" dimensionUniqueName="[PD_Arrests]" displayFolder="" count="0" memberValueDatatype="130" unbalanced="0"/>
    <cacheHierarchy uniqueName="[PD_Arrests].[State]" caption="State" attribute="1" defaultMemberUniqueName="[PD_Arrests].[State].[All]" allUniqueName="[PD_Arrests].[State].[All]" dimensionUniqueName="[PD_Arrests]" displayFolder="" count="0" memberValueDatatype="130" unbalanced="0"/>
    <cacheHierarchy uniqueName="[PD_Arrests].[ZIP]" caption="ZIP" attribute="1" defaultMemberUniqueName="[PD_Arrests].[ZIP].[All]" allUniqueName="[PD_Arrests].[ZIP].[All]" dimensionUniqueName="[PD_Arrests]" displayFolder="" count="0" memberValueDatatype="130" unbalanced="0"/>
    <cacheHierarchy uniqueName="[PD_Arrests].[ArrestDate (Year)]" caption="ArrestDate (Year)" attribute="1" defaultMemberUniqueName="[PD_Arrests].[ArrestDate (Year)].[All]" allUniqueName="[PD_Arrests].[ArrestDate (Year)].[All]" dimensionUniqueName="[PD_Arrests]" displayFolder="" count="2" memberValueDatatype="130" unbalanced="0"/>
    <cacheHierarchy uniqueName="[PD_Arrests].[ArrestDate (Quarter)]" caption="ArrestDate (Quarter)" attribute="1" defaultMemberUniqueName="[PD_Arrests].[ArrestDate (Quarter)].[All]" allUniqueName="[PD_Arrests].[ArrestDate (Quarter)].[All]" dimensionUniqueName="[PD_Arrests]" displayFolder="" count="0" memberValueDatatype="130" unbalanced="0"/>
    <cacheHierarchy uniqueName="[PD_Arrests].[ArrestDate (Month)]" caption="ArrestDate (Month)" attribute="1" defaultMemberUniqueName="[PD_Arrests].[ArrestDate (Month)].[All]" allUniqueName="[PD_Arrests].[ArrestDate (Month)].[All]" dimensionUniqueName="[PD_Arrests]" displayFolder="" count="2" memberValueDatatype="130" unbalanced="0"/>
    <cacheHierarchy uniqueName="[PD_Arrests].[Age Group]" caption="Age Group" attribute="1" defaultMemberUniqueName="[PD_Arrests].[Age Group].[All]" allUniqueName="[PD_Arrests].[Age Group].[All]" dimensionUniqueName="[PD_Arrests]" displayFolder="" count="0" memberValueDatatype="130" unbalanced="0"/>
    <cacheHierarchy uniqueName="[PD_Arrests].[ArrestDate (Month Index)]" caption="ArrestDate (Month Index)" attribute="1" defaultMemberUniqueName="[PD_Arrests].[ArrestDate (Month Index)].[All]" allUniqueName="[PD_Arrests].[ArrestDate (Month Index)].[All]" dimensionUniqueName="[PD_Arrests]" displayFolder="" count="0" memberValueDatatype="20" unbalanced="0" hidden="1"/>
    <cacheHierarchy uniqueName="[Measures].[Total Arrests]" caption="Total Arrests" measure="1" displayFolder="" measureGroup="PD_Arrests" count="0" oneField="1">
      <fieldsUsage count="1">
        <fieldUsage x="1"/>
      </fieldsUsage>
    </cacheHierarchy>
    <cacheHierarchy uniqueName="[Measures].[Female Arrests]" caption="Female Arrests" measure="1" displayFolder="" measureGroup="PD_Arrests" count="0"/>
    <cacheHierarchy uniqueName="[Measures].[Arrestee Avg Age]" caption="Arrestee Avg Age" measure="1" displayFolder="" measureGroup="PD_Arrests" count="0"/>
    <cacheHierarchy uniqueName="[Measures].[Distinct Officer]" caption="Distinct Officer" measure="1" displayFolder="" measureGroup="PD_Arrests" count="0"/>
    <cacheHierarchy uniqueName="[Measures].[Arrests per Officer]" caption="Arrests per Officer" measure="1" displayFolder="" measureGroup="PD_Arrests" count="0"/>
    <cacheHierarchy uniqueName="[Measures].[Female Arrest Share]" caption="Female Arrest Share" measure="1" displayFolder="" measureGroup="PD_Arrests" count="0"/>
    <cacheHierarchy uniqueName="[Measures].[Repeat Offender Count]" caption="Repeat Offender Count" measure="1" displayFolder="" measureGroup="PD_Arrests" count="0"/>
    <cacheHierarchy uniqueName="[Measures].[__XL_Count PD_Arrests]" caption="__XL_Count PD_Arrests" measure="1" displayFolder="" measureGroup="PD_Arrests" count="0" hidden="1"/>
    <cacheHierarchy uniqueName="[Measures].[__XL_Count Calendar]" caption="__XL_Count Calendar" measure="1" displayFolder="" measureGroup="Calendar" count="0" hidden="1"/>
    <cacheHierarchy uniqueName="[Measures].[__XL_Count AZ_ZIPS]" caption="__XL_Count AZ_ZIPS" measure="1" displayFolder="" measureGroup="AZ_ZIPS" count="0" hidden="1"/>
    <cacheHierarchy uniqueName="[Measures].[__No measures defined]" caption="__No measures defined" measure="1" displayFolder="" count="0" hidden="1"/>
    <cacheHierarchy uniqueName="[Measures].[_Female Arrest Share Goal]" caption="_Female Arrest Share Goal" measure="1" displayFolder="" measureGroup="PD_Arrests" count="0" hidden="1"/>
    <cacheHierarchy uniqueName="[Measures].[_Female Arrest Share Status]" caption="_Female Arrest Share Status" measure="1" iconSet="6" displayFolder="" measureGroup="PD_Arrests" count="0" hidden="1"/>
    <cacheHierarchy uniqueName="[Measures].[_Repeat Offender Count Goal]" caption="_Repeat Offender Count Goal" measure="1" displayFolder="" measureGroup="PD_Arrests" count="0" hidden="1"/>
    <cacheHierarchy uniqueName="[Measures].[_Repeat Offender Count Status]" caption="_Repeat Offender Count Status" measure="1" iconSet="6" displayFolder="" measureGroup="PD_Arrests" count="0" hidden="1"/>
    <cacheHierarchy uniqueName="[Measures].[Count of ArrestDate (Year)]" caption="Count of ArrestDate (Year)" measure="1" displayFolder="" measureGroup="PD_Arrests" count="0" hidden="1">
      <extLst>
        <ext xmlns:x15="http://schemas.microsoft.com/office/spreadsheetml/2010/11/main" uri="{B97F6D7D-B522-45F9-BDA1-12C45D357490}">
          <x15:cacheHierarchy aggregatedColumn="27"/>
        </ext>
      </extLst>
    </cacheHierarchy>
  </cacheHierarchies>
  <kpis count="2">
    <kpi uniqueName="Female Arrest Share" caption="Female Arrest Share" displayFolder="" measureGroup="PD_Arrests" parent="" value="[Measures].[Female Arrest Share]" goal="[Measures].[_Female Arrest Share Goal]" status="[Measures].[_Female Arrest Share Status]" trend="" weight=""/>
    <kpi uniqueName="Repeat Offender Count" caption="Repeat Offender Count" displayFolder="" measureGroup="PD_Arrests" parent="" value="[Measures].[Repeat Offender Count]" goal="[Measures].[_Repeat Offender Count Goal]" status="[Measures].[_Repeat Offender Count Status]" trend="" weight=""/>
  </kpis>
  <dimensions count="4">
    <dimension name="AZ_ZIPS" uniqueName="[AZ_ZIPS]" caption="AZ_ZIPS"/>
    <dimension name="Calendar" uniqueName="[Calendar]" caption="Calendar"/>
    <dimension measure="1" name="Measures" uniqueName="[Measures]" caption="Measures"/>
    <dimension name="PD_Arrests" uniqueName="[PD_Arrests]" caption="PD_Arrests"/>
  </dimensions>
  <measureGroups count="3">
    <measureGroup name="AZ_ZIPS" caption="AZ_ZIPS"/>
    <measureGroup name="Calendar" caption="Calendar"/>
    <measureGroup name="PD_Arrests" caption="PD_Arrest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yssa Carley" refreshedDate="46107.411696990741" backgroundQuery="1" createdVersion="8" refreshedVersion="8" minRefreshableVersion="3" recordCount="0" supportSubquery="1" supportAdvancedDrill="1" xr:uid="{503024F1-B86B-4908-AC24-81DF40E87095}">
  <cacheSource type="external" connectionId="4"/>
  <cacheFields count="3">
    <cacheField name="[PD_Arrests].[ChargeDescription].[ChargeDescription]" caption="ChargeDescription" numFmtId="0" hierarchy="20" level="1">
      <sharedItems count="10">
        <s v=" Criminal Trespass 3rd Deg-Property"/>
        <s v=" Dangerous Drug-Possess/Use"/>
        <s v=" Disorderly Conduct-Disruptive Behavior"/>
        <s v=" Drug Paraphernalia-Possess/Use"/>
        <s v=" DUI-BAC of .08 or More"/>
        <s v=" DUI-Impaired to Slightest Degree"/>
        <s v=" Shoplifting-Removal of Goods"/>
        <s v=" Suspended/Revoked D.L."/>
        <s v=" Warrant - Fel - Other Jurisdiction"/>
        <s v=" Warrant - Misd - Other Jurisdiction"/>
      </sharedItems>
    </cacheField>
    <cacheField name="[Measures].[Total Arrests]" caption="Total Arrests" numFmtId="0" hierarchy="32" level="32767"/>
    <cacheField name="[PD_Arrests].[Sex].[Sex]" caption="Sex" numFmtId="0" hierarchy="15" level="1">
      <sharedItems containsSemiMixedTypes="0" containsNonDate="0" containsString="0"/>
    </cacheField>
  </cacheFields>
  <cacheHierarchies count="48">
    <cacheHierarchy uniqueName="[AZ_ZIPS].[zip]" caption="zip" attribute="1" defaultMemberUniqueName="[AZ_ZIPS].[zip].[All]" allUniqueName="[AZ_ZIPS].[zip].[All]" dimensionUniqueName="[AZ_ZIPS]" displayFolder="" count="0" memberValueDatatype="20" unbalanced="0"/>
    <cacheHierarchy uniqueName="[AZ_ZIPS].[city]" caption="city" attribute="1" defaultMemberUniqueName="[AZ_ZIPS].[city].[All]" allUniqueName="[AZ_ZIPS].[city].[All]" dimensionUniqueName="[AZ_ZIPS]" displayFolder="" count="0" memberValueDatatype="130" unbalanced="0"/>
    <cacheHierarchy uniqueName="[AZ_ZIPS].[state_name]" caption="state_name" attribute="1" defaultMemberUniqueName="[AZ_ZIPS].[state_name].[All]" allUniqueName="[AZ_ZIPS].[state_name].[All]" dimensionUniqueName="[AZ_ZIPS]" displayFolder="" count="0" memberValueDatatype="130" unbalanced="0"/>
    <cacheHierarchy uniqueName="[AZ_ZIPS].[county_name]" caption="county_name" attribute="1" defaultMemberUniqueName="[AZ_ZIPS].[county_name].[All]" allUniqueName="[AZ_ZIPS].[county_name].[All]" dimensionUniqueName="[AZ_ZIP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D_Arrests].[ArrestDate]" caption="ArrestDate" attribute="1" time="1" defaultMemberUniqueName="[PD_Arrests].[ArrestDate].[All]" allUniqueName="[PD_Arrests].[ArrestDate].[All]" dimensionUniqueName="[PD_Arrests]" displayFolder="" count="0" memberValueDatatype="7" unbalanced="0"/>
    <cacheHierarchy uniqueName="[PD_Arrests].[Arrestee]" caption="Arrestee" attribute="1" defaultMemberUniqueName="[PD_Arrests].[Arrestee].[All]" allUniqueName="[PD_Arrests].[Arrestee].[All]" dimensionUniqueName="[PD_Arrests]" displayFolder="" count="0" memberValueDatatype="130" unbalanced="0"/>
    <cacheHierarchy uniqueName="[PD_Arrests].[Race]" caption="Race" attribute="1" defaultMemberUniqueName="[PD_Arrests].[Race].[All]" allUniqueName="[PD_Arrests].[Race].[All]" dimensionUniqueName="[PD_Arrests]" displayFolder="" count="2" memberValueDatatype="130" unbalanced="0"/>
    <cacheHierarchy uniqueName="[PD_Arrests].[Sex]" caption="Sex" attribute="1" defaultMemberUniqueName="[PD_Arrests].[Sex].[All]" allUniqueName="[PD_Arrests].[Sex].[All]" dimensionUniqueName="[PD_Arrests]" displayFolder="" count="2" memberValueDatatype="130" unbalanced="0">
      <fieldsUsage count="2">
        <fieldUsage x="-1"/>
        <fieldUsage x="2"/>
      </fieldsUsage>
    </cacheHierarchy>
    <cacheHierarchy uniqueName="[PD_Arrests].[Age]" caption="Age" attribute="1" defaultMemberUniqueName="[PD_Arrests].[Age].[All]" allUniqueName="[PD_Arrests].[Age].[All]" dimensionUniqueName="[PD_Arrests]" displayFolder="" count="0" memberValueDatatype="20" unbalanced="0"/>
    <cacheHierarchy uniqueName="[PD_Arrests].[ArrestTime]" caption="ArrestTime" attribute="1" time="1" defaultMemberUniqueName="[PD_Arrests].[ArrestTime].[All]" allUniqueName="[PD_Arrests].[ArrestTime].[All]" dimensionUniqueName="[PD_Arrests]" displayFolder="" count="0" memberValueDatatype="7" unbalanced="0"/>
    <cacheHierarchy uniqueName="[PD_Arrests].[ArrestNum]" caption="ArrestNum" attribute="1" defaultMemberUniqueName="[PD_Arrests].[ArrestNum].[All]" allUniqueName="[PD_Arrests].[ArrestNum].[All]" dimensionUniqueName="[PD_Arrests]" displayFolder="" count="0" memberValueDatatype="130" unbalanced="0"/>
    <cacheHierarchy uniqueName="[PD_Arrests].[ArrestType]" caption="ArrestType" attribute="1" defaultMemberUniqueName="[PD_Arrests].[ArrestType].[All]" allUniqueName="[PD_Arrests].[ArrestType].[All]" dimensionUniqueName="[PD_Arrests]" displayFolder="" count="0" memberValueDatatype="130" unbalanced="0"/>
    <cacheHierarchy uniqueName="[PD_Arrests].[ChargeDescription]" caption="ChargeDescription" attribute="1" defaultMemberUniqueName="[PD_Arrests].[ChargeDescription].[All]" allUniqueName="[PD_Arrests].[ChargeDescription].[All]" dimensionUniqueName="[PD_Arrests]" displayFolder="" count="2" memberValueDatatype="130" unbalanced="0">
      <fieldsUsage count="2">
        <fieldUsage x="-1"/>
        <fieldUsage x="0"/>
      </fieldsUsage>
    </cacheHierarchy>
    <cacheHierarchy uniqueName="[PD_Arrests].[ArrestLocation]" caption="ArrestLocation" attribute="1" defaultMemberUniqueName="[PD_Arrests].[ArrestLocation].[All]" allUniqueName="[PD_Arrests].[ArrestLocation].[All]" dimensionUniqueName="[PD_Arrests]" displayFolder="" count="0" memberValueDatatype="130" unbalanced="0"/>
    <cacheHierarchy uniqueName="[PD_Arrests].[CityOfArrestee]" caption="CityOfArrestee" attribute="1" defaultMemberUniqueName="[PD_Arrests].[CityOfArrestee].[All]" allUniqueName="[PD_Arrests].[CityOfArrestee].[All]" dimensionUniqueName="[PD_Arrests]" displayFolder="" count="0" memberValueDatatype="130" unbalanced="0"/>
    <cacheHierarchy uniqueName="[PD_Arrests].[OfficerSerialNum]" caption="OfficerSerialNum" attribute="1" defaultMemberUniqueName="[PD_Arrests].[OfficerSerialNum].[All]" allUniqueName="[PD_Arrests].[OfficerSerialNum].[All]" dimensionUniqueName="[PD_Arrests]" displayFolder="" count="0" memberValueDatatype="130" unbalanced="0"/>
    <cacheHierarchy uniqueName="[PD_Arrests].[City]" caption="City" attribute="1" defaultMemberUniqueName="[PD_Arrests].[City].[All]" allUniqueName="[PD_Arrests].[City].[All]" dimensionUniqueName="[PD_Arrests]" displayFolder="" count="0" memberValueDatatype="130" unbalanced="0"/>
    <cacheHierarchy uniqueName="[PD_Arrests].[State]" caption="State" attribute="1" defaultMemberUniqueName="[PD_Arrests].[State].[All]" allUniqueName="[PD_Arrests].[State].[All]" dimensionUniqueName="[PD_Arrests]" displayFolder="" count="0" memberValueDatatype="130" unbalanced="0"/>
    <cacheHierarchy uniqueName="[PD_Arrests].[ZIP]" caption="ZIP" attribute="1" defaultMemberUniqueName="[PD_Arrests].[ZIP].[All]" allUniqueName="[PD_Arrests].[ZIP].[All]" dimensionUniqueName="[PD_Arrests]" displayFolder="" count="0" memberValueDatatype="130" unbalanced="0"/>
    <cacheHierarchy uniqueName="[PD_Arrests].[ArrestDate (Year)]" caption="ArrestDate (Year)" attribute="1" defaultMemberUniqueName="[PD_Arrests].[ArrestDate (Year)].[All]" allUniqueName="[PD_Arrests].[ArrestDate (Year)].[All]" dimensionUniqueName="[PD_Arrests]" displayFolder="" count="2" memberValueDatatype="130" unbalanced="0"/>
    <cacheHierarchy uniqueName="[PD_Arrests].[ArrestDate (Quarter)]" caption="ArrestDate (Quarter)" attribute="1" defaultMemberUniqueName="[PD_Arrests].[ArrestDate (Quarter)].[All]" allUniqueName="[PD_Arrests].[ArrestDate (Quarter)].[All]" dimensionUniqueName="[PD_Arrests]" displayFolder="" count="0" memberValueDatatype="130" unbalanced="0"/>
    <cacheHierarchy uniqueName="[PD_Arrests].[ArrestDate (Month)]" caption="ArrestDate (Month)" attribute="1" defaultMemberUniqueName="[PD_Arrests].[ArrestDate (Month)].[All]" allUniqueName="[PD_Arrests].[ArrestDate (Month)].[All]" dimensionUniqueName="[PD_Arrests]" displayFolder="" count="2" memberValueDatatype="130" unbalanced="0"/>
    <cacheHierarchy uniqueName="[PD_Arrests].[Age Group]" caption="Age Group" attribute="1" defaultMemberUniqueName="[PD_Arrests].[Age Group].[All]" allUniqueName="[PD_Arrests].[Age Group].[All]" dimensionUniqueName="[PD_Arrests]" displayFolder="" count="0" memberValueDatatype="130" unbalanced="0"/>
    <cacheHierarchy uniqueName="[PD_Arrests].[ArrestDate (Month Index)]" caption="ArrestDate (Month Index)" attribute="1" defaultMemberUniqueName="[PD_Arrests].[ArrestDate (Month Index)].[All]" allUniqueName="[PD_Arrests].[ArrestDate (Month Index)].[All]" dimensionUniqueName="[PD_Arrests]" displayFolder="" count="0" memberValueDatatype="20" unbalanced="0" hidden="1"/>
    <cacheHierarchy uniqueName="[Measures].[Total Arrests]" caption="Total Arrests" measure="1" displayFolder="" measureGroup="PD_Arrests" count="0" oneField="1">
      <fieldsUsage count="1">
        <fieldUsage x="1"/>
      </fieldsUsage>
    </cacheHierarchy>
    <cacheHierarchy uniqueName="[Measures].[Female Arrests]" caption="Female Arrests" measure="1" displayFolder="" measureGroup="PD_Arrests" count="0"/>
    <cacheHierarchy uniqueName="[Measures].[Arrestee Avg Age]" caption="Arrestee Avg Age" measure="1" displayFolder="" measureGroup="PD_Arrests" count="0"/>
    <cacheHierarchy uniqueName="[Measures].[Distinct Officer]" caption="Distinct Officer" measure="1" displayFolder="" measureGroup="PD_Arrests" count="0"/>
    <cacheHierarchy uniqueName="[Measures].[Arrests per Officer]" caption="Arrests per Officer" measure="1" displayFolder="" measureGroup="PD_Arrests" count="0"/>
    <cacheHierarchy uniqueName="[Measures].[Female Arrest Share]" caption="Female Arrest Share" measure="1" displayFolder="" measureGroup="PD_Arrests" count="0"/>
    <cacheHierarchy uniqueName="[Measures].[Repeat Offender Count]" caption="Repeat Offender Count" measure="1" displayFolder="" measureGroup="PD_Arrests" count="0"/>
    <cacheHierarchy uniqueName="[Measures].[__XL_Count PD_Arrests]" caption="__XL_Count PD_Arrests" measure="1" displayFolder="" measureGroup="PD_Arrests" count="0" hidden="1"/>
    <cacheHierarchy uniqueName="[Measures].[__XL_Count Calendar]" caption="__XL_Count Calendar" measure="1" displayFolder="" measureGroup="Calendar" count="0" hidden="1"/>
    <cacheHierarchy uniqueName="[Measures].[__XL_Count AZ_ZIPS]" caption="__XL_Count AZ_ZIPS" measure="1" displayFolder="" measureGroup="AZ_ZIPS" count="0" hidden="1"/>
    <cacheHierarchy uniqueName="[Measures].[__No measures defined]" caption="__No measures defined" measure="1" displayFolder="" count="0" hidden="1"/>
    <cacheHierarchy uniqueName="[Measures].[_Female Arrest Share Goal]" caption="_Female Arrest Share Goal" measure="1" displayFolder="" measureGroup="PD_Arrests" count="0" hidden="1"/>
    <cacheHierarchy uniqueName="[Measures].[_Female Arrest Share Status]" caption="_Female Arrest Share Status" measure="1" iconSet="6" displayFolder="" measureGroup="PD_Arrests" count="0" hidden="1"/>
    <cacheHierarchy uniqueName="[Measures].[_Repeat Offender Count Goal]" caption="_Repeat Offender Count Goal" measure="1" displayFolder="" measureGroup="PD_Arrests" count="0" hidden="1"/>
    <cacheHierarchy uniqueName="[Measures].[_Repeat Offender Count Status]" caption="_Repeat Offender Count Status" measure="1" iconSet="6" displayFolder="" measureGroup="PD_Arrests" count="0" hidden="1"/>
    <cacheHierarchy uniqueName="[Measures].[Count of ArrestDate (Year)]" caption="Count of ArrestDate (Year)" measure="1" displayFolder="" measureGroup="PD_Arrests" count="0" hidden="1">
      <extLst>
        <ext xmlns:x15="http://schemas.microsoft.com/office/spreadsheetml/2010/11/main" uri="{B97F6D7D-B522-45F9-BDA1-12C45D357490}">
          <x15:cacheHierarchy aggregatedColumn="27"/>
        </ext>
      </extLst>
    </cacheHierarchy>
  </cacheHierarchies>
  <kpis count="2">
    <kpi uniqueName="Female Arrest Share" caption="Female Arrest Share" displayFolder="" measureGroup="PD_Arrests" parent="" value="[Measures].[Female Arrest Share]" goal="[Measures].[_Female Arrest Share Goal]" status="[Measures].[_Female Arrest Share Status]" trend="" weight=""/>
    <kpi uniqueName="Repeat Offender Count" caption="Repeat Offender Count" displayFolder="" measureGroup="PD_Arrests" parent="" value="[Measures].[Repeat Offender Count]" goal="[Measures].[_Repeat Offender Count Goal]" status="[Measures].[_Repeat Offender Count Status]" trend="" weight=""/>
  </kpis>
  <dimensions count="4">
    <dimension name="AZ_ZIPS" uniqueName="[AZ_ZIPS]" caption="AZ_ZIPS"/>
    <dimension name="Calendar" uniqueName="[Calendar]" caption="Calendar"/>
    <dimension measure="1" name="Measures" uniqueName="[Measures]" caption="Measures"/>
    <dimension name="PD_Arrests" uniqueName="[PD_Arrests]" caption="PD_Arrests"/>
  </dimensions>
  <measureGroups count="3">
    <measureGroup name="AZ_ZIPS" caption="AZ_ZIPS"/>
    <measureGroup name="Calendar" caption="Calendar"/>
    <measureGroup name="PD_Arrests" caption="PD_Arrest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yssa Carley" refreshedDate="46107.411697569441" backgroundQuery="1" createdVersion="8" refreshedVersion="8" minRefreshableVersion="3" recordCount="0" supportSubquery="1" supportAdvancedDrill="1" xr:uid="{6EB67F19-52A4-4AB0-B909-13E5299F5DE6}">
  <cacheSource type="external" connectionId="4"/>
  <cacheFields count="5">
    <cacheField name="[Measures].[Female Arrest Share]" caption="Female Arrest Share" numFmtId="0" hierarchy="37" level="32767"/>
    <cacheField name="[Measures].[_Female Arrest Share Status]" caption="_Female Arrest Share Status" numFmtId="0" hierarchy="44" level="32767"/>
    <cacheField name="[PD_Arrests].[ArrestDate (Month)].[ArrestDate (Month)]" caption="ArrestDate (Month)" numFmtId="0" hierarchy="29" level="1">
      <sharedItems count="12">
        <s v="Jan"/>
        <s v="Feb"/>
        <s v="Mar"/>
        <s v="Apr"/>
        <s v="May"/>
        <s v="Jun"/>
        <s v="Jul"/>
        <s v="Aug"/>
        <s v="Sep"/>
        <s v="Oct"/>
        <s v="Nov"/>
        <s v="Dec"/>
      </sharedItems>
    </cacheField>
    <cacheField name="[PD_Arrests].[Age Group].[Age Group]" caption="Age Group" numFmtId="0" hierarchy="30" level="1">
      <sharedItems count="6">
        <s v="18–25"/>
        <s v="26–35"/>
        <s v="36–45"/>
        <s v="46–55"/>
        <s v="56–65"/>
        <s v="66+"/>
      </sharedItems>
    </cacheField>
    <cacheField name="[PD_Arrests].[Sex].[Sex]" caption="Sex" numFmtId="0" hierarchy="15" level="1">
      <sharedItems containsSemiMixedTypes="0" containsNonDate="0" containsString="0"/>
    </cacheField>
  </cacheFields>
  <cacheHierarchies count="48">
    <cacheHierarchy uniqueName="[AZ_ZIPS].[zip]" caption="zip" attribute="1" defaultMemberUniqueName="[AZ_ZIPS].[zip].[All]" allUniqueName="[AZ_ZIPS].[zip].[All]" dimensionUniqueName="[AZ_ZIPS]" displayFolder="" count="0" memberValueDatatype="20" unbalanced="0"/>
    <cacheHierarchy uniqueName="[AZ_ZIPS].[city]" caption="city" attribute="1" defaultMemberUniqueName="[AZ_ZIPS].[city].[All]" allUniqueName="[AZ_ZIPS].[city].[All]" dimensionUniqueName="[AZ_ZIPS]" displayFolder="" count="0" memberValueDatatype="130" unbalanced="0"/>
    <cacheHierarchy uniqueName="[AZ_ZIPS].[state_name]" caption="state_name" attribute="1" defaultMemberUniqueName="[AZ_ZIPS].[state_name].[All]" allUniqueName="[AZ_ZIPS].[state_name].[All]" dimensionUniqueName="[AZ_ZIPS]" displayFolder="" count="0" memberValueDatatype="130" unbalanced="0"/>
    <cacheHierarchy uniqueName="[AZ_ZIPS].[county_name]" caption="county_name" attribute="1" defaultMemberUniqueName="[AZ_ZIPS].[county_name].[All]" allUniqueName="[AZ_ZIPS].[county_name].[All]" dimensionUniqueName="[AZ_ZIP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D_Arrests].[ArrestDate]" caption="ArrestDate" attribute="1" time="1" defaultMemberUniqueName="[PD_Arrests].[ArrestDate].[All]" allUniqueName="[PD_Arrests].[ArrestDate].[All]" dimensionUniqueName="[PD_Arrests]" displayFolder="" count="0" memberValueDatatype="7" unbalanced="0"/>
    <cacheHierarchy uniqueName="[PD_Arrests].[Arrestee]" caption="Arrestee" attribute="1" defaultMemberUniqueName="[PD_Arrests].[Arrestee].[All]" allUniqueName="[PD_Arrests].[Arrestee].[All]" dimensionUniqueName="[PD_Arrests]" displayFolder="" count="0" memberValueDatatype="130" unbalanced="0"/>
    <cacheHierarchy uniqueName="[PD_Arrests].[Race]" caption="Race" attribute="1" defaultMemberUniqueName="[PD_Arrests].[Race].[All]" allUniqueName="[PD_Arrests].[Race].[All]" dimensionUniqueName="[PD_Arrests]" displayFolder="" count="2" memberValueDatatype="130" unbalanced="0"/>
    <cacheHierarchy uniqueName="[PD_Arrests].[Sex]" caption="Sex" attribute="1" defaultMemberUniqueName="[PD_Arrests].[Sex].[All]" allUniqueName="[PD_Arrests].[Sex].[All]" dimensionUniqueName="[PD_Arrests]" displayFolder="" count="2" memberValueDatatype="130" unbalanced="0">
      <fieldsUsage count="2">
        <fieldUsage x="-1"/>
        <fieldUsage x="4"/>
      </fieldsUsage>
    </cacheHierarchy>
    <cacheHierarchy uniqueName="[PD_Arrests].[Age]" caption="Age" attribute="1" defaultMemberUniqueName="[PD_Arrests].[Age].[All]" allUniqueName="[PD_Arrests].[Age].[All]" dimensionUniqueName="[PD_Arrests]" displayFolder="" count="0" memberValueDatatype="20" unbalanced="0"/>
    <cacheHierarchy uniqueName="[PD_Arrests].[ArrestTime]" caption="ArrestTime" attribute="1" time="1" defaultMemberUniqueName="[PD_Arrests].[ArrestTime].[All]" allUniqueName="[PD_Arrests].[ArrestTime].[All]" dimensionUniqueName="[PD_Arrests]" displayFolder="" count="0" memberValueDatatype="7" unbalanced="0"/>
    <cacheHierarchy uniqueName="[PD_Arrests].[ArrestNum]" caption="ArrestNum" attribute="1" defaultMemberUniqueName="[PD_Arrests].[ArrestNum].[All]" allUniqueName="[PD_Arrests].[ArrestNum].[All]" dimensionUniqueName="[PD_Arrests]" displayFolder="" count="0" memberValueDatatype="130" unbalanced="0"/>
    <cacheHierarchy uniqueName="[PD_Arrests].[ArrestType]" caption="ArrestType" attribute="1" defaultMemberUniqueName="[PD_Arrests].[ArrestType].[All]" allUniqueName="[PD_Arrests].[ArrestType].[All]" dimensionUniqueName="[PD_Arrests]" displayFolder="" count="0" memberValueDatatype="130" unbalanced="0"/>
    <cacheHierarchy uniqueName="[PD_Arrests].[ChargeDescription]" caption="ChargeDescription" attribute="1" defaultMemberUniqueName="[PD_Arrests].[ChargeDescription].[All]" allUniqueName="[PD_Arrests].[ChargeDescription].[All]" dimensionUniqueName="[PD_Arrests]" displayFolder="" count="0" memberValueDatatype="130" unbalanced="0"/>
    <cacheHierarchy uniqueName="[PD_Arrests].[ArrestLocation]" caption="ArrestLocation" attribute="1" defaultMemberUniqueName="[PD_Arrests].[ArrestLocation].[All]" allUniqueName="[PD_Arrests].[ArrestLocation].[All]" dimensionUniqueName="[PD_Arrests]" displayFolder="" count="0" memberValueDatatype="130" unbalanced="0"/>
    <cacheHierarchy uniqueName="[PD_Arrests].[CityOfArrestee]" caption="CityOfArrestee" attribute="1" defaultMemberUniqueName="[PD_Arrests].[CityOfArrestee].[All]" allUniqueName="[PD_Arrests].[CityOfArrestee].[All]" dimensionUniqueName="[PD_Arrests]" displayFolder="" count="0" memberValueDatatype="130" unbalanced="0"/>
    <cacheHierarchy uniqueName="[PD_Arrests].[OfficerSerialNum]" caption="OfficerSerialNum" attribute="1" defaultMemberUniqueName="[PD_Arrests].[OfficerSerialNum].[All]" allUniqueName="[PD_Arrests].[OfficerSerialNum].[All]" dimensionUniqueName="[PD_Arrests]" displayFolder="" count="0" memberValueDatatype="130" unbalanced="0"/>
    <cacheHierarchy uniqueName="[PD_Arrests].[City]" caption="City" attribute="1" defaultMemberUniqueName="[PD_Arrests].[City].[All]" allUniqueName="[PD_Arrests].[City].[All]" dimensionUniqueName="[PD_Arrests]" displayFolder="" count="0" memberValueDatatype="130" unbalanced="0"/>
    <cacheHierarchy uniqueName="[PD_Arrests].[State]" caption="State" attribute="1" defaultMemberUniqueName="[PD_Arrests].[State].[All]" allUniqueName="[PD_Arrests].[State].[All]" dimensionUniqueName="[PD_Arrests]" displayFolder="" count="0" memberValueDatatype="130" unbalanced="0"/>
    <cacheHierarchy uniqueName="[PD_Arrests].[ZIP]" caption="ZIP" attribute="1" defaultMemberUniqueName="[PD_Arrests].[ZIP].[All]" allUniqueName="[PD_Arrests].[ZIP].[All]" dimensionUniqueName="[PD_Arrests]" displayFolder="" count="0" memberValueDatatype="130" unbalanced="0"/>
    <cacheHierarchy uniqueName="[PD_Arrests].[ArrestDate (Year)]" caption="ArrestDate (Year)" attribute="1" defaultMemberUniqueName="[PD_Arrests].[ArrestDate (Year)].[All]" allUniqueName="[PD_Arrests].[ArrestDate (Year)].[All]" dimensionUniqueName="[PD_Arrests]" displayFolder="" count="2" memberValueDatatype="130" unbalanced="0"/>
    <cacheHierarchy uniqueName="[PD_Arrests].[ArrestDate (Quarter)]" caption="ArrestDate (Quarter)" attribute="1" defaultMemberUniqueName="[PD_Arrests].[ArrestDate (Quarter)].[All]" allUniqueName="[PD_Arrests].[ArrestDate (Quarter)].[All]" dimensionUniqueName="[PD_Arrests]" displayFolder="" count="0" memberValueDatatype="130" unbalanced="0"/>
    <cacheHierarchy uniqueName="[PD_Arrests].[ArrestDate (Month)]" caption="ArrestDate (Month)" attribute="1" defaultMemberUniqueName="[PD_Arrests].[ArrestDate (Month)].[All]" allUniqueName="[PD_Arrests].[ArrestDate (Month)].[All]" dimensionUniqueName="[PD_Arrests]" displayFolder="" count="2" memberValueDatatype="130" unbalanced="0">
      <fieldsUsage count="2">
        <fieldUsage x="-1"/>
        <fieldUsage x="2"/>
      </fieldsUsage>
    </cacheHierarchy>
    <cacheHierarchy uniqueName="[PD_Arrests].[Age Group]" caption="Age Group" attribute="1" defaultMemberUniqueName="[PD_Arrests].[Age Group].[All]" allUniqueName="[PD_Arrests].[Age Group].[All]" dimensionUniqueName="[PD_Arrests]" displayFolder="" count="2" memberValueDatatype="130" unbalanced="0">
      <fieldsUsage count="2">
        <fieldUsage x="-1"/>
        <fieldUsage x="3"/>
      </fieldsUsage>
    </cacheHierarchy>
    <cacheHierarchy uniqueName="[PD_Arrests].[ArrestDate (Month Index)]" caption="ArrestDate (Month Index)" attribute="1" defaultMemberUniqueName="[PD_Arrests].[ArrestDate (Month Index)].[All]" allUniqueName="[PD_Arrests].[ArrestDate (Month Index)].[All]" dimensionUniqueName="[PD_Arrests]" displayFolder="" count="0" memberValueDatatype="20" unbalanced="0" hidden="1"/>
    <cacheHierarchy uniqueName="[Measures].[Total Arrests]" caption="Total Arrests" measure="1" displayFolder="" measureGroup="PD_Arrests" count="0"/>
    <cacheHierarchy uniqueName="[Measures].[Female Arrests]" caption="Female Arrests" measure="1" displayFolder="" measureGroup="PD_Arrests" count="0"/>
    <cacheHierarchy uniqueName="[Measures].[Arrestee Avg Age]" caption="Arrestee Avg Age" measure="1" displayFolder="" measureGroup="PD_Arrests" count="0"/>
    <cacheHierarchy uniqueName="[Measures].[Distinct Officer]" caption="Distinct Officer" measure="1" displayFolder="" measureGroup="PD_Arrests" count="0"/>
    <cacheHierarchy uniqueName="[Measures].[Arrests per Officer]" caption="Arrests per Officer" measure="1" displayFolder="" measureGroup="PD_Arrests" count="0"/>
    <cacheHierarchy uniqueName="[Measures].[Female Arrest Share]" caption="Female Arrest Share" measure="1" displayFolder="" measureGroup="PD_Arrests" count="0" oneField="1">
      <fieldsUsage count="1">
        <fieldUsage x="0"/>
      </fieldsUsage>
    </cacheHierarchy>
    <cacheHierarchy uniqueName="[Measures].[Repeat Offender Count]" caption="Repeat Offender Count" measure="1" displayFolder="" measureGroup="PD_Arrests" count="0"/>
    <cacheHierarchy uniqueName="[Measures].[__XL_Count PD_Arrests]" caption="__XL_Count PD_Arrests" measure="1" displayFolder="" measureGroup="PD_Arrests" count="0" hidden="1"/>
    <cacheHierarchy uniqueName="[Measures].[__XL_Count Calendar]" caption="__XL_Count Calendar" measure="1" displayFolder="" measureGroup="Calendar" count="0" hidden="1"/>
    <cacheHierarchy uniqueName="[Measures].[__XL_Count AZ_ZIPS]" caption="__XL_Count AZ_ZIPS" measure="1" displayFolder="" measureGroup="AZ_ZIPS" count="0" hidden="1"/>
    <cacheHierarchy uniqueName="[Measures].[__No measures defined]" caption="__No measures defined" measure="1" displayFolder="" count="0" hidden="1"/>
    <cacheHierarchy uniqueName="[Measures].[_Female Arrest Share Goal]" caption="_Female Arrest Share Goal" measure="1" displayFolder="" measureGroup="PD_Arrests" count="0" hidden="1"/>
    <cacheHierarchy uniqueName="[Measures].[_Female Arrest Share Status]" caption="_Female Arrest Share Status" measure="1" iconSet="6" displayFolder="" measureGroup="PD_Arrests" count="0" oneField="1" hidden="1">
      <fieldsUsage count="1">
        <fieldUsage x="1"/>
      </fieldsUsage>
    </cacheHierarchy>
    <cacheHierarchy uniqueName="[Measures].[_Repeat Offender Count Goal]" caption="_Repeat Offender Count Goal" measure="1" displayFolder="" measureGroup="PD_Arrests" count="0" hidden="1"/>
    <cacheHierarchy uniqueName="[Measures].[_Repeat Offender Count Status]" caption="_Repeat Offender Count Status" measure="1" iconSet="6" displayFolder="" measureGroup="PD_Arrests" count="0" hidden="1"/>
    <cacheHierarchy uniqueName="[Measures].[Count of ArrestDate (Year)]" caption="Count of ArrestDate (Year)" measure="1" displayFolder="" measureGroup="PD_Arrests" count="0" hidden="1">
      <extLst>
        <ext xmlns:x15="http://schemas.microsoft.com/office/spreadsheetml/2010/11/main" uri="{B97F6D7D-B522-45F9-BDA1-12C45D357490}">
          <x15:cacheHierarchy aggregatedColumn="27"/>
        </ext>
      </extLst>
    </cacheHierarchy>
  </cacheHierarchies>
  <kpis count="2">
    <kpi uniqueName="Female Arrest Share" caption="Female Arrest Share" displayFolder="" measureGroup="PD_Arrests" parent="" value="[Measures].[Female Arrest Share]" goal="[Measures].[_Female Arrest Share Goal]" status="[Measures].[_Female Arrest Share Status]" trend="" weight=""/>
    <kpi uniqueName="Repeat Offender Count" caption="Repeat Offender Count" displayFolder="" measureGroup="PD_Arrests" parent="" value="[Measures].[Repeat Offender Count]" goal="[Measures].[_Repeat Offender Count Goal]" status="[Measures].[_Repeat Offender Count Status]" trend="" weight=""/>
  </kpis>
  <dimensions count="4">
    <dimension name="AZ_ZIPS" uniqueName="[AZ_ZIPS]" caption="AZ_ZIPS"/>
    <dimension name="Calendar" uniqueName="[Calendar]" caption="Calendar"/>
    <dimension measure="1" name="Measures" uniqueName="[Measures]" caption="Measures"/>
    <dimension name="PD_Arrests" uniqueName="[PD_Arrests]" caption="PD_Arrests"/>
  </dimensions>
  <measureGroups count="3">
    <measureGroup name="AZ_ZIPS" caption="AZ_ZIPS"/>
    <measureGroup name="Calendar" caption="Calendar"/>
    <measureGroup name="PD_Arrests" caption="PD_Arrest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yssa Carley" refreshedDate="46107.411699652781" backgroundQuery="1" createdVersion="8" refreshedVersion="8" minRefreshableVersion="3" recordCount="0" supportSubquery="1" supportAdvancedDrill="1" xr:uid="{228AC65A-188A-4ABF-BD81-24BB6DA979B9}">
  <cacheSource type="external" connectionId="4"/>
  <cacheFields count="4">
    <cacheField name="[Measures].[Repeat Offender Count]" caption="Repeat Offender Count" numFmtId="0" hierarchy="38" level="32767"/>
    <cacheField name="[Measures].[_Repeat Offender Count Status]" caption="_Repeat Offender Count Status" numFmtId="0" hierarchy="46" level="32767"/>
    <cacheField name="[PD_Arrests].[Sex].[Sex]" caption="Sex" numFmtId="0" hierarchy="15" level="1">
      <sharedItems count="2">
        <s v="F"/>
        <s v="M"/>
      </sharedItems>
    </cacheField>
    <cacheField name="[PD_Arrests].[Race].[Race]" caption="Race" numFmtId="0" hierarchy="14" level="1">
      <sharedItems count="7">
        <s v="Asian"/>
        <s v="Black"/>
        <s v="Native Asianmerican"/>
        <s v="Not Specified"/>
        <s v="Pacific Islander"/>
        <s v="Unknown"/>
        <s v="White"/>
      </sharedItems>
    </cacheField>
  </cacheFields>
  <cacheHierarchies count="48">
    <cacheHierarchy uniqueName="[AZ_ZIPS].[zip]" caption="zip" attribute="1" defaultMemberUniqueName="[AZ_ZIPS].[zip].[All]" allUniqueName="[AZ_ZIPS].[zip].[All]" dimensionUniqueName="[AZ_ZIPS]" displayFolder="" count="0" memberValueDatatype="20" unbalanced="0"/>
    <cacheHierarchy uniqueName="[AZ_ZIPS].[city]" caption="city" attribute="1" defaultMemberUniqueName="[AZ_ZIPS].[city].[All]" allUniqueName="[AZ_ZIPS].[city].[All]" dimensionUniqueName="[AZ_ZIPS]" displayFolder="" count="0" memberValueDatatype="130" unbalanced="0"/>
    <cacheHierarchy uniqueName="[AZ_ZIPS].[state_name]" caption="state_name" attribute="1" defaultMemberUniqueName="[AZ_ZIPS].[state_name].[All]" allUniqueName="[AZ_ZIPS].[state_name].[All]" dimensionUniqueName="[AZ_ZIPS]" displayFolder="" count="0" memberValueDatatype="130" unbalanced="0"/>
    <cacheHierarchy uniqueName="[AZ_ZIPS].[county_name]" caption="county_name" attribute="1" defaultMemberUniqueName="[AZ_ZIPS].[county_name].[All]" allUniqueName="[AZ_ZIPS].[county_name].[All]" dimensionUniqueName="[AZ_ZIP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D_Arrests].[ArrestDate]" caption="ArrestDate" attribute="1" time="1" defaultMemberUniqueName="[PD_Arrests].[ArrestDate].[All]" allUniqueName="[PD_Arrests].[ArrestDate].[All]" dimensionUniqueName="[PD_Arrests]" displayFolder="" count="0" memberValueDatatype="7" unbalanced="0"/>
    <cacheHierarchy uniqueName="[PD_Arrests].[Arrestee]" caption="Arrestee" attribute="1" defaultMemberUniqueName="[PD_Arrests].[Arrestee].[All]" allUniqueName="[PD_Arrests].[Arrestee].[All]" dimensionUniqueName="[PD_Arrests]" displayFolder="" count="0" memberValueDatatype="130" unbalanced="0"/>
    <cacheHierarchy uniqueName="[PD_Arrests].[Race]" caption="Race" attribute="1" defaultMemberUniqueName="[PD_Arrests].[Race].[All]" allUniqueName="[PD_Arrests].[Race].[All]" dimensionUniqueName="[PD_Arrests]" displayFolder="" count="2" memberValueDatatype="130" unbalanced="0">
      <fieldsUsage count="2">
        <fieldUsage x="-1"/>
        <fieldUsage x="3"/>
      </fieldsUsage>
    </cacheHierarchy>
    <cacheHierarchy uniqueName="[PD_Arrests].[Sex]" caption="Sex" attribute="1" defaultMemberUniqueName="[PD_Arrests].[Sex].[All]" allUniqueName="[PD_Arrests].[Sex].[All]" dimensionUniqueName="[PD_Arrests]" displayFolder="" count="2" memberValueDatatype="130" unbalanced="0">
      <fieldsUsage count="2">
        <fieldUsage x="-1"/>
        <fieldUsage x="2"/>
      </fieldsUsage>
    </cacheHierarchy>
    <cacheHierarchy uniqueName="[PD_Arrests].[Age]" caption="Age" attribute="1" defaultMemberUniqueName="[PD_Arrests].[Age].[All]" allUniqueName="[PD_Arrests].[Age].[All]" dimensionUniqueName="[PD_Arrests]" displayFolder="" count="0" memberValueDatatype="20" unbalanced="0"/>
    <cacheHierarchy uniqueName="[PD_Arrests].[ArrestTime]" caption="ArrestTime" attribute="1" time="1" defaultMemberUniqueName="[PD_Arrests].[ArrestTime].[All]" allUniqueName="[PD_Arrests].[ArrestTime].[All]" dimensionUniqueName="[PD_Arrests]" displayFolder="" count="0" memberValueDatatype="7" unbalanced="0"/>
    <cacheHierarchy uniqueName="[PD_Arrests].[ArrestNum]" caption="ArrestNum" attribute="1" defaultMemberUniqueName="[PD_Arrests].[ArrestNum].[All]" allUniqueName="[PD_Arrests].[ArrestNum].[All]" dimensionUniqueName="[PD_Arrests]" displayFolder="" count="0" memberValueDatatype="130" unbalanced="0"/>
    <cacheHierarchy uniqueName="[PD_Arrests].[ArrestType]" caption="ArrestType" attribute="1" defaultMemberUniqueName="[PD_Arrests].[ArrestType].[All]" allUniqueName="[PD_Arrests].[ArrestType].[All]" dimensionUniqueName="[PD_Arrests]" displayFolder="" count="0" memberValueDatatype="130" unbalanced="0"/>
    <cacheHierarchy uniqueName="[PD_Arrests].[ChargeDescription]" caption="ChargeDescription" attribute="1" defaultMemberUniqueName="[PD_Arrests].[ChargeDescription].[All]" allUniqueName="[PD_Arrests].[ChargeDescription].[All]" dimensionUniqueName="[PD_Arrests]" displayFolder="" count="0" memberValueDatatype="130" unbalanced="0"/>
    <cacheHierarchy uniqueName="[PD_Arrests].[ArrestLocation]" caption="ArrestLocation" attribute="1" defaultMemberUniqueName="[PD_Arrests].[ArrestLocation].[All]" allUniqueName="[PD_Arrests].[ArrestLocation].[All]" dimensionUniqueName="[PD_Arrests]" displayFolder="" count="0" memberValueDatatype="130" unbalanced="0"/>
    <cacheHierarchy uniqueName="[PD_Arrests].[CityOfArrestee]" caption="CityOfArrestee" attribute="1" defaultMemberUniqueName="[PD_Arrests].[CityOfArrestee].[All]" allUniqueName="[PD_Arrests].[CityOfArrestee].[All]" dimensionUniqueName="[PD_Arrests]" displayFolder="" count="0" memberValueDatatype="130" unbalanced="0"/>
    <cacheHierarchy uniqueName="[PD_Arrests].[OfficerSerialNum]" caption="OfficerSerialNum" attribute="1" defaultMemberUniqueName="[PD_Arrests].[OfficerSerialNum].[All]" allUniqueName="[PD_Arrests].[OfficerSerialNum].[All]" dimensionUniqueName="[PD_Arrests]" displayFolder="" count="0" memberValueDatatype="130" unbalanced="0"/>
    <cacheHierarchy uniqueName="[PD_Arrests].[City]" caption="City" attribute="1" defaultMemberUniqueName="[PD_Arrests].[City].[All]" allUniqueName="[PD_Arrests].[City].[All]" dimensionUniqueName="[PD_Arrests]" displayFolder="" count="0" memberValueDatatype="130" unbalanced="0"/>
    <cacheHierarchy uniqueName="[PD_Arrests].[State]" caption="State" attribute="1" defaultMemberUniqueName="[PD_Arrests].[State].[All]" allUniqueName="[PD_Arrests].[State].[All]" dimensionUniqueName="[PD_Arrests]" displayFolder="" count="0" memberValueDatatype="130" unbalanced="0"/>
    <cacheHierarchy uniqueName="[PD_Arrests].[ZIP]" caption="ZIP" attribute="1" defaultMemberUniqueName="[PD_Arrests].[ZIP].[All]" allUniqueName="[PD_Arrests].[ZIP].[All]" dimensionUniqueName="[PD_Arrests]" displayFolder="" count="0" memberValueDatatype="130" unbalanced="0"/>
    <cacheHierarchy uniqueName="[PD_Arrests].[ArrestDate (Year)]" caption="ArrestDate (Year)" attribute="1" defaultMemberUniqueName="[PD_Arrests].[ArrestDate (Year)].[All]" allUniqueName="[PD_Arrests].[ArrestDate (Year)].[All]" dimensionUniqueName="[PD_Arrests]" displayFolder="" count="2" memberValueDatatype="130" unbalanced="0"/>
    <cacheHierarchy uniqueName="[PD_Arrests].[ArrestDate (Quarter)]" caption="ArrestDate (Quarter)" attribute="1" defaultMemberUniqueName="[PD_Arrests].[ArrestDate (Quarter)].[All]" allUniqueName="[PD_Arrests].[ArrestDate (Quarter)].[All]" dimensionUniqueName="[PD_Arrests]" displayFolder="" count="0" memberValueDatatype="130" unbalanced="0"/>
    <cacheHierarchy uniqueName="[PD_Arrests].[ArrestDate (Month)]" caption="ArrestDate (Month)" attribute="1" defaultMemberUniqueName="[PD_Arrests].[ArrestDate (Month)].[All]" allUniqueName="[PD_Arrests].[ArrestDate (Month)].[All]" dimensionUniqueName="[PD_Arrests]" displayFolder="" count="2" memberValueDatatype="130" unbalanced="0"/>
    <cacheHierarchy uniqueName="[PD_Arrests].[Age Group]" caption="Age Group" attribute="1" defaultMemberUniqueName="[PD_Arrests].[Age Group].[All]" allUniqueName="[PD_Arrests].[Age Group].[All]" dimensionUniqueName="[PD_Arrests]" displayFolder="" count="0" memberValueDatatype="130" unbalanced="0"/>
    <cacheHierarchy uniqueName="[PD_Arrests].[ArrestDate (Month Index)]" caption="ArrestDate (Month Index)" attribute="1" defaultMemberUniqueName="[PD_Arrests].[ArrestDate (Month Index)].[All]" allUniqueName="[PD_Arrests].[ArrestDate (Month Index)].[All]" dimensionUniqueName="[PD_Arrests]" displayFolder="" count="0" memberValueDatatype="20" unbalanced="0" hidden="1"/>
    <cacheHierarchy uniqueName="[Measures].[Total Arrests]" caption="Total Arrests" measure="1" displayFolder="" measureGroup="PD_Arrests" count="0"/>
    <cacheHierarchy uniqueName="[Measures].[Female Arrests]" caption="Female Arrests" measure="1" displayFolder="" measureGroup="PD_Arrests" count="0"/>
    <cacheHierarchy uniqueName="[Measures].[Arrestee Avg Age]" caption="Arrestee Avg Age" measure="1" displayFolder="" measureGroup="PD_Arrests" count="0"/>
    <cacheHierarchy uniqueName="[Measures].[Distinct Officer]" caption="Distinct Officer" measure="1" displayFolder="" measureGroup="PD_Arrests" count="0"/>
    <cacheHierarchy uniqueName="[Measures].[Arrests per Officer]" caption="Arrests per Officer" measure="1" displayFolder="" measureGroup="PD_Arrests" count="0"/>
    <cacheHierarchy uniqueName="[Measures].[Female Arrest Share]" caption="Female Arrest Share" measure="1" displayFolder="" measureGroup="PD_Arrests" count="0"/>
    <cacheHierarchy uniqueName="[Measures].[Repeat Offender Count]" caption="Repeat Offender Count" measure="1" displayFolder="" measureGroup="PD_Arrests" count="0" oneField="1">
      <fieldsUsage count="1">
        <fieldUsage x="0"/>
      </fieldsUsage>
    </cacheHierarchy>
    <cacheHierarchy uniqueName="[Measures].[__XL_Count PD_Arrests]" caption="__XL_Count PD_Arrests" measure="1" displayFolder="" measureGroup="PD_Arrests" count="0" hidden="1"/>
    <cacheHierarchy uniqueName="[Measures].[__XL_Count Calendar]" caption="__XL_Count Calendar" measure="1" displayFolder="" measureGroup="Calendar" count="0" hidden="1"/>
    <cacheHierarchy uniqueName="[Measures].[__XL_Count AZ_ZIPS]" caption="__XL_Count AZ_ZIPS" measure="1" displayFolder="" measureGroup="AZ_ZIPS" count="0" hidden="1"/>
    <cacheHierarchy uniqueName="[Measures].[__No measures defined]" caption="__No measures defined" measure="1" displayFolder="" count="0" hidden="1"/>
    <cacheHierarchy uniqueName="[Measures].[_Female Arrest Share Goal]" caption="_Female Arrest Share Goal" measure="1" displayFolder="" measureGroup="PD_Arrests" count="0" hidden="1"/>
    <cacheHierarchy uniqueName="[Measures].[_Female Arrest Share Status]" caption="_Female Arrest Share Status" measure="1" iconSet="6" displayFolder="" measureGroup="PD_Arrests" count="0" hidden="1"/>
    <cacheHierarchy uniqueName="[Measures].[_Repeat Offender Count Goal]" caption="_Repeat Offender Count Goal" measure="1" displayFolder="" measureGroup="PD_Arrests" count="0" hidden="1"/>
    <cacheHierarchy uniqueName="[Measures].[_Repeat Offender Count Status]" caption="_Repeat Offender Count Status" measure="1" iconSet="6" displayFolder="" measureGroup="PD_Arrests" count="0" oneField="1" hidden="1">
      <fieldsUsage count="1">
        <fieldUsage x="1"/>
      </fieldsUsage>
    </cacheHierarchy>
    <cacheHierarchy uniqueName="[Measures].[Count of ArrestDate (Year)]" caption="Count of ArrestDate (Year)" measure="1" displayFolder="" measureGroup="PD_Arrests" count="0" hidden="1">
      <extLst>
        <ext xmlns:x15="http://schemas.microsoft.com/office/spreadsheetml/2010/11/main" uri="{B97F6D7D-B522-45F9-BDA1-12C45D357490}">
          <x15:cacheHierarchy aggregatedColumn="27"/>
        </ext>
      </extLst>
    </cacheHierarchy>
  </cacheHierarchies>
  <kpis count="2">
    <kpi uniqueName="Female Arrest Share" caption="Female Arrest Share" displayFolder="" measureGroup="PD_Arrests" parent="" value="[Measures].[Female Arrest Share]" goal="[Measures].[_Female Arrest Share Goal]" status="[Measures].[_Female Arrest Share Status]" trend="" weight=""/>
    <kpi uniqueName="Repeat Offender Count" caption="Repeat Offender Count" displayFolder="" measureGroup="PD_Arrests" parent="" value="[Measures].[Repeat Offender Count]" goal="[Measures].[_Repeat Offender Count Goal]" status="[Measures].[_Repeat Offender Count Status]" trend="" weight=""/>
  </kpis>
  <dimensions count="4">
    <dimension name="AZ_ZIPS" uniqueName="[AZ_ZIPS]" caption="AZ_ZIPS"/>
    <dimension name="Calendar" uniqueName="[Calendar]" caption="Calendar"/>
    <dimension measure="1" name="Measures" uniqueName="[Measures]" caption="Measures"/>
    <dimension name="PD_Arrests" uniqueName="[PD_Arrests]" caption="PD_Arrests"/>
  </dimensions>
  <measureGroups count="3">
    <measureGroup name="AZ_ZIPS" caption="AZ_ZIPS"/>
    <measureGroup name="Calendar" caption="Calendar"/>
    <measureGroup name="PD_Arrests" caption="PD_Arrest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yssa Carley" refreshedDate="46002.463365393516" backgroundQuery="1" createdVersion="3" refreshedVersion="8" minRefreshableVersion="3" recordCount="0" supportSubquery="1" supportAdvancedDrill="1" xr:uid="{3DEC786D-EA91-4FD3-859F-43ADD4139F8D}">
  <cacheSource type="external" connectionId="4">
    <extLst>
      <ext xmlns:x14="http://schemas.microsoft.com/office/spreadsheetml/2009/9/main" uri="{F057638F-6D5F-4e77-A914-E7F072B9BCA8}">
        <x14:sourceConnection name="ThisWorkbookDataModel"/>
      </ext>
    </extLst>
  </cacheSource>
  <cacheFields count="0"/>
  <cacheHierarchies count="47">
    <cacheHierarchy uniqueName="[AZ_ZIPS].[zip]" caption="zip" attribute="1" defaultMemberUniqueName="[AZ_ZIPS].[zip].[All]" allUniqueName="[AZ_ZIPS].[zip].[All]" dimensionUniqueName="[AZ_ZIPS]" displayFolder="" count="0" memberValueDatatype="20" unbalanced="0"/>
    <cacheHierarchy uniqueName="[AZ_ZIPS].[city]" caption="city" attribute="1" defaultMemberUniqueName="[AZ_ZIPS].[city].[All]" allUniqueName="[AZ_ZIPS].[city].[All]" dimensionUniqueName="[AZ_ZIPS]" displayFolder="" count="0" memberValueDatatype="130" unbalanced="0"/>
    <cacheHierarchy uniqueName="[AZ_ZIPS].[state_name]" caption="state_name" attribute="1" defaultMemberUniqueName="[AZ_ZIPS].[state_name].[All]" allUniqueName="[AZ_ZIPS].[state_name].[All]" dimensionUniqueName="[AZ_ZIPS]" displayFolder="" count="0" memberValueDatatype="130" unbalanced="0"/>
    <cacheHierarchy uniqueName="[AZ_ZIPS].[county_name]" caption="county_name" attribute="1" defaultMemberUniqueName="[AZ_ZIPS].[county_name].[All]" allUniqueName="[AZ_ZIPS].[county_name].[All]" dimensionUniqueName="[AZ_ZIP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PD_Arrests].[ArrestDate]" caption="ArrestDate" attribute="1" time="1" defaultMemberUniqueName="[PD_Arrests].[ArrestDate].[All]" allUniqueName="[PD_Arrests].[ArrestDate].[All]" dimensionUniqueName="[PD_Arrests]" displayFolder="" count="0" memberValueDatatype="7" unbalanced="0"/>
    <cacheHierarchy uniqueName="[PD_Arrests].[Arrestee]" caption="Arrestee" attribute="1" defaultMemberUniqueName="[PD_Arrests].[Arrestee].[All]" allUniqueName="[PD_Arrests].[Arrestee].[All]" dimensionUniqueName="[PD_Arrests]" displayFolder="" count="0" memberValueDatatype="130" unbalanced="0"/>
    <cacheHierarchy uniqueName="[PD_Arrests].[Race]" caption="Race" attribute="1" defaultMemberUniqueName="[PD_Arrests].[Race].[All]" allUniqueName="[PD_Arrests].[Race].[All]" dimensionUniqueName="[PD_Arrests]" displayFolder="" count="2" memberValueDatatype="130" unbalanced="0"/>
    <cacheHierarchy uniqueName="[PD_Arrests].[Sex]" caption="Sex" attribute="1" defaultMemberUniqueName="[PD_Arrests].[Sex].[All]" allUniqueName="[PD_Arrests].[Sex].[All]" dimensionUniqueName="[PD_Arrests]" displayFolder="" count="2" memberValueDatatype="130" unbalanced="0"/>
    <cacheHierarchy uniqueName="[PD_Arrests].[Age]" caption="Age" attribute="1" defaultMemberUniqueName="[PD_Arrests].[Age].[All]" allUniqueName="[PD_Arrests].[Age].[All]" dimensionUniqueName="[PD_Arrests]" displayFolder="" count="0" memberValueDatatype="20" unbalanced="0"/>
    <cacheHierarchy uniqueName="[PD_Arrests].[ArrestTime]" caption="ArrestTime" attribute="1" time="1" defaultMemberUniqueName="[PD_Arrests].[ArrestTime].[All]" allUniqueName="[PD_Arrests].[ArrestTime].[All]" dimensionUniqueName="[PD_Arrests]" displayFolder="" count="0" memberValueDatatype="7" unbalanced="0"/>
    <cacheHierarchy uniqueName="[PD_Arrests].[ArrestNum]" caption="ArrestNum" attribute="1" defaultMemberUniqueName="[PD_Arrests].[ArrestNum].[All]" allUniqueName="[PD_Arrests].[ArrestNum].[All]" dimensionUniqueName="[PD_Arrests]" displayFolder="" count="0" memberValueDatatype="130" unbalanced="0"/>
    <cacheHierarchy uniqueName="[PD_Arrests].[ArrestType]" caption="ArrestType" attribute="1" defaultMemberUniqueName="[PD_Arrests].[ArrestType].[All]" allUniqueName="[PD_Arrests].[ArrestType].[All]" dimensionUniqueName="[PD_Arrests]" displayFolder="" count="0" memberValueDatatype="130" unbalanced="0"/>
    <cacheHierarchy uniqueName="[PD_Arrests].[ChargeDescription]" caption="ChargeDescription" attribute="1" defaultMemberUniqueName="[PD_Arrests].[ChargeDescription].[All]" allUniqueName="[PD_Arrests].[ChargeDescription].[All]" dimensionUniqueName="[PD_Arrests]" displayFolder="" count="0" memberValueDatatype="130" unbalanced="0"/>
    <cacheHierarchy uniqueName="[PD_Arrests].[ArrestLocation]" caption="ArrestLocation" attribute="1" defaultMemberUniqueName="[PD_Arrests].[ArrestLocation].[All]" allUniqueName="[PD_Arrests].[ArrestLocation].[All]" dimensionUniqueName="[PD_Arrests]" displayFolder="" count="0" memberValueDatatype="130" unbalanced="0"/>
    <cacheHierarchy uniqueName="[PD_Arrests].[CityOfArrestee]" caption="CityOfArrestee" attribute="1" defaultMemberUniqueName="[PD_Arrests].[CityOfArrestee].[All]" allUniqueName="[PD_Arrests].[CityOfArrestee].[All]" dimensionUniqueName="[PD_Arrests]" displayFolder="" count="2" memberValueDatatype="130" unbalanced="0"/>
    <cacheHierarchy uniqueName="[PD_Arrests].[OfficerSerialNum]" caption="OfficerSerialNum" attribute="1" defaultMemberUniqueName="[PD_Arrests].[OfficerSerialNum].[All]" allUniqueName="[PD_Arrests].[OfficerSerialNum].[All]" dimensionUniqueName="[PD_Arrests]" displayFolder="" count="0" memberValueDatatype="130" unbalanced="0"/>
    <cacheHierarchy uniqueName="[PD_Arrests].[City]" caption="City" attribute="1" defaultMemberUniqueName="[PD_Arrests].[City].[All]" allUniqueName="[PD_Arrests].[City].[All]" dimensionUniqueName="[PD_Arrests]" displayFolder="" count="0" memberValueDatatype="130" unbalanced="0"/>
    <cacheHierarchy uniqueName="[PD_Arrests].[State]" caption="State" attribute="1" defaultMemberUniqueName="[PD_Arrests].[State].[All]" allUniqueName="[PD_Arrests].[State].[All]" dimensionUniqueName="[PD_Arrests]" displayFolder="" count="0" memberValueDatatype="130" unbalanced="0"/>
    <cacheHierarchy uniqueName="[PD_Arrests].[ZIP]" caption="ZIP" attribute="1" defaultMemberUniqueName="[PD_Arrests].[ZIP].[All]" allUniqueName="[PD_Arrests].[ZIP].[All]" dimensionUniqueName="[PD_Arrests]" displayFolder="" count="0" memberValueDatatype="130" unbalanced="0"/>
    <cacheHierarchy uniqueName="[PD_Arrests].[ArrestDate (Year)]" caption="ArrestDate (Year)" attribute="1" defaultMemberUniqueName="[PD_Arrests].[ArrestDate (Year)].[All]" allUniqueName="[PD_Arrests].[ArrestDate (Year)].[All]" dimensionUniqueName="[PD_Arrests]" displayFolder="" count="2" memberValueDatatype="130" unbalanced="0"/>
    <cacheHierarchy uniqueName="[PD_Arrests].[ArrestDate (Quarter)]" caption="ArrestDate (Quarter)" attribute="1" defaultMemberUniqueName="[PD_Arrests].[ArrestDate (Quarter)].[All]" allUniqueName="[PD_Arrests].[ArrestDate (Quarter)].[All]" dimensionUniqueName="[PD_Arrests]" displayFolder="" count="0" memberValueDatatype="130" unbalanced="0"/>
    <cacheHierarchy uniqueName="[PD_Arrests].[ArrestDate (Month)]" caption="ArrestDate (Month)" attribute="1" defaultMemberUniqueName="[PD_Arrests].[ArrestDate (Month)].[All]" allUniqueName="[PD_Arrests].[ArrestDate (Month)].[All]" dimensionUniqueName="[PD_Arrests]" displayFolder="" count="2" memberValueDatatype="130" unbalanced="0"/>
    <cacheHierarchy uniqueName="[PD_Arrests].[Age Group]" caption="Age Group" attribute="1" defaultMemberUniqueName="[PD_Arrests].[Age Group].[All]" allUniqueName="[PD_Arrests].[Age Group].[All]" dimensionUniqueName="[PD_Arrests]" displayFolder="" count="2" memberValueDatatype="130" unbalanced="0"/>
    <cacheHierarchy uniqueName="[PD_Arrests].[ArrestDate (Month Index)]" caption="ArrestDate (Month Index)" attribute="1" defaultMemberUniqueName="[PD_Arrests].[ArrestDate (Month Index)].[All]" allUniqueName="[PD_Arrests].[ArrestDate (Month Index)].[All]" dimensionUniqueName="[PD_Arrests]" displayFolder="" count="0" memberValueDatatype="20" unbalanced="0" hidden="1"/>
    <cacheHierarchy uniqueName="[Measures].[Total Arrests]" caption="Total Arrests" measure="1" displayFolder="" measureGroup="PD_Arrests" count="0"/>
    <cacheHierarchy uniqueName="[Measures].[Female Arrests]" caption="Female Arrests" measure="1" displayFolder="" measureGroup="PD_Arrests" count="0"/>
    <cacheHierarchy uniqueName="[Measures].[Arrestee Avg Age]" caption="Arrestee Avg Age" measure="1" displayFolder="" measureGroup="PD_Arrests" count="0"/>
    <cacheHierarchy uniqueName="[Measures].[Distinct Officer]" caption="Distinct Officer" measure="1" displayFolder="" measureGroup="PD_Arrests" count="0"/>
    <cacheHierarchy uniqueName="[Measures].[Arrests per Officer]" caption="Arrests per Officer" measure="1" displayFolder="" measureGroup="PD_Arrests" count="0"/>
    <cacheHierarchy uniqueName="[Measures].[Female Arrest Share]" caption="Female Arrest Share" measure="1" displayFolder="" measureGroup="PD_Arrests" count="0"/>
    <cacheHierarchy uniqueName="[Measures].[Repeat Offender Count]" caption="Repeat Offender Count" measure="1" displayFolder="" measureGroup="PD_Arrests" count="0"/>
    <cacheHierarchy uniqueName="[Measures].[__XL_Count PD_Arrests]" caption="__XL_Count PD_Arrests" measure="1" displayFolder="" measureGroup="PD_Arrests" count="0" hidden="1"/>
    <cacheHierarchy uniqueName="[Measures].[__XL_Count Calendar]" caption="__XL_Count Calendar" measure="1" displayFolder="" measureGroup="Calendar" count="0" hidden="1"/>
    <cacheHierarchy uniqueName="[Measures].[__XL_Count AZ_ZIPS]" caption="__XL_Count AZ_ZIPS" measure="1" displayFolder="" measureGroup="AZ_ZIPS" count="0" hidden="1"/>
    <cacheHierarchy uniqueName="[Measures].[__No measures defined]" caption="__No measures defined" measure="1" displayFolder="" count="0" hidden="1"/>
    <cacheHierarchy uniqueName="[Measures].[_Female Arrest Share Goal]" caption="_Female Arrest Share Goal" measure="1" displayFolder="" measureGroup="PD_Arrests" count="0" hidden="1"/>
    <cacheHierarchy uniqueName="[Measures].[_Female Arrest Share Status]" caption="_Female Arrest Share Status" measure="1" iconSet="6" displayFolder="" measureGroup="PD_Arrests" count="0" hidden="1"/>
    <cacheHierarchy uniqueName="[Measures].[_Repeat Offender Count Goal]" caption="_Repeat Offender Count Goal" measure="1" displayFolder="" measureGroup="PD_Arrests" count="0" hidden="1"/>
    <cacheHierarchy uniqueName="[Measures].[_Repeat Offender Count Status]" caption="_Repeat Offender Count Status" measure="1" iconSet="6" displayFolder="" measureGroup="PD_Arrests" count="0" hidden="1"/>
  </cacheHierarchies>
  <kpis count="2">
    <kpi uniqueName="Female Arrest Share" caption="Female Arrest Share" displayFolder="" measureGroup="PD_Arrests" parent="" value="[Measures].[Female Arrest Share]" goal="[Measures].[_Female Arrest Share Goal]" status="[Measures].[_Female Arrest Share Status]" trend="" weight=""/>
    <kpi uniqueName="Repeat Offender Count" caption="Repeat Offender Count" displayFolder="" measureGroup="PD_Arrests" parent="" value="[Measures].[Repeat Offender Count]" goal="[Measures].[_Repeat Offender Count Goal]" status="[Measures].[_Repeat Offender Count Status]" trend="" weight=""/>
  </kpis>
  <extLst>
    <ext xmlns:x14="http://schemas.microsoft.com/office/spreadsheetml/2009/9/main" uri="{725AE2AE-9491-48be-B2B4-4EB974FC3084}">
      <x14:pivotCacheDefinition slicerData="1" pivotCacheId="199752296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7AA2D7-E5E8-4875-B53E-824FA3EDC791}" name="Repeat Offender KPI" cacheId="7" applyNumberFormats="0" applyBorderFormats="0" applyFontFormats="0" applyPatternFormats="0" applyAlignmentFormats="0" applyWidthHeightFormats="1" dataCaption="Values" tag="8e2e25b1-77f4-457b-a5e4-3f5c7d79acb1" updatedVersion="8" minRefreshableVersion="3" useAutoFormatting="1" itemPrintTitles="1" createdVersion="8" indent="0" outline="1" outlineData="1" multipleFieldFilters="0">
  <location ref="F7:H24"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7">
        <item x="0"/>
        <item x="1"/>
        <item x="2"/>
        <item x="3"/>
        <item x="4"/>
        <item x="5"/>
        <item x="6"/>
      </items>
    </pivotField>
  </pivotFields>
  <rowFields count="2">
    <field x="2"/>
    <field x="3"/>
  </rowFields>
  <rowItems count="17">
    <i>
      <x/>
    </i>
    <i r="1">
      <x/>
    </i>
    <i r="1">
      <x v="1"/>
    </i>
    <i r="1">
      <x v="2"/>
    </i>
    <i r="1">
      <x v="3"/>
    </i>
    <i r="1">
      <x v="4"/>
    </i>
    <i r="1">
      <x v="5"/>
    </i>
    <i r="1">
      <x v="6"/>
    </i>
    <i>
      <x v="1"/>
    </i>
    <i r="1">
      <x/>
    </i>
    <i r="1">
      <x v="1"/>
    </i>
    <i r="1">
      <x v="2"/>
    </i>
    <i r="1">
      <x v="3"/>
    </i>
    <i r="1">
      <x v="4"/>
    </i>
    <i r="1">
      <x v="5"/>
    </i>
    <i r="1">
      <x v="6"/>
    </i>
    <i t="grand">
      <x/>
    </i>
  </rowItems>
  <colFields count="1">
    <field x="-2"/>
  </colFields>
  <colItems count="2">
    <i>
      <x/>
    </i>
    <i i="1">
      <x v="1"/>
    </i>
  </colItems>
  <dataFields count="2">
    <dataField name="Repeat Offender Count" fld="0" subtotal="count" baseField="0" baseItem="0"/>
    <dataField name="Repeat Offender Count Status" fld="1" subtotal="count" baseField="0" baseItem="0"/>
  </dataFields>
  <conditionalFormats count="1">
    <conditionalFormat scope="data" priority="1">
      <pivotAreas count="1">
        <pivotArea outline="0" fieldPosition="0">
          <references count="1">
            <reference field="4294967294" count="1" selected="0">
              <x v="1"/>
            </reference>
          </references>
        </pivotArea>
      </pivotAreas>
    </conditionalFormat>
  </conditionalFormats>
  <pivotHierarchies count="50">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2">
    <rowHierarchyUsage hierarchyUsage="15"/>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D_Arre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F9A9EE-0C28-44C5-8F08-041B6FE4048C}" name="Female Arrest KPI" cacheId="6" applyNumberFormats="0" applyBorderFormats="0" applyFontFormats="0" applyPatternFormats="0" applyAlignmentFormats="0" applyWidthHeightFormats="1" dataCaption="Values" tag="46c4db6e-5559-485b-9eb1-f4f14255859b" updatedVersion="8" minRefreshableVersion="3" useAutoFormatting="1" itemPrintTitles="1" createdVersion="8" indent="0" outline="1" outlineData="1" multipleFieldFilters="0" chartFormat="2">
  <location ref="A7:C92"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2">
    <field x="2"/>
    <field x="3"/>
  </rowFields>
  <rowItems count="85">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x v="4"/>
    </i>
    <i r="1">
      <x/>
    </i>
    <i r="1">
      <x v="1"/>
    </i>
    <i r="1">
      <x v="2"/>
    </i>
    <i r="1">
      <x v="3"/>
    </i>
    <i r="1">
      <x v="4"/>
    </i>
    <i r="1">
      <x v="5"/>
    </i>
    <i>
      <x v="5"/>
    </i>
    <i r="1">
      <x/>
    </i>
    <i r="1">
      <x v="1"/>
    </i>
    <i r="1">
      <x v="2"/>
    </i>
    <i r="1">
      <x v="3"/>
    </i>
    <i r="1">
      <x v="4"/>
    </i>
    <i r="1">
      <x v="5"/>
    </i>
    <i>
      <x v="6"/>
    </i>
    <i r="1">
      <x/>
    </i>
    <i r="1">
      <x v="1"/>
    </i>
    <i r="1">
      <x v="2"/>
    </i>
    <i r="1">
      <x v="3"/>
    </i>
    <i r="1">
      <x v="4"/>
    </i>
    <i r="1">
      <x v="5"/>
    </i>
    <i>
      <x v="7"/>
    </i>
    <i r="1">
      <x/>
    </i>
    <i r="1">
      <x v="1"/>
    </i>
    <i r="1">
      <x v="2"/>
    </i>
    <i r="1">
      <x v="3"/>
    </i>
    <i r="1">
      <x v="4"/>
    </i>
    <i r="1">
      <x v="5"/>
    </i>
    <i>
      <x v="8"/>
    </i>
    <i r="1">
      <x/>
    </i>
    <i r="1">
      <x v="1"/>
    </i>
    <i r="1">
      <x v="2"/>
    </i>
    <i r="1">
      <x v="3"/>
    </i>
    <i r="1">
      <x v="4"/>
    </i>
    <i r="1">
      <x v="5"/>
    </i>
    <i>
      <x v="9"/>
    </i>
    <i r="1">
      <x/>
    </i>
    <i r="1">
      <x v="1"/>
    </i>
    <i r="1">
      <x v="2"/>
    </i>
    <i r="1">
      <x v="3"/>
    </i>
    <i r="1">
      <x v="4"/>
    </i>
    <i r="1">
      <x v="5"/>
    </i>
    <i>
      <x v="10"/>
    </i>
    <i r="1">
      <x/>
    </i>
    <i r="1">
      <x v="1"/>
    </i>
    <i r="1">
      <x v="2"/>
    </i>
    <i r="1">
      <x v="3"/>
    </i>
    <i r="1">
      <x v="4"/>
    </i>
    <i r="1">
      <x v="5"/>
    </i>
    <i>
      <x v="11"/>
    </i>
    <i r="1">
      <x/>
    </i>
    <i r="1">
      <x v="1"/>
    </i>
    <i r="1">
      <x v="2"/>
    </i>
    <i r="1">
      <x v="3"/>
    </i>
    <i r="1">
      <x v="4"/>
    </i>
    <i r="1">
      <x v="5"/>
    </i>
    <i t="grand">
      <x/>
    </i>
  </rowItems>
  <colFields count="1">
    <field x="-2"/>
  </colFields>
  <colItems count="2">
    <i>
      <x/>
    </i>
    <i i="1">
      <x v="1"/>
    </i>
  </colItems>
  <dataFields count="2">
    <dataField name="Female Arrest Share" fld="0" subtotal="count" baseField="0" baseItem="0"/>
    <dataField name="Female Arrest Share Status" fld="1" subtotal="count" baseField="0" baseItem="0"/>
  </dataFields>
  <conditionalFormats count="1">
    <conditionalFormat scope="data" priority="2">
      <pivotAreas count="1">
        <pivotArea outline="0" fieldPosition="0">
          <references count="1">
            <reference field="4294967294" count="1" selected="0">
              <x v="1"/>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50">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2">
    <rowHierarchyUsage hierarchyUsage="29"/>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D_Arre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BB738F-4353-4873-AE02-D9767D36342B}" name="Arrests by Race" cacheId="3" applyNumberFormats="0" applyBorderFormats="0" applyFontFormats="0" applyPatternFormats="0" applyAlignmentFormats="0" applyWidthHeightFormats="1" dataCaption="Values" tag="795f96a1-aae0-4e83-b997-b245ed221b32" updatedVersion="8" minRefreshableVersion="3" useAutoFormatting="1" itemPrintTitles="1" createdVersion="8" indent="0" outline="1" outlineData="1" multipleFieldFilters="0" chartFormat="12">
  <location ref="D7:E15" firstHeaderRow="1" firstDataRow="1" firstDataCol="1"/>
  <pivotFields count="3">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4"/>
    </i>
    <i>
      <x v="3"/>
    </i>
    <i>
      <x/>
    </i>
    <i>
      <x v="5"/>
    </i>
    <i>
      <x v="2"/>
    </i>
    <i>
      <x v="1"/>
    </i>
    <i>
      <x v="6"/>
    </i>
    <i t="grand">
      <x/>
    </i>
  </rowItems>
  <colItems count="1">
    <i/>
  </colItems>
  <dataFields count="1">
    <dataField fld="1" subtotal="count" baseField="0" baseItem="0"/>
  </dataFields>
  <conditionalFormats count="1">
    <conditionalFormat priority="3">
      <pivotAreas count="1">
        <pivotArea fieldPosition="0">
          <references count="1">
            <reference field="0" count="0"/>
          </references>
        </pivotArea>
      </pivotAreas>
    </conditionalFormat>
  </conditionalFormats>
  <chartFormats count="8">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0" count="1" selected="0">
            <x v="3"/>
          </reference>
        </references>
      </pivotArea>
    </chartFormat>
    <chartFormat chart="8" format="16">
      <pivotArea type="data" outline="0" fieldPosition="0">
        <references count="2">
          <reference field="4294967294" count="1" selected="0">
            <x v="0"/>
          </reference>
          <reference field="0" count="1" selected="0">
            <x v="0"/>
          </reference>
        </references>
      </pivotArea>
    </chartFormat>
    <chartFormat chart="8" format="17">
      <pivotArea type="data" outline="0" fieldPosition="0">
        <references count="2">
          <reference field="4294967294" count="1" selected="0">
            <x v="0"/>
          </reference>
          <reference field="0" count="1" selected="0">
            <x v="5"/>
          </reference>
        </references>
      </pivotArea>
    </chartFormat>
    <chartFormat chart="8" format="18">
      <pivotArea type="data" outline="0" fieldPosition="0">
        <references count="2">
          <reference field="4294967294" count="1" selected="0">
            <x v="0"/>
          </reference>
          <reference field="0" count="1" selected="0">
            <x v="2"/>
          </reference>
        </references>
      </pivotArea>
    </chartFormat>
    <chartFormat chart="8" format="19">
      <pivotArea type="data" outline="0" fieldPosition="0">
        <references count="2">
          <reference field="4294967294" count="1" selected="0">
            <x v="0"/>
          </reference>
          <reference field="0" count="1" selected="0">
            <x v="1"/>
          </reference>
        </references>
      </pivotArea>
    </chartFormat>
    <chartFormat chart="8" format="20">
      <pivotArea type="data" outline="0" fieldPosition="0">
        <references count="2">
          <reference field="4294967294" count="1" selected="0">
            <x v="0"/>
          </reference>
          <reference field="0" count="1" selected="0">
            <x v="6"/>
          </reference>
        </references>
      </pivotArea>
    </chartFormat>
    <chartFormat chart="8" format="21">
      <pivotArea type="data" outline="0" fieldPosition="0">
        <references count="2">
          <reference field="4294967294" count="1" selected="0">
            <x v="0"/>
          </reference>
          <reference field="0" count="1" selected="0">
            <x v="4"/>
          </reference>
        </references>
      </pivotArea>
    </chartFormat>
  </chartFormats>
  <pivotHierarchies count="50">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D_Arre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CC79CB-8F84-4E41-88CF-373CC0B257DB}" name="Arrests by Month" cacheId="0" applyNumberFormats="0" applyBorderFormats="0" applyFontFormats="0" applyPatternFormats="0" applyAlignmentFormats="0" applyWidthHeightFormats="1" dataCaption="Values" tag="ecd5a04a-324f-4966-b532-5562e2ab54e5" updatedVersion="8" minRefreshableVersion="3" useAutoFormatting="1" subtotalHiddenItems="1" itemPrintTitles="1" createdVersion="8" indent="0" outline="1" outlineData="1" multipleFieldFilters="0" chartFormat="6">
  <location ref="A7:B26"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2">
        <item x="0"/>
        <item x="1"/>
      </items>
    </pivotField>
    <pivotField dataField="1" subtotalTop="0" showAll="0" defaultSubtotal="0"/>
    <pivotField allDrilled="1" subtotalTop="0" showAll="0" dataSourceSort="1" defaultSubtotal="0" defaultAttributeDrillState="1"/>
  </pivotFields>
  <rowFields count="2">
    <field x="1"/>
    <field x="0"/>
  </rowFields>
  <rowItems count="19">
    <i>
      <x/>
    </i>
    <i r="1">
      <x/>
    </i>
    <i r="1">
      <x v="1"/>
    </i>
    <i r="1">
      <x v="2"/>
    </i>
    <i r="1">
      <x v="3"/>
    </i>
    <i r="1">
      <x v="4"/>
    </i>
    <i>
      <x v="1"/>
    </i>
    <i r="1">
      <x v="5"/>
    </i>
    <i r="1">
      <x v="6"/>
    </i>
    <i r="1">
      <x v="7"/>
    </i>
    <i r="1">
      <x v="8"/>
    </i>
    <i r="1">
      <x v="9"/>
    </i>
    <i r="1">
      <x v="10"/>
    </i>
    <i r="1">
      <x/>
    </i>
    <i r="1">
      <x v="11"/>
    </i>
    <i r="1">
      <x v="1"/>
    </i>
    <i r="1">
      <x v="2"/>
    </i>
    <i r="1">
      <x v="3"/>
    </i>
    <i t="grand">
      <x/>
    </i>
  </rowItems>
  <colItems count="1">
    <i/>
  </colItems>
  <dataFields count="1">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2">
    <rowHierarchyUsage hierarchyUsage="27"/>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PD_Arre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BAAE83-4225-4157-AD8E-349A496235DB}" name="Arrests by Age Group" cacheId="1" applyNumberFormats="0" applyBorderFormats="0" applyFontFormats="0" applyPatternFormats="0" applyAlignmentFormats="0" applyWidthHeightFormats="1" dataCaption="Values" tag="b42d10cf-d87e-4523-9cbd-8dfb81d43742" updatedVersion="8" minRefreshableVersion="3" useAutoFormatting="1" itemPrintTitles="1" createdVersion="8" indent="0" outline="1" outlineData="1" multipleFieldFilters="0" chartFormat="6">
  <location ref="P7:Q14"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1"/>
    </i>
    <i>
      <x v="2"/>
    </i>
    <i>
      <x/>
    </i>
    <i>
      <x v="3"/>
    </i>
    <i>
      <x v="4"/>
    </i>
    <i>
      <x v="5"/>
    </i>
    <i t="grand">
      <x/>
    </i>
  </rowItems>
  <colItems count="1">
    <i/>
  </colItems>
  <dataFields count="1">
    <dataField fld="1" subtotal="count" baseField="0" baseItem="0"/>
  </dataFields>
  <conditionalFormats count="1">
    <conditionalFormat priority="6">
      <pivotAreas count="1">
        <pivotArea fieldPosition="0">
          <references count="1">
            <reference field="0" count="0"/>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D_Arre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B83C92-EADB-45CA-BFA4-9434D8CA5633}" name="Top Charges" cacheId="5" applyNumberFormats="0" applyBorderFormats="0" applyFontFormats="0" applyPatternFormats="0" applyAlignmentFormats="0" applyWidthHeightFormats="1" dataCaption="Values" tag="5755e9a2-97ca-4d3f-856e-4b6d8f372c4a" updatedVersion="8" minRefreshableVersion="3" useAutoFormatting="1" subtotalHiddenItems="1" itemPrintTitles="1" createdVersion="8" indent="0" outline="1" outlineData="1" multipleFieldFilters="0" chartFormat="18">
  <location ref="M7:N18"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1"/>
    </i>
    <i>
      <x v="6"/>
    </i>
    <i>
      <x/>
    </i>
    <i>
      <x v="8"/>
    </i>
    <i>
      <x v="9"/>
    </i>
    <i>
      <x v="4"/>
    </i>
    <i>
      <x v="2"/>
    </i>
    <i>
      <x v="5"/>
    </i>
    <i>
      <x v="3"/>
    </i>
    <i>
      <x v="7"/>
    </i>
    <i t="grand">
      <x/>
    </i>
  </rowItems>
  <colItems count="1">
    <i/>
  </colItems>
  <dataFields count="1">
    <dataField fld="1" subtotal="count" baseField="0" baseItem="0"/>
  </dataField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0" type="count" id="1" iMeasureHier="32">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D_Arre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00FA6C-D929-4853-98BD-D97E854A1FC5}" name="Arrests by Officer Nmbr" cacheId="2" applyNumberFormats="0" applyBorderFormats="0" applyFontFormats="0" applyPatternFormats="0" applyAlignmentFormats="0" applyWidthHeightFormats="1" dataCaption="Values" tag="d644a908-7f1f-4178-a413-aa3f8b66f99a" updatedVersion="8" minRefreshableVersion="3" useAutoFormatting="1" subtotalHiddenItems="1" rowGrandTotals="0" itemPrintTitles="1" createdVersion="8" indent="0" outline="1" outlineData="1" multipleFieldFilters="0" chartFormat="6">
  <location ref="J7:K17" firstHeaderRow="1" firstDataRow="1" firstDataCol="1"/>
  <pivotFields count="3">
    <pivotField axis="axisRow" allDrilled="1" subtotalTop="0" showAll="0" measureFilter="1" defaultSubtotal="0" defaultAttributeDrillState="1">
      <items count="10">
        <item x="0"/>
        <item x="1"/>
        <item x="2"/>
        <item x="6"/>
        <item x="3"/>
        <item x="5"/>
        <item x="7"/>
        <item x="9"/>
        <item x="4"/>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0" type="count" id="1" iMeasureHier="32">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D_Arres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7AD1F1-B1DE-454F-8538-EF6618ADBD70}" name="Arrests by Sex" cacheId="4" applyNumberFormats="0" applyBorderFormats="0" applyFontFormats="0" applyPatternFormats="0" applyAlignmentFormats="0" applyWidthHeightFormats="1" dataCaption="Values" tag="4aaaba2f-d1e9-432d-a47f-2b014f44a351" updatedVersion="8" minRefreshableVersion="3" useAutoFormatting="1" itemPrintTitles="1" createdVersion="8" indent="0" outline="1" outlineData="1" multipleFieldFilters="0" chartFormat="7">
  <location ref="G7:H10"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chartFormats count="10">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s>
  <pivotHierarchies count="50">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D_Arres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A2391BB5-5E67-4846-85F6-6881FDFEC2C8}" sourceName="[PD_Arrests].[Age Group]">
  <pivotTables>
    <pivotTable tabId="1" name="Arrests by Month"/>
    <pivotTable tabId="1" name="Arrests by Age Group"/>
    <pivotTable tabId="1" name="Arrests by Officer Nmbr"/>
    <pivotTable tabId="1" name="Arrests by Race"/>
    <pivotTable tabId="1" name="Arrests by Sex"/>
    <pivotTable tabId="1" name="Top Charges"/>
    <pivotTable tabId="3" name="Female Arrest KPI"/>
    <pivotTable tabId="3" name="Repeat Offender KPI"/>
  </pivotTables>
  <data>
    <olap pivotCacheId="1997522965">
      <levels count="2">
        <level uniqueName="[PD_Arrests].[Age Group].[(All)]" sourceCaption="(All)" count="0"/>
        <level uniqueName="[PD_Arrests].[Age Group].[Age Group]" sourceCaption="Age Group" count="6">
          <ranges>
            <range startItem="0">
              <i n="[PD_Arrests].[Age Group].&amp;[18–25]" c="18–25"/>
              <i n="[PD_Arrests].[Age Group].&amp;[26–35]" c="26–35"/>
              <i n="[PD_Arrests].[Age Group].&amp;[36–45]" c="36–45"/>
              <i n="[PD_Arrests].[Age Group].&amp;[46–55]" c="46–55"/>
              <i n="[PD_Arrests].[Age Group].&amp;[56–65]" c="56–65"/>
              <i n="[PD_Arrests].[Age Group].&amp;[66+]" c="66+"/>
            </range>
          </ranges>
        </level>
      </levels>
      <selections count="1">
        <selection n="[PD_Arrests].[Age 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8BB12B61-52EB-4642-80E4-26051839C953}" sourceName="[PD_Arrests].[Sex]">
  <pivotTables>
    <pivotTable tabId="1" name="Arrests by Month"/>
    <pivotTable tabId="1" name="Arrests by Age Group"/>
    <pivotTable tabId="1" name="Arrests by Officer Nmbr"/>
    <pivotTable tabId="1" name="Arrests by Race"/>
    <pivotTable tabId="1" name="Arrests by Sex"/>
    <pivotTable tabId="1" name="Top Charges"/>
    <pivotTable tabId="3" name="Female Arrest KPI"/>
    <pivotTable tabId="3" name="Repeat Offender KPI"/>
  </pivotTables>
  <data>
    <olap pivotCacheId="1997522965">
      <levels count="2">
        <level uniqueName="[PD_Arrests].[Sex].[(All)]" sourceCaption="(All)" count="0"/>
        <level uniqueName="[PD_Arrests].[Sex].[Sex]" sourceCaption="Sex" count="2">
          <ranges>
            <range startItem="0">
              <i n="[PD_Arrests].[Sex].&amp;[F]" c="F"/>
              <i n="[PD_Arrests].[Sex].&amp;[M]" c="M"/>
            </range>
          </ranges>
        </level>
      </levels>
      <selections count="1">
        <selection n="[PD_Arrests].[Sex].[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 xr10:uid="{CA4DA3F9-5A3B-4FAE-A2BB-898A6B161E89}" sourceName="[PD_Arrests].[Race]">
  <pivotTables>
    <pivotTable tabId="1" name="Arrests by Month"/>
    <pivotTable tabId="1" name="Arrests by Age Group"/>
    <pivotTable tabId="1" name="Arrests by Officer Nmbr"/>
    <pivotTable tabId="1" name="Arrests by Race"/>
    <pivotTable tabId="1" name="Arrests by Sex"/>
    <pivotTable tabId="1" name="Top Charges"/>
    <pivotTable tabId="3" name="Female Arrest KPI"/>
    <pivotTable tabId="3" name="Repeat Offender KPI"/>
  </pivotTables>
  <data>
    <olap pivotCacheId="1997522965">
      <levels count="2">
        <level uniqueName="[PD_Arrests].[Race].[(All)]" sourceCaption="(All)" count="0"/>
        <level uniqueName="[PD_Arrests].[Race].[Race]" sourceCaption="Race" count="7">
          <ranges>
            <range startItem="0">
              <i n="[PD_Arrests].[Race].&amp;[Asian]" c="Asian"/>
              <i n="[PD_Arrests].[Race].&amp;[Black]" c="Black"/>
              <i n="[PD_Arrests].[Race].&amp;[Native Asianmerican]" c="Native Asianmerican"/>
              <i n="[PD_Arrests].[Race].&amp;[Not Specified]" c="Not Specified"/>
              <i n="[PD_Arrests].[Race].&amp;[Pacific Islander]" c="Pacific Islander"/>
              <i n="[PD_Arrests].[Race].&amp;[Unknown]" c="Unknown"/>
              <i n="[PD_Arrests].[Race].&amp;[White]" c="White"/>
            </range>
          </ranges>
        </level>
      </levels>
      <selections count="1">
        <selection n="[PD_Arrests].[Rac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restDate__Month" xr10:uid="{D6D0749A-12F7-4199-9471-A5FD25E039E1}" sourceName="[PD_Arrests].[ArrestDate (Month)]">
  <pivotTables>
    <pivotTable tabId="1" name="Arrests by Race"/>
    <pivotTable tabId="1" name="Arrests by Age Group"/>
    <pivotTable tabId="1" name="Arrests by Month"/>
    <pivotTable tabId="1" name="Arrests by Officer Nmbr"/>
    <pivotTable tabId="1" name="Arrests by Sex"/>
    <pivotTable tabId="1" name="Top Charges"/>
    <pivotTable tabId="3" name="Female Arrest KPI"/>
    <pivotTable tabId="3" name="Repeat Offender KPI"/>
  </pivotTables>
  <data>
    <olap pivotCacheId="1997522965">
      <levels count="2">
        <level uniqueName="[PD_Arrests].[ArrestDate (Month)].[(All)]" sourceCaption="(All)" count="0"/>
        <level uniqueName="[PD_Arrests].[ArrestDate (Month)].[ArrestDate (Month)]" sourceCaption="ArrestDate (Month)" count="12">
          <ranges>
            <range startItem="0">
              <i n="[PD_Arrests].[ArrestDate (Month)].&amp;[Jan]" c="Jan"/>
              <i n="[PD_Arrests].[ArrestDate (Month)].&amp;[Feb]" c="Feb"/>
              <i n="[PD_Arrests].[ArrestDate (Month)].&amp;[Mar]" c="Mar"/>
              <i n="[PD_Arrests].[ArrestDate (Month)].&amp;[Apr]" c="Apr"/>
              <i n="[PD_Arrests].[ArrestDate (Month)].&amp;[May]" c="May"/>
              <i n="[PD_Arrests].[ArrestDate (Month)].&amp;[Jun]" c="Jun"/>
              <i n="[PD_Arrests].[ArrestDate (Month)].&amp;[Jul]" c="Jul"/>
              <i n="[PD_Arrests].[ArrestDate (Month)].&amp;[Aug]" c="Aug"/>
              <i n="[PD_Arrests].[ArrestDate (Month)].&amp;[Sep]" c="Sep"/>
              <i n="[PD_Arrests].[ArrestDate (Month)].&amp;[Oct]" c="Oct"/>
              <i n="[PD_Arrests].[ArrestDate (Month)].&amp;[Nov]" c="Nov"/>
              <i n="[PD_Arrests].[ArrestDate (Month)].&amp;[Dec]" c="Dec"/>
            </range>
          </ranges>
        </level>
      </levels>
      <selections count="1">
        <selection n="[PD_Arrests].[ArrestDate (Month)].[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restDate__Year" xr10:uid="{7373B9AD-63FF-4F13-82E7-C417DA688C65}" sourceName="[PD_Arrests].[ArrestDate (Year)]">
  <pivotTables>
    <pivotTable tabId="1" name="Arrests by Race"/>
    <pivotTable tabId="1" name="Arrests by Age Group"/>
    <pivotTable tabId="1" name="Arrests by Month"/>
    <pivotTable tabId="1" name="Arrests by Officer Nmbr"/>
    <pivotTable tabId="1" name="Arrests by Sex"/>
    <pivotTable tabId="1" name="Top Charges"/>
    <pivotTable tabId="3" name="Female Arrest KPI"/>
    <pivotTable tabId="3" name="Repeat Offender KPI"/>
  </pivotTables>
  <data>
    <olap pivotCacheId="1997522965">
      <levels count="2">
        <level uniqueName="[PD_Arrests].[ArrestDate (Year)].[(All)]" sourceCaption="(All)" count="0"/>
        <level uniqueName="[PD_Arrests].[ArrestDate (Year)].[ArrestDate (Year)]" sourceCaption="ArrestDate (Year)" count="2">
          <ranges>
            <range startItem="0">
              <i n="[PD_Arrests].[ArrestDate (Year)].&amp;[2024]" c="2024"/>
              <i n="[PD_Arrests].[ArrestDate (Year)].&amp;[2025]" c="2025"/>
            </range>
          </ranges>
        </level>
      </levels>
      <selections count="1">
        <selection n="[PD_Arrests].[Arrest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3C785BFC-C556-4DAF-B240-7B6D7064A47B}" cache="Slicer_Age_Group" caption="Age Group" level="1" style="SlicerStyleLight4" rowHeight="247650"/>
  <slicer name="Sex" xr10:uid="{8B98350A-1DE4-440A-94D7-E15B46118DB3}" cache="Slicer_Sex" caption="Sex" level="1" style="SlicerStyleLight4" rowHeight="247650"/>
  <slicer name="Race" xr10:uid="{C6C2DEEA-939C-4E5B-824A-DE3C8FE50EA9}" cache="Slicer_Race" caption="Race" level="1" style="SlicerStyleLight4" rowHeight="247650"/>
  <slicer name="ArrestDate (Month)" xr10:uid="{37916A61-749A-4260-9399-40559381D331}" cache="Slicer_ArrestDate__Month" caption="ArrestDate (Month)" columnCount="3" level="1" style="SlicerStyleLight4" rowHeight="247650"/>
  <slicer name="ArrestDate (Year)" xr10:uid="{185860CC-6A83-4787-A34B-2B0F356B9F75}" cache="Slicer_ArrestDate__Year" caption="ArrestDate (Year)" level="1" style="SlicerStyleLight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0F1E07-7931-4B34-A80A-0C09DA4DEBA5}" name="ForecastTable" displayName="ForecastTable" ref="A1:E23" totalsRowShown="0">
  <autoFilter ref="A1:E23" xr:uid="{6E0F1E07-7931-4B34-A80A-0C09DA4DEBA5}"/>
  <tableColumns count="5">
    <tableColumn id="1" xr3:uid="{F020E46A-C6A0-40EC-881C-792E3645DC23}" name="Timeline" dataDxfId="3"/>
    <tableColumn id="2" xr3:uid="{C7BD6E46-D4DF-4196-B745-BC411B24E13B}" name="Values"/>
    <tableColumn id="3" xr3:uid="{F1D8052E-5E0E-43FA-AAF2-CA0A64D24DCB}" name="Forecast">
      <calculatedColumnFormula>_xlfn.FORECAST.ETS(A2,$B$2:$B$18,$A$2:$A$18,1,1)</calculatedColumnFormula>
    </tableColumn>
    <tableColumn id="4" xr3:uid="{140EF7E0-5377-4B3D-86C1-39C698D750A1}" name="Lower Confidence Bound" dataDxfId="2">
      <calculatedColumnFormula>C2-_xlfn.FORECAST.ETS.CONFINT(A2,$B$2:$B$18,$A$2:$A$18,0.95,1,1)</calculatedColumnFormula>
    </tableColumn>
    <tableColumn id="5" xr3:uid="{416D842F-FDA9-4687-845A-18E24CEF1CC3}" name="Upper Confidence Bound" dataDxfId="1">
      <calculatedColumnFormula>C2+_xlfn.FORECAST.ETS.CONFINT(A2,$B$2:$B$18,$A$2:$A$18,0.95,1,1)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53DA06-220F-47D1-8D15-BFB77670F8CD}" name="ForecastStats" displayName="ForecastStats" ref="G1:H8" totalsRowShown="0">
  <autoFilter ref="G1:H8" xr:uid="{B153DA06-220F-47D1-8D15-BFB77670F8CD}"/>
  <tableColumns count="2">
    <tableColumn id="1" xr3:uid="{B9EC7590-B456-4F60-ABC1-C7E1AB8A6B90}" name="Statistic"/>
    <tableColumn id="2" xr3:uid="{1A0733D4-C485-42D4-91DA-A27231D59D56}" name="Valu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A8ED3-2513-44FA-8C01-92FDEDF30C8B}">
  <dimension ref="A1"/>
  <sheetViews>
    <sheetView showGridLines="0" tabSelected="1" topLeftCell="A4" zoomScale="70" zoomScaleNormal="70" workbookViewId="0">
      <selection activeCell="F18" sqref="F1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97178-9A3E-419B-A29F-060FC52E4EFE}">
  <dimension ref="A7:H92"/>
  <sheetViews>
    <sheetView topLeftCell="A4" workbookViewId="0">
      <selection activeCell="D17" sqref="D17"/>
    </sheetView>
  </sheetViews>
  <sheetFormatPr defaultRowHeight="14.4" x14ac:dyDescent="0.3"/>
  <cols>
    <col min="1" max="1" width="12.44140625" bestFit="1" customWidth="1"/>
    <col min="2" max="2" width="17.88671875" bestFit="1" customWidth="1"/>
    <col min="3" max="3" width="23.6640625" bestFit="1" customWidth="1"/>
    <col min="6" max="6" width="20.88671875" bestFit="1" customWidth="1"/>
    <col min="7" max="7" width="19.88671875" bestFit="1" customWidth="1"/>
    <col min="8" max="8" width="25.77734375" bestFit="1" customWidth="1"/>
  </cols>
  <sheetData>
    <row r="7" spans="1:8" x14ac:dyDescent="0.3">
      <c r="A7" s="1" t="s">
        <v>0</v>
      </c>
      <c r="B7" t="s">
        <v>52</v>
      </c>
      <c r="C7" t="s">
        <v>53</v>
      </c>
      <c r="F7" s="1" t="s">
        <v>0</v>
      </c>
      <c r="G7" t="s">
        <v>54</v>
      </c>
      <c r="H7" t="s">
        <v>55</v>
      </c>
    </row>
    <row r="8" spans="1:8" x14ac:dyDescent="0.3">
      <c r="A8" s="2" t="s">
        <v>9</v>
      </c>
      <c r="F8" s="2" t="s">
        <v>24</v>
      </c>
    </row>
    <row r="9" spans="1:8" x14ac:dyDescent="0.3">
      <c r="A9" s="3" t="s">
        <v>46</v>
      </c>
      <c r="B9" s="5">
        <v>0.35158501440922191</v>
      </c>
      <c r="C9">
        <v>1</v>
      </c>
      <c r="F9" s="3" t="s">
        <v>17</v>
      </c>
      <c r="G9" s="4">
        <v>15</v>
      </c>
      <c r="H9">
        <v>1</v>
      </c>
    </row>
    <row r="10" spans="1:8" x14ac:dyDescent="0.3">
      <c r="A10" s="3" t="s">
        <v>47</v>
      </c>
      <c r="B10" s="5">
        <v>0.29769736842105265</v>
      </c>
      <c r="C10">
        <v>1</v>
      </c>
      <c r="F10" s="3" t="s">
        <v>18</v>
      </c>
      <c r="G10" s="4">
        <v>180</v>
      </c>
      <c r="H10">
        <v>1</v>
      </c>
    </row>
    <row r="11" spans="1:8" x14ac:dyDescent="0.3">
      <c r="A11" s="3" t="s">
        <v>48</v>
      </c>
      <c r="B11" s="5">
        <v>0.24050632911392406</v>
      </c>
      <c r="C11">
        <v>0</v>
      </c>
      <c r="F11" s="3" t="s">
        <v>19</v>
      </c>
      <c r="G11" s="4">
        <v>94</v>
      </c>
      <c r="H11">
        <v>1</v>
      </c>
    </row>
    <row r="12" spans="1:8" x14ac:dyDescent="0.3">
      <c r="A12" s="3" t="s">
        <v>49</v>
      </c>
      <c r="B12" s="5">
        <v>0.32608695652173914</v>
      </c>
      <c r="C12">
        <v>1</v>
      </c>
      <c r="F12" s="3" t="s">
        <v>23</v>
      </c>
      <c r="G12" s="4">
        <v>12</v>
      </c>
      <c r="H12">
        <v>1</v>
      </c>
    </row>
    <row r="13" spans="1:8" x14ac:dyDescent="0.3">
      <c r="A13" s="3" t="s">
        <v>50</v>
      </c>
      <c r="B13" s="5">
        <v>0.19834710743801653</v>
      </c>
      <c r="C13">
        <v>0</v>
      </c>
      <c r="F13" s="3" t="s">
        <v>20</v>
      </c>
      <c r="G13" s="4">
        <v>7</v>
      </c>
      <c r="H13">
        <v>1</v>
      </c>
    </row>
    <row r="14" spans="1:8" x14ac:dyDescent="0.3">
      <c r="A14" s="3" t="s">
        <v>51</v>
      </c>
      <c r="B14" s="5">
        <v>0.35483870967741937</v>
      </c>
      <c r="C14">
        <v>1</v>
      </c>
      <c r="F14" s="3" t="s">
        <v>21</v>
      </c>
      <c r="G14" s="4">
        <v>55</v>
      </c>
      <c r="H14">
        <v>1</v>
      </c>
    </row>
    <row r="15" spans="1:8" x14ac:dyDescent="0.3">
      <c r="A15" s="2" t="s">
        <v>10</v>
      </c>
      <c r="F15" s="3" t="s">
        <v>22</v>
      </c>
      <c r="G15" s="4">
        <v>1086</v>
      </c>
      <c r="H15">
        <v>1</v>
      </c>
    </row>
    <row r="16" spans="1:8" x14ac:dyDescent="0.3">
      <c r="A16" s="3" t="s">
        <v>46</v>
      </c>
      <c r="B16" s="5">
        <v>0.28869047619047616</v>
      </c>
      <c r="C16">
        <v>1</v>
      </c>
      <c r="F16" s="2" t="s">
        <v>25</v>
      </c>
    </row>
    <row r="17" spans="1:8" x14ac:dyDescent="0.3">
      <c r="A17" s="3" t="s">
        <v>47</v>
      </c>
      <c r="B17" s="5">
        <v>0.31675874769797424</v>
      </c>
      <c r="C17">
        <v>1</v>
      </c>
      <c r="F17" s="3" t="s">
        <v>17</v>
      </c>
      <c r="G17" s="4">
        <v>36</v>
      </c>
      <c r="H17">
        <v>1</v>
      </c>
    </row>
    <row r="18" spans="1:8" x14ac:dyDescent="0.3">
      <c r="A18" s="3" t="s">
        <v>48</v>
      </c>
      <c r="B18" s="5">
        <v>0.18604651162790697</v>
      </c>
      <c r="C18">
        <v>0</v>
      </c>
      <c r="F18" s="3" t="s">
        <v>18</v>
      </c>
      <c r="G18" s="4">
        <v>531</v>
      </c>
      <c r="H18">
        <v>1</v>
      </c>
    </row>
    <row r="19" spans="1:8" x14ac:dyDescent="0.3">
      <c r="A19" s="3" t="s">
        <v>49</v>
      </c>
      <c r="B19" s="5">
        <v>0.23318385650224216</v>
      </c>
      <c r="C19">
        <v>0</v>
      </c>
      <c r="F19" s="3" t="s">
        <v>19</v>
      </c>
      <c r="G19" s="4">
        <v>155</v>
      </c>
      <c r="H19">
        <v>1</v>
      </c>
    </row>
    <row r="20" spans="1:8" x14ac:dyDescent="0.3">
      <c r="A20" s="3" t="s">
        <v>50</v>
      </c>
      <c r="B20" s="5">
        <v>0.24489795918367346</v>
      </c>
      <c r="C20">
        <v>0</v>
      </c>
      <c r="F20" s="3" t="s">
        <v>23</v>
      </c>
      <c r="G20" s="4">
        <v>28</v>
      </c>
      <c r="H20">
        <v>1</v>
      </c>
    </row>
    <row r="21" spans="1:8" x14ac:dyDescent="0.3">
      <c r="A21" s="3" t="s">
        <v>51</v>
      </c>
      <c r="B21" s="5">
        <v>0.21951219512195122</v>
      </c>
      <c r="C21">
        <v>0</v>
      </c>
      <c r="F21" s="3" t="s">
        <v>20</v>
      </c>
      <c r="G21" s="4">
        <v>26</v>
      </c>
      <c r="H21">
        <v>1</v>
      </c>
    </row>
    <row r="22" spans="1:8" x14ac:dyDescent="0.3">
      <c r="A22" s="2" t="s">
        <v>11</v>
      </c>
      <c r="F22" s="3" t="s">
        <v>21</v>
      </c>
      <c r="G22" s="4">
        <v>138</v>
      </c>
      <c r="H22">
        <v>1</v>
      </c>
    </row>
    <row r="23" spans="1:8" x14ac:dyDescent="0.3">
      <c r="A23" s="3" t="s">
        <v>46</v>
      </c>
      <c r="B23" s="5">
        <v>0.27329192546583853</v>
      </c>
      <c r="C23">
        <v>1</v>
      </c>
      <c r="F23" s="3" t="s">
        <v>22</v>
      </c>
      <c r="G23" s="4">
        <v>2673</v>
      </c>
      <c r="H23">
        <v>1</v>
      </c>
    </row>
    <row r="24" spans="1:8" x14ac:dyDescent="0.3">
      <c r="A24" s="3" t="s">
        <v>47</v>
      </c>
      <c r="B24" s="5">
        <v>0.25730994152046782</v>
      </c>
      <c r="C24">
        <v>0</v>
      </c>
      <c r="F24" s="2" t="s">
        <v>1</v>
      </c>
      <c r="G24" s="4">
        <v>5030</v>
      </c>
      <c r="H24">
        <v>1</v>
      </c>
    </row>
    <row r="25" spans="1:8" x14ac:dyDescent="0.3">
      <c r="A25" s="3" t="s">
        <v>48</v>
      </c>
      <c r="B25" s="5">
        <v>0.28770301624129929</v>
      </c>
      <c r="C25">
        <v>1</v>
      </c>
    </row>
    <row r="26" spans="1:8" x14ac:dyDescent="0.3">
      <c r="A26" s="3" t="s">
        <v>49</v>
      </c>
      <c r="B26" s="5">
        <v>0.21495327102803738</v>
      </c>
      <c r="C26">
        <v>0</v>
      </c>
    </row>
    <row r="27" spans="1:8" x14ac:dyDescent="0.3">
      <c r="A27" s="3" t="s">
        <v>50</v>
      </c>
      <c r="B27" s="5">
        <v>0.2</v>
      </c>
      <c r="C27">
        <v>0</v>
      </c>
    </row>
    <row r="28" spans="1:8" x14ac:dyDescent="0.3">
      <c r="A28" s="3" t="s">
        <v>51</v>
      </c>
      <c r="B28" s="5">
        <v>0.14285714285714285</v>
      </c>
      <c r="C28">
        <v>0</v>
      </c>
    </row>
    <row r="29" spans="1:8" x14ac:dyDescent="0.3">
      <c r="A29" s="2" t="s">
        <v>12</v>
      </c>
    </row>
    <row r="30" spans="1:8" x14ac:dyDescent="0.3">
      <c r="A30" s="3" t="s">
        <v>46</v>
      </c>
      <c r="B30" s="5">
        <v>0.3163538873994638</v>
      </c>
      <c r="C30">
        <v>1</v>
      </c>
    </row>
    <row r="31" spans="1:8" x14ac:dyDescent="0.3">
      <c r="A31" s="3" t="s">
        <v>47</v>
      </c>
      <c r="B31" s="5">
        <v>0.23946360153256704</v>
      </c>
      <c r="C31">
        <v>0</v>
      </c>
    </row>
    <row r="32" spans="1:8" x14ac:dyDescent="0.3">
      <c r="A32" s="3" t="s">
        <v>48</v>
      </c>
      <c r="B32" s="5">
        <v>0.28779069767441862</v>
      </c>
      <c r="C32">
        <v>1</v>
      </c>
    </row>
    <row r="33" spans="1:3" x14ac:dyDescent="0.3">
      <c r="A33" s="3" t="s">
        <v>49</v>
      </c>
      <c r="B33" s="5">
        <v>0.25229357798165136</v>
      </c>
      <c r="C33">
        <v>0</v>
      </c>
    </row>
    <row r="34" spans="1:3" x14ac:dyDescent="0.3">
      <c r="A34" s="3" t="s">
        <v>50</v>
      </c>
      <c r="B34" s="5">
        <v>0.16513761467889909</v>
      </c>
      <c r="C34">
        <v>0</v>
      </c>
    </row>
    <row r="35" spans="1:3" x14ac:dyDescent="0.3">
      <c r="A35" s="3" t="s">
        <v>51</v>
      </c>
      <c r="B35" s="5">
        <v>0.43333333333333335</v>
      </c>
      <c r="C35">
        <v>1</v>
      </c>
    </row>
    <row r="36" spans="1:3" x14ac:dyDescent="0.3">
      <c r="A36" s="2" t="s">
        <v>13</v>
      </c>
    </row>
    <row r="37" spans="1:3" x14ac:dyDescent="0.3">
      <c r="A37" s="3" t="s">
        <v>46</v>
      </c>
      <c r="B37" s="5">
        <v>0.27722772277227725</v>
      </c>
      <c r="C37">
        <v>1</v>
      </c>
    </row>
    <row r="38" spans="1:3" x14ac:dyDescent="0.3">
      <c r="A38" s="3" t="s">
        <v>47</v>
      </c>
      <c r="B38" s="5">
        <v>0.26436781609195403</v>
      </c>
      <c r="C38">
        <v>1</v>
      </c>
    </row>
    <row r="39" spans="1:3" x14ac:dyDescent="0.3">
      <c r="A39" s="3" t="s">
        <v>48</v>
      </c>
      <c r="B39" s="5">
        <v>0.26881720430107525</v>
      </c>
      <c r="C39">
        <v>1</v>
      </c>
    </row>
    <row r="40" spans="1:3" x14ac:dyDescent="0.3">
      <c r="A40" s="3" t="s">
        <v>49</v>
      </c>
      <c r="B40" s="5">
        <v>0.23981900452488689</v>
      </c>
      <c r="C40">
        <v>0</v>
      </c>
    </row>
    <row r="41" spans="1:3" x14ac:dyDescent="0.3">
      <c r="A41" s="3" t="s">
        <v>50</v>
      </c>
      <c r="B41" s="5">
        <v>9.7087378640776698E-2</v>
      </c>
      <c r="C41">
        <v>-1</v>
      </c>
    </row>
    <row r="42" spans="1:3" x14ac:dyDescent="0.3">
      <c r="A42" s="3" t="s">
        <v>51</v>
      </c>
      <c r="B42" s="5">
        <v>0.19047619047619047</v>
      </c>
      <c r="C42">
        <v>0</v>
      </c>
    </row>
    <row r="43" spans="1:3" x14ac:dyDescent="0.3">
      <c r="A43" s="2" t="s">
        <v>14</v>
      </c>
    </row>
    <row r="44" spans="1:3" x14ac:dyDescent="0.3">
      <c r="A44" s="3" t="s">
        <v>46</v>
      </c>
      <c r="B44" s="5">
        <v>0.28086419753086422</v>
      </c>
      <c r="C44">
        <v>1</v>
      </c>
    </row>
    <row r="45" spans="1:3" x14ac:dyDescent="0.3">
      <c r="A45" s="3" t="s">
        <v>47</v>
      </c>
      <c r="B45" s="5">
        <v>0.26114649681528662</v>
      </c>
      <c r="C45">
        <v>1</v>
      </c>
    </row>
    <row r="46" spans="1:3" x14ac:dyDescent="0.3">
      <c r="A46" s="3" t="s">
        <v>48</v>
      </c>
      <c r="B46" s="5">
        <v>0.30423940149625933</v>
      </c>
      <c r="C46">
        <v>1</v>
      </c>
    </row>
    <row r="47" spans="1:3" x14ac:dyDescent="0.3">
      <c r="A47" s="3" t="s">
        <v>49</v>
      </c>
      <c r="B47" s="5">
        <v>0.21531100478468901</v>
      </c>
      <c r="C47">
        <v>0</v>
      </c>
    </row>
    <row r="48" spans="1:3" x14ac:dyDescent="0.3">
      <c r="A48" s="3" t="s">
        <v>50</v>
      </c>
      <c r="B48" s="5">
        <v>0.19047619047619047</v>
      </c>
      <c r="C48">
        <v>0</v>
      </c>
    </row>
    <row r="49" spans="1:3" x14ac:dyDescent="0.3">
      <c r="A49" s="3" t="s">
        <v>51</v>
      </c>
      <c r="B49" s="5">
        <v>0.31428571428571428</v>
      </c>
      <c r="C49">
        <v>1</v>
      </c>
    </row>
    <row r="50" spans="1:3" x14ac:dyDescent="0.3">
      <c r="A50" s="2" t="s">
        <v>3</v>
      </c>
    </row>
    <row r="51" spans="1:3" x14ac:dyDescent="0.3">
      <c r="A51" s="3" t="s">
        <v>46</v>
      </c>
      <c r="B51" s="5">
        <v>0.310126582278481</v>
      </c>
      <c r="C51">
        <v>1</v>
      </c>
    </row>
    <row r="52" spans="1:3" x14ac:dyDescent="0.3">
      <c r="A52" s="3" t="s">
        <v>47</v>
      </c>
      <c r="B52" s="5">
        <v>0.28433268858800775</v>
      </c>
      <c r="C52">
        <v>1</v>
      </c>
    </row>
    <row r="53" spans="1:3" x14ac:dyDescent="0.3">
      <c r="A53" s="3" t="s">
        <v>48</v>
      </c>
      <c r="B53" s="5">
        <v>0.22443181818181818</v>
      </c>
      <c r="C53">
        <v>0</v>
      </c>
    </row>
    <row r="54" spans="1:3" x14ac:dyDescent="0.3">
      <c r="A54" s="3" t="s">
        <v>49</v>
      </c>
      <c r="B54" s="5">
        <v>0.28742514970059879</v>
      </c>
      <c r="C54">
        <v>1</v>
      </c>
    </row>
    <row r="55" spans="1:3" x14ac:dyDescent="0.3">
      <c r="A55" s="3" t="s">
        <v>50</v>
      </c>
      <c r="B55" s="5">
        <v>0.34042553191489361</v>
      </c>
      <c r="C55">
        <v>1</v>
      </c>
    </row>
    <row r="56" spans="1:3" x14ac:dyDescent="0.3">
      <c r="A56" s="3" t="s">
        <v>51</v>
      </c>
      <c r="B56" s="5">
        <v>0.3392857142857143</v>
      </c>
      <c r="C56">
        <v>1</v>
      </c>
    </row>
    <row r="57" spans="1:3" x14ac:dyDescent="0.3">
      <c r="A57" s="2" t="s">
        <v>15</v>
      </c>
    </row>
    <row r="58" spans="1:3" x14ac:dyDescent="0.3">
      <c r="A58" s="3" t="s">
        <v>46</v>
      </c>
      <c r="B58" s="5">
        <v>0.27777777777777779</v>
      </c>
      <c r="C58">
        <v>1</v>
      </c>
    </row>
    <row r="59" spans="1:3" x14ac:dyDescent="0.3">
      <c r="A59" s="3" t="s">
        <v>47</v>
      </c>
      <c r="B59" s="5">
        <v>0.33516483516483514</v>
      </c>
      <c r="C59">
        <v>1</v>
      </c>
    </row>
    <row r="60" spans="1:3" x14ac:dyDescent="0.3">
      <c r="A60" s="3" t="s">
        <v>48</v>
      </c>
      <c r="B60" s="5">
        <v>0.302540415704388</v>
      </c>
      <c r="C60">
        <v>1</v>
      </c>
    </row>
    <row r="61" spans="1:3" x14ac:dyDescent="0.3">
      <c r="A61" s="3" t="s">
        <v>49</v>
      </c>
      <c r="B61" s="5">
        <v>0.25728155339805825</v>
      </c>
      <c r="C61">
        <v>0</v>
      </c>
    </row>
    <row r="62" spans="1:3" x14ac:dyDescent="0.3">
      <c r="A62" s="3" t="s">
        <v>50</v>
      </c>
      <c r="B62" s="5">
        <v>0.29133858267716534</v>
      </c>
      <c r="C62">
        <v>1</v>
      </c>
    </row>
    <row r="63" spans="1:3" x14ac:dyDescent="0.3">
      <c r="A63" s="3" t="s">
        <v>51</v>
      </c>
      <c r="B63" s="5">
        <v>0.28205128205128205</v>
      </c>
      <c r="C63">
        <v>1</v>
      </c>
    </row>
    <row r="64" spans="1:3" x14ac:dyDescent="0.3">
      <c r="A64" s="2" t="s">
        <v>4</v>
      </c>
    </row>
    <row r="65" spans="1:3" x14ac:dyDescent="0.3">
      <c r="A65" s="3" t="s">
        <v>46</v>
      </c>
      <c r="B65" s="5">
        <v>0.20065789473684212</v>
      </c>
      <c r="C65">
        <v>0</v>
      </c>
    </row>
    <row r="66" spans="1:3" x14ac:dyDescent="0.3">
      <c r="A66" s="3" t="s">
        <v>47</v>
      </c>
      <c r="B66" s="5">
        <v>0.3434125269978402</v>
      </c>
      <c r="C66">
        <v>1</v>
      </c>
    </row>
    <row r="67" spans="1:3" x14ac:dyDescent="0.3">
      <c r="A67" s="3" t="s">
        <v>48</v>
      </c>
      <c r="B67" s="5">
        <v>0.33952254641909813</v>
      </c>
      <c r="C67">
        <v>1</v>
      </c>
    </row>
    <row r="68" spans="1:3" x14ac:dyDescent="0.3">
      <c r="A68" s="3" t="s">
        <v>49</v>
      </c>
      <c r="B68" s="5">
        <v>0.24154589371980675</v>
      </c>
      <c r="C68">
        <v>0</v>
      </c>
    </row>
    <row r="69" spans="1:3" x14ac:dyDescent="0.3">
      <c r="A69" s="3" t="s">
        <v>50</v>
      </c>
      <c r="B69" s="5">
        <v>0.1743119266055046</v>
      </c>
      <c r="C69">
        <v>0</v>
      </c>
    </row>
    <row r="70" spans="1:3" x14ac:dyDescent="0.3">
      <c r="A70" s="3" t="s">
        <v>51</v>
      </c>
      <c r="B70" s="5">
        <v>0.30555555555555558</v>
      </c>
      <c r="C70">
        <v>1</v>
      </c>
    </row>
    <row r="71" spans="1:3" x14ac:dyDescent="0.3">
      <c r="A71" s="2" t="s">
        <v>5</v>
      </c>
    </row>
    <row r="72" spans="1:3" x14ac:dyDescent="0.3">
      <c r="A72" s="3" t="s">
        <v>46</v>
      </c>
      <c r="B72" s="5">
        <v>0.32346723044397463</v>
      </c>
      <c r="C72">
        <v>1</v>
      </c>
    </row>
    <row r="73" spans="1:3" x14ac:dyDescent="0.3">
      <c r="A73" s="3" t="s">
        <v>47</v>
      </c>
      <c r="B73" s="5">
        <v>0.26751592356687898</v>
      </c>
      <c r="C73">
        <v>1</v>
      </c>
    </row>
    <row r="74" spans="1:3" x14ac:dyDescent="0.3">
      <c r="A74" s="3" t="s">
        <v>48</v>
      </c>
      <c r="B74" s="5">
        <v>0.3591331269349845</v>
      </c>
      <c r="C74">
        <v>1</v>
      </c>
    </row>
    <row r="75" spans="1:3" x14ac:dyDescent="0.3">
      <c r="A75" s="3" t="s">
        <v>49</v>
      </c>
      <c r="B75" s="5">
        <v>0.29565217391304349</v>
      </c>
      <c r="C75">
        <v>1</v>
      </c>
    </row>
    <row r="76" spans="1:3" x14ac:dyDescent="0.3">
      <c r="A76" s="3" t="s">
        <v>50</v>
      </c>
      <c r="B76" s="5">
        <v>0.20833333333333334</v>
      </c>
      <c r="C76">
        <v>0</v>
      </c>
    </row>
    <row r="77" spans="1:3" x14ac:dyDescent="0.3">
      <c r="A77" s="3" t="s">
        <v>51</v>
      </c>
      <c r="B77" s="5">
        <v>0.54166666666666663</v>
      </c>
      <c r="C77">
        <v>1</v>
      </c>
    </row>
    <row r="78" spans="1:3" x14ac:dyDescent="0.3">
      <c r="A78" s="2" t="s">
        <v>6</v>
      </c>
    </row>
    <row r="79" spans="1:3" x14ac:dyDescent="0.3">
      <c r="A79" s="3" t="s">
        <v>46</v>
      </c>
      <c r="B79" s="5">
        <v>0.31786542923433875</v>
      </c>
      <c r="C79">
        <v>1</v>
      </c>
    </row>
    <row r="80" spans="1:3" x14ac:dyDescent="0.3">
      <c r="A80" s="3" t="s">
        <v>47</v>
      </c>
      <c r="B80" s="5">
        <v>0.27517730496453902</v>
      </c>
      <c r="C80">
        <v>1</v>
      </c>
    </row>
    <row r="81" spans="1:3" x14ac:dyDescent="0.3">
      <c r="A81" s="3" t="s">
        <v>48</v>
      </c>
      <c r="B81" s="5">
        <v>0.26953125</v>
      </c>
      <c r="C81">
        <v>1</v>
      </c>
    </row>
    <row r="82" spans="1:3" x14ac:dyDescent="0.3">
      <c r="A82" s="3" t="s">
        <v>49</v>
      </c>
      <c r="B82" s="5">
        <v>0.22264150943396227</v>
      </c>
      <c r="C82">
        <v>0</v>
      </c>
    </row>
    <row r="83" spans="1:3" x14ac:dyDescent="0.3">
      <c r="A83" s="3" t="s">
        <v>50</v>
      </c>
      <c r="B83" s="5">
        <v>0.11486486486486487</v>
      </c>
      <c r="C83">
        <v>0</v>
      </c>
    </row>
    <row r="84" spans="1:3" x14ac:dyDescent="0.3">
      <c r="A84" s="3" t="s">
        <v>51</v>
      </c>
      <c r="B84" s="5">
        <v>0.14285714285714285</v>
      </c>
      <c r="C84">
        <v>0</v>
      </c>
    </row>
    <row r="85" spans="1:3" x14ac:dyDescent="0.3">
      <c r="A85" s="2" t="s">
        <v>7</v>
      </c>
    </row>
    <row r="86" spans="1:3" x14ac:dyDescent="0.3">
      <c r="A86" s="3" t="s">
        <v>46</v>
      </c>
      <c r="B86" s="5">
        <v>0.27241379310344827</v>
      </c>
      <c r="C86">
        <v>1</v>
      </c>
    </row>
    <row r="87" spans="1:3" x14ac:dyDescent="0.3">
      <c r="A87" s="3" t="s">
        <v>47</v>
      </c>
      <c r="B87" s="5">
        <v>0.24074074074074073</v>
      </c>
      <c r="C87">
        <v>0</v>
      </c>
    </row>
    <row r="88" spans="1:3" x14ac:dyDescent="0.3">
      <c r="A88" s="3" t="s">
        <v>48</v>
      </c>
      <c r="B88" s="5">
        <v>0.19859813084112149</v>
      </c>
      <c r="C88">
        <v>0</v>
      </c>
    </row>
    <row r="89" spans="1:3" x14ac:dyDescent="0.3">
      <c r="A89" s="3" t="s">
        <v>49</v>
      </c>
      <c r="B89" s="5">
        <v>0.21465968586387435</v>
      </c>
      <c r="C89">
        <v>0</v>
      </c>
    </row>
    <row r="90" spans="1:3" x14ac:dyDescent="0.3">
      <c r="A90" s="3" t="s">
        <v>50</v>
      </c>
      <c r="B90" s="5">
        <v>0.26041666666666669</v>
      </c>
      <c r="C90">
        <v>0</v>
      </c>
    </row>
    <row r="91" spans="1:3" x14ac:dyDescent="0.3">
      <c r="A91" s="3" t="s">
        <v>51</v>
      </c>
      <c r="B91" s="5">
        <v>0.14814814814814814</v>
      </c>
      <c r="C91">
        <v>0</v>
      </c>
    </row>
    <row r="92" spans="1:3" x14ac:dyDescent="0.3">
      <c r="A92" s="2" t="s">
        <v>1</v>
      </c>
      <c r="B92" s="5">
        <v>0.27355830010697268</v>
      </c>
      <c r="C92">
        <v>1</v>
      </c>
    </row>
  </sheetData>
  <conditionalFormatting pivot="1" sqref="C8:C92">
    <cfRule type="iconSet" priority="2">
      <iconSet showValue="0">
        <cfvo type="num" val="-1"/>
        <cfvo type="num" val="-0.5"/>
        <cfvo type="num" val="0.5"/>
      </iconSet>
    </cfRule>
  </conditionalFormatting>
  <conditionalFormatting pivot="1" sqref="H8:H24">
    <cfRule type="iconSet" priority="1">
      <iconSet showValue="0">
        <cfvo type="num" val="-1"/>
        <cfvo type="num" val="-0.5"/>
        <cfvo type="num" val="0.5"/>
      </iconSet>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162D1-82B0-4A3A-B5AF-0ACB9429C2B3}">
  <dimension ref="A1:H23"/>
  <sheetViews>
    <sheetView workbookViewId="0">
      <selection activeCell="L5" sqref="L5"/>
    </sheetView>
  </sheetViews>
  <sheetFormatPr defaultRowHeight="14.4" x14ac:dyDescent="0.3"/>
  <cols>
    <col min="1" max="1" width="10.109375" customWidth="1"/>
    <col min="3" max="3" width="10.109375" customWidth="1"/>
    <col min="4" max="4" width="23.109375" customWidth="1"/>
    <col min="5" max="5" width="23.33203125" customWidth="1"/>
    <col min="7" max="7" width="10" customWidth="1"/>
    <col min="8" max="8" width="7.5546875" customWidth="1"/>
  </cols>
  <sheetData>
    <row r="1" spans="1:8" x14ac:dyDescent="0.3">
      <c r="A1" t="s">
        <v>56</v>
      </c>
      <c r="B1" t="s">
        <v>57</v>
      </c>
      <c r="C1" t="s">
        <v>58</v>
      </c>
      <c r="D1" t="s">
        <v>59</v>
      </c>
      <c r="E1" t="s">
        <v>60</v>
      </c>
      <c r="G1" t="s">
        <v>61</v>
      </c>
      <c r="H1" t="s">
        <v>62</v>
      </c>
    </row>
    <row r="2" spans="1:8" x14ac:dyDescent="0.3">
      <c r="A2" s="6">
        <v>45474</v>
      </c>
      <c r="B2">
        <v>1</v>
      </c>
      <c r="G2" t="s">
        <v>63</v>
      </c>
      <c r="H2" s="8">
        <f>_xlfn.FORECAST.ETS.STAT($B$2:$B$18,$A$2:$A$18,1,1,1)</f>
        <v>0.998</v>
      </c>
    </row>
    <row r="3" spans="1:8" x14ac:dyDescent="0.3">
      <c r="A3" s="6">
        <v>45505</v>
      </c>
      <c r="B3">
        <v>1</v>
      </c>
      <c r="G3" t="s">
        <v>64</v>
      </c>
      <c r="H3" s="8">
        <f>_xlfn.FORECAST.ETS.STAT($B$2:$B$18,$A$2:$A$18,2,1,1)</f>
        <v>1E-3</v>
      </c>
    </row>
    <row r="4" spans="1:8" x14ac:dyDescent="0.3">
      <c r="A4" s="6">
        <v>45536</v>
      </c>
      <c r="B4">
        <v>1</v>
      </c>
      <c r="G4" t="s">
        <v>65</v>
      </c>
      <c r="H4" s="8">
        <f>_xlfn.FORECAST.ETS.STAT($B$2:$B$18,$A$2:$A$18,3,1,1)</f>
        <v>2.2204460492503131E-16</v>
      </c>
    </row>
    <row r="5" spans="1:8" x14ac:dyDescent="0.3">
      <c r="A5" s="6">
        <v>45566</v>
      </c>
      <c r="B5">
        <v>824</v>
      </c>
      <c r="G5" t="s">
        <v>66</v>
      </c>
      <c r="H5" s="8">
        <f>_xlfn.FORECAST.ETS.STAT($B$2:$B$18,$A$2:$A$18,4,1,1)</f>
        <v>1.3321425413561672</v>
      </c>
    </row>
    <row r="6" spans="1:8" x14ac:dyDescent="0.3">
      <c r="A6" s="6">
        <v>45597</v>
      </c>
      <c r="B6">
        <v>1637</v>
      </c>
      <c r="G6" t="s">
        <v>67</v>
      </c>
      <c r="H6" s="8">
        <f>_xlfn.FORECAST.ETS.STAT($B$2:$B$18,$A$2:$A$18,5,1,1)</f>
        <v>0.24303058957583826</v>
      </c>
    </row>
    <row r="7" spans="1:8" x14ac:dyDescent="0.3">
      <c r="A7" s="6">
        <v>45627</v>
      </c>
      <c r="B7">
        <v>1572</v>
      </c>
      <c r="G7" t="s">
        <v>68</v>
      </c>
      <c r="H7" s="8">
        <f>_xlfn.FORECAST.ETS.STAT($B$2:$B$18,$A$2:$A$18,6,1,1)</f>
        <v>294.80314440211981</v>
      </c>
    </row>
    <row r="8" spans="1:8" x14ac:dyDescent="0.3">
      <c r="A8" s="6">
        <v>45658</v>
      </c>
      <c r="B8">
        <v>1811</v>
      </c>
      <c r="G8" t="s">
        <v>69</v>
      </c>
      <c r="H8" s="8">
        <f>_xlfn.FORECAST.ETS.STAT($B$2:$B$18,$A$2:$A$18,7,1,1)</f>
        <v>472.32090975933659</v>
      </c>
    </row>
    <row r="9" spans="1:8" x14ac:dyDescent="0.3">
      <c r="A9" s="6">
        <v>45689</v>
      </c>
      <c r="B9">
        <v>1628</v>
      </c>
    </row>
    <row r="10" spans="1:8" x14ac:dyDescent="0.3">
      <c r="A10" s="6">
        <v>45717</v>
      </c>
      <c r="B10">
        <v>1630</v>
      </c>
    </row>
    <row r="11" spans="1:8" x14ac:dyDescent="0.3">
      <c r="A11" s="6">
        <v>45748</v>
      </c>
      <c r="B11">
        <v>1596</v>
      </c>
    </row>
    <row r="12" spans="1:8" x14ac:dyDescent="0.3">
      <c r="A12" s="6">
        <v>45778</v>
      </c>
      <c r="B12">
        <v>1542</v>
      </c>
    </row>
    <row r="13" spans="1:8" x14ac:dyDescent="0.3">
      <c r="A13" s="6">
        <v>45809</v>
      </c>
      <c r="B13">
        <v>1545</v>
      </c>
    </row>
    <row r="14" spans="1:8" x14ac:dyDescent="0.3">
      <c r="A14" s="6">
        <v>45839</v>
      </c>
      <c r="B14">
        <v>1501</v>
      </c>
    </row>
    <row r="15" spans="1:8" x14ac:dyDescent="0.3">
      <c r="A15" s="6">
        <v>45870</v>
      </c>
      <c r="B15">
        <v>1675</v>
      </c>
    </row>
    <row r="16" spans="1:8" x14ac:dyDescent="0.3">
      <c r="A16" s="6">
        <v>45901</v>
      </c>
      <c r="B16">
        <v>1495</v>
      </c>
    </row>
    <row r="17" spans="1:5" x14ac:dyDescent="0.3">
      <c r="A17" s="6">
        <v>45931</v>
      </c>
      <c r="B17">
        <v>1593</v>
      </c>
    </row>
    <row r="18" spans="1:5" x14ac:dyDescent="0.3">
      <c r="A18" s="6">
        <v>45962</v>
      </c>
      <c r="B18">
        <v>515</v>
      </c>
      <c r="C18">
        <v>515</v>
      </c>
      <c r="D18" s="7">
        <v>515</v>
      </c>
      <c r="E18" s="7">
        <v>515</v>
      </c>
    </row>
    <row r="19" spans="1:5" x14ac:dyDescent="0.3">
      <c r="A19" s="6">
        <v>45992</v>
      </c>
      <c r="C19">
        <f>_xlfn.FORECAST.ETS(A19,$B$2:$B$18,$A$2:$A$18,1,1)</f>
        <v>581.86274509803945</v>
      </c>
      <c r="D19" s="7">
        <f>C19-_xlfn.FORECAST.ETS.CONFINT(A19,$B$2:$B$18,$A$2:$A$18,0.95,1,1)</f>
        <v>-215.78885839375562</v>
      </c>
      <c r="E19" s="7">
        <f>C19+_xlfn.FORECAST.ETS.CONFINT(A19,$B$2:$B$18,$A$2:$A$18,0.95,1,1)</f>
        <v>1379.5143485898345</v>
      </c>
    </row>
    <row r="20" spans="1:5" x14ac:dyDescent="0.3">
      <c r="A20" s="6">
        <v>46023</v>
      </c>
      <c r="C20">
        <f>_xlfn.FORECAST.ETS(A20,$B$2:$B$18,$A$2:$A$18,1,1)</f>
        <v>648.72549019607845</v>
      </c>
      <c r="D20" s="7">
        <f>C20-_xlfn.FORECAST.ETS.CONFINT(A20,$B$2:$B$18,$A$2:$A$18,0.95,1,1)</f>
        <v>-478.76034172955497</v>
      </c>
      <c r="E20" s="7">
        <f>C20+_xlfn.FORECAST.ETS.CONFINT(A20,$B$2:$B$18,$A$2:$A$18,0.95,1,1)</f>
        <v>1776.2113221217119</v>
      </c>
    </row>
    <row r="21" spans="1:5" x14ac:dyDescent="0.3">
      <c r="A21" s="6">
        <v>46054</v>
      </c>
      <c r="C21">
        <f>_xlfn.FORECAST.ETS(A21,$B$2:$B$18,$A$2:$A$18,1,1)</f>
        <v>715.58823529411791</v>
      </c>
      <c r="D21" s="7">
        <f>C21-_xlfn.FORECAST.ETS.CONFINT(A21,$B$2:$B$18,$A$2:$A$18,0.95,1,1)</f>
        <v>-665.52449788376077</v>
      </c>
      <c r="E21" s="7">
        <f>C21+_xlfn.FORECAST.ETS.CONFINT(A21,$B$2:$B$18,$A$2:$A$18,0.95,1,1)</f>
        <v>2096.7009684719965</v>
      </c>
    </row>
    <row r="22" spans="1:5" x14ac:dyDescent="0.3">
      <c r="A22" s="6">
        <v>46082</v>
      </c>
      <c r="C22">
        <f>_xlfn.FORECAST.ETS(A22,$B$2:$B$18,$A$2:$A$18,1,1)</f>
        <v>782.45098039215679</v>
      </c>
      <c r="D22" s="7">
        <f>C22-_xlfn.FORECAST.ETS.CONFINT(A22,$B$2:$B$18,$A$2:$A$18,0.95,1,1)</f>
        <v>-812.8526254171851</v>
      </c>
      <c r="E22" s="7">
        <f>C22+_xlfn.FORECAST.ETS.CONFINT(A22,$B$2:$B$18,$A$2:$A$18,0.95,1,1)</f>
        <v>2377.7545862014986</v>
      </c>
    </row>
    <row r="23" spans="1:5" x14ac:dyDescent="0.3">
      <c r="A23" s="6">
        <v>46113</v>
      </c>
      <c r="C23">
        <f>_xlfn.FORECAST.ETS(A23,$B$2:$B$18,$A$2:$A$18,1,1)</f>
        <v>849.31372549019636</v>
      </c>
      <c r="D23" s="7">
        <f>C23-_xlfn.FORECAST.ETS.CONFINT(A23,$B$2:$B$18,$A$2:$A$18,0.95,1,1)</f>
        <v>-935.00385066486012</v>
      </c>
      <c r="E23" s="7">
        <f>C23+_xlfn.FORECAST.ETS.CONFINT(A23,$B$2:$B$18,$A$2:$A$18,0.95,1,1)</f>
        <v>2633.6313016452527</v>
      </c>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4803E-7475-4360-96EB-D3AC62995300}">
  <dimension ref="A7:Q26"/>
  <sheetViews>
    <sheetView workbookViewId="0">
      <selection activeCell="K23" sqref="K23"/>
    </sheetView>
  </sheetViews>
  <sheetFormatPr defaultRowHeight="14.4" x14ac:dyDescent="0.3"/>
  <cols>
    <col min="1" max="1" width="12.44140625" bestFit="1" customWidth="1"/>
    <col min="2" max="2" width="11.33203125" bestFit="1" customWidth="1"/>
    <col min="4" max="4" width="17.77734375" bestFit="1" customWidth="1"/>
    <col min="5" max="5" width="11.33203125" bestFit="1" customWidth="1"/>
    <col min="6" max="6" width="4.88671875" customWidth="1"/>
    <col min="7" max="7" width="12.44140625" bestFit="1" customWidth="1"/>
    <col min="8" max="8" width="11.33203125" bestFit="1" customWidth="1"/>
    <col min="9" max="9" width="5.5546875" bestFit="1" customWidth="1"/>
    <col min="10" max="10" width="12.44140625" bestFit="1" customWidth="1"/>
    <col min="11" max="11" width="11.33203125" bestFit="1" customWidth="1"/>
    <col min="12" max="12" width="5.6640625" customWidth="1"/>
    <col min="13" max="13" width="33.109375" bestFit="1" customWidth="1"/>
    <col min="14" max="14" width="11.33203125" bestFit="1" customWidth="1"/>
    <col min="15" max="15" width="5.5546875" bestFit="1" customWidth="1"/>
    <col min="16" max="16" width="12.44140625" bestFit="1" customWidth="1"/>
    <col min="17" max="17" width="11.33203125" bestFit="1" customWidth="1"/>
  </cols>
  <sheetData>
    <row r="7" spans="1:17" x14ac:dyDescent="0.3">
      <c r="A7" s="1" t="s">
        <v>0</v>
      </c>
      <c r="B7" t="s">
        <v>16</v>
      </c>
      <c r="D7" s="1" t="s">
        <v>0</v>
      </c>
      <c r="E7" t="s">
        <v>16</v>
      </c>
      <c r="G7" s="1" t="s">
        <v>0</v>
      </c>
      <c r="H7" t="s">
        <v>16</v>
      </c>
      <c r="J7" s="1" t="s">
        <v>0</v>
      </c>
      <c r="K7" t="s">
        <v>16</v>
      </c>
      <c r="M7" s="1" t="s">
        <v>0</v>
      </c>
      <c r="N7" t="s">
        <v>16</v>
      </c>
      <c r="P7" s="1" t="s">
        <v>0</v>
      </c>
      <c r="Q7" t="s">
        <v>16</v>
      </c>
    </row>
    <row r="8" spans="1:17" x14ac:dyDescent="0.3">
      <c r="A8" s="2" t="s">
        <v>2</v>
      </c>
      <c r="D8" s="2" t="s">
        <v>20</v>
      </c>
      <c r="E8" s="4">
        <v>113</v>
      </c>
      <c r="G8" s="2" t="s">
        <v>24</v>
      </c>
      <c r="H8" s="4">
        <v>5626</v>
      </c>
      <c r="J8" s="2" t="s">
        <v>26</v>
      </c>
      <c r="K8" s="4">
        <v>390</v>
      </c>
      <c r="M8" s="2" t="s">
        <v>37</v>
      </c>
      <c r="N8" s="4">
        <v>521</v>
      </c>
      <c r="P8" s="2" t="s">
        <v>47</v>
      </c>
      <c r="Q8" s="4">
        <v>6735</v>
      </c>
    </row>
    <row r="9" spans="1:17" x14ac:dyDescent="0.3">
      <c r="A9" s="3" t="s">
        <v>3</v>
      </c>
      <c r="B9" s="4">
        <v>1</v>
      </c>
      <c r="D9" s="2" t="s">
        <v>23</v>
      </c>
      <c r="E9" s="4">
        <v>127</v>
      </c>
      <c r="G9" s="2" t="s">
        <v>25</v>
      </c>
      <c r="H9" s="4">
        <v>14940</v>
      </c>
      <c r="J9" s="2" t="s">
        <v>27</v>
      </c>
      <c r="K9" s="4">
        <v>518</v>
      </c>
      <c r="M9" s="2" t="s">
        <v>42</v>
      </c>
      <c r="N9" s="4">
        <v>534</v>
      </c>
      <c r="P9" s="2" t="s">
        <v>48</v>
      </c>
      <c r="Q9" s="4">
        <v>5157</v>
      </c>
    </row>
    <row r="10" spans="1:17" x14ac:dyDescent="0.3">
      <c r="A10" s="3" t="s">
        <v>4</v>
      </c>
      <c r="B10" s="4">
        <v>1</v>
      </c>
      <c r="D10" s="2" t="s">
        <v>17</v>
      </c>
      <c r="E10" s="4">
        <v>160</v>
      </c>
      <c r="G10" s="2" t="s">
        <v>1</v>
      </c>
      <c r="H10" s="4">
        <v>20566</v>
      </c>
      <c r="J10" s="2" t="s">
        <v>28</v>
      </c>
      <c r="K10" s="4">
        <v>349</v>
      </c>
      <c r="M10" s="2" t="s">
        <v>36</v>
      </c>
      <c r="N10" s="4">
        <v>544</v>
      </c>
      <c r="P10" s="2" t="s">
        <v>46</v>
      </c>
      <c r="Q10" s="4">
        <v>4143</v>
      </c>
    </row>
    <row r="11" spans="1:17" x14ac:dyDescent="0.3">
      <c r="A11" s="3" t="s">
        <v>5</v>
      </c>
      <c r="B11" s="4">
        <v>824</v>
      </c>
      <c r="D11" s="2" t="s">
        <v>21</v>
      </c>
      <c r="E11" s="4">
        <v>804</v>
      </c>
      <c r="J11" s="2" t="s">
        <v>32</v>
      </c>
      <c r="K11" s="4">
        <v>392</v>
      </c>
      <c r="M11" s="2" t="s">
        <v>44</v>
      </c>
      <c r="N11" s="4">
        <v>837</v>
      </c>
      <c r="P11" s="2" t="s">
        <v>49</v>
      </c>
      <c r="Q11" s="4">
        <v>2696</v>
      </c>
    </row>
    <row r="12" spans="1:17" x14ac:dyDescent="0.3">
      <c r="A12" s="3" t="s">
        <v>6</v>
      </c>
      <c r="B12" s="4">
        <v>1637</v>
      </c>
      <c r="D12" s="2" t="s">
        <v>19</v>
      </c>
      <c r="E12" s="4">
        <v>1060</v>
      </c>
      <c r="J12" s="2" t="s">
        <v>29</v>
      </c>
      <c r="K12" s="4">
        <v>361</v>
      </c>
      <c r="M12" s="2" t="s">
        <v>45</v>
      </c>
      <c r="N12" s="4">
        <v>987</v>
      </c>
      <c r="P12" s="2" t="s">
        <v>50</v>
      </c>
      <c r="Q12" s="4">
        <v>1345</v>
      </c>
    </row>
    <row r="13" spans="1:17" x14ac:dyDescent="0.3">
      <c r="A13" s="3" t="s">
        <v>7</v>
      </c>
      <c r="B13" s="4">
        <v>1572</v>
      </c>
      <c r="D13" s="2" t="s">
        <v>18</v>
      </c>
      <c r="E13" s="4">
        <v>2941</v>
      </c>
      <c r="J13" s="2" t="s">
        <v>31</v>
      </c>
      <c r="K13" s="4">
        <v>333</v>
      </c>
      <c r="M13" s="2" t="s">
        <v>40</v>
      </c>
      <c r="N13" s="4">
        <v>1069</v>
      </c>
      <c r="P13" s="2" t="s">
        <v>51</v>
      </c>
      <c r="Q13" s="4">
        <v>490</v>
      </c>
    </row>
    <row r="14" spans="1:17" x14ac:dyDescent="0.3">
      <c r="A14" s="2" t="s">
        <v>8</v>
      </c>
      <c r="D14" s="2" t="s">
        <v>22</v>
      </c>
      <c r="E14" s="4">
        <v>15361</v>
      </c>
      <c r="J14" s="2" t="s">
        <v>33</v>
      </c>
      <c r="K14" s="4">
        <v>425</v>
      </c>
      <c r="M14" s="2" t="s">
        <v>38</v>
      </c>
      <c r="N14" s="4">
        <v>1107</v>
      </c>
      <c r="P14" s="2" t="s">
        <v>1</v>
      </c>
      <c r="Q14" s="4">
        <v>20566</v>
      </c>
    </row>
    <row r="15" spans="1:17" x14ac:dyDescent="0.3">
      <c r="A15" s="3" t="s">
        <v>9</v>
      </c>
      <c r="B15" s="4">
        <v>1811</v>
      </c>
      <c r="D15" s="2" t="s">
        <v>1</v>
      </c>
      <c r="E15" s="4">
        <v>20566</v>
      </c>
      <c r="J15" s="2" t="s">
        <v>35</v>
      </c>
      <c r="K15" s="4">
        <v>338</v>
      </c>
      <c r="M15" s="2" t="s">
        <v>41</v>
      </c>
      <c r="N15" s="4">
        <v>1243</v>
      </c>
    </row>
    <row r="16" spans="1:17" x14ac:dyDescent="0.3">
      <c r="A16" s="3" t="s">
        <v>10</v>
      </c>
      <c r="B16" s="4">
        <v>1628</v>
      </c>
      <c r="J16" s="2" t="s">
        <v>30</v>
      </c>
      <c r="K16" s="4">
        <v>232</v>
      </c>
      <c r="M16" s="2" t="s">
        <v>39</v>
      </c>
      <c r="N16" s="4">
        <v>1377</v>
      </c>
    </row>
    <row r="17" spans="1:14" x14ac:dyDescent="0.3">
      <c r="A17" s="3" t="s">
        <v>11</v>
      </c>
      <c r="B17" s="4">
        <v>1630</v>
      </c>
      <c r="J17" s="2" t="s">
        <v>34</v>
      </c>
      <c r="K17" s="4">
        <v>237</v>
      </c>
      <c r="M17" s="2" t="s">
        <v>43</v>
      </c>
      <c r="N17" s="4">
        <v>1379</v>
      </c>
    </row>
    <row r="18" spans="1:14" x14ac:dyDescent="0.3">
      <c r="A18" s="3" t="s">
        <v>12</v>
      </c>
      <c r="B18" s="4">
        <v>1596</v>
      </c>
      <c r="M18" s="2" t="s">
        <v>1</v>
      </c>
      <c r="N18" s="4">
        <v>9598</v>
      </c>
    </row>
    <row r="19" spans="1:14" x14ac:dyDescent="0.3">
      <c r="A19" s="3" t="s">
        <v>13</v>
      </c>
      <c r="B19" s="4">
        <v>1542</v>
      </c>
    </row>
    <row r="20" spans="1:14" x14ac:dyDescent="0.3">
      <c r="A20" s="3" t="s">
        <v>14</v>
      </c>
      <c r="B20" s="4">
        <v>1545</v>
      </c>
    </row>
    <row r="21" spans="1:14" x14ac:dyDescent="0.3">
      <c r="A21" s="3" t="s">
        <v>3</v>
      </c>
      <c r="B21" s="4">
        <v>1501</v>
      </c>
    </row>
    <row r="22" spans="1:14" x14ac:dyDescent="0.3">
      <c r="A22" s="3" t="s">
        <v>15</v>
      </c>
      <c r="B22" s="4">
        <v>1675</v>
      </c>
    </row>
    <row r="23" spans="1:14" x14ac:dyDescent="0.3">
      <c r="A23" s="3" t="s">
        <v>4</v>
      </c>
      <c r="B23" s="4">
        <v>1495</v>
      </c>
    </row>
    <row r="24" spans="1:14" x14ac:dyDescent="0.3">
      <c r="A24" s="3" t="s">
        <v>5</v>
      </c>
      <c r="B24" s="4">
        <v>1593</v>
      </c>
    </row>
    <row r="25" spans="1:14" x14ac:dyDescent="0.3">
      <c r="A25" s="3" t="s">
        <v>6</v>
      </c>
      <c r="B25" s="4">
        <v>515</v>
      </c>
    </row>
    <row r="26" spans="1:14" x14ac:dyDescent="0.3">
      <c r="A26" s="2" t="s">
        <v>1</v>
      </c>
      <c r="B26" s="4">
        <v>20566</v>
      </c>
    </row>
  </sheetData>
  <conditionalFormatting sqref="J8">
    <cfRule type="colorScale" priority="8">
      <colorScale>
        <cfvo type="min"/>
        <cfvo type="percentile" val="50"/>
        <cfvo type="max"/>
        <color rgb="FFF8696B"/>
        <color rgb="FFFFEB84"/>
        <color rgb="FF63BE7B"/>
      </colorScale>
    </cfRule>
  </conditionalFormatting>
  <conditionalFormatting sqref="J7:K7 J8:J17">
    <cfRule type="colorScale" priority="7">
      <colorScale>
        <cfvo type="min"/>
        <cfvo type="percentile" val="50"/>
        <cfvo type="max"/>
        <color rgb="FFF8696B"/>
        <color rgb="FFFFEB84"/>
        <color rgb="FF63BE7B"/>
      </colorScale>
    </cfRule>
  </conditionalFormatting>
  <conditionalFormatting pivot="1" sqref="Q8:Q13">
    <cfRule type="dataBar" priority="6">
      <dataBar>
        <cfvo type="min"/>
        <cfvo type="max"/>
        <color rgb="FF638EC6"/>
      </dataBar>
      <extLst>
        <ext xmlns:x14="http://schemas.microsoft.com/office/spreadsheetml/2009/9/main" uri="{B025F937-C7B1-47D3-B67F-A62EFF666E3E}">
          <x14:id>{F3D48418-9864-4598-A40E-0A9553183856}</x14:id>
        </ext>
      </extLst>
    </cfRule>
  </conditionalFormatting>
  <conditionalFormatting sqref="A8:A25">
    <cfRule type="iconSet" priority="5">
      <iconSet iconSet="3Arrows">
        <cfvo type="percent" val="0"/>
        <cfvo type="percent" val="33"/>
        <cfvo type="percent" val="67"/>
      </iconSet>
    </cfRule>
  </conditionalFormatting>
  <conditionalFormatting sqref="A8:A25">
    <cfRule type="iconSet" priority="4">
      <iconSet iconSet="3Arrows">
        <cfvo type="percent" val="0"/>
        <cfvo type="percent" val="33"/>
        <cfvo type="percent" val="67"/>
      </iconSet>
    </cfRule>
  </conditionalFormatting>
  <conditionalFormatting pivot="1" sqref="E8:E14">
    <cfRule type="colorScale" priority="3">
      <colorScale>
        <cfvo type="min"/>
        <cfvo type="percentile" val="50"/>
        <cfvo type="max"/>
        <color rgb="FFF8696B"/>
        <color rgb="FFFFEB84"/>
        <color rgb="FF63BE7B"/>
      </colorScale>
    </cfRule>
  </conditionalFormatting>
  <conditionalFormatting sqref="A8:A25">
    <cfRule type="iconSet" priority="2">
      <iconSet iconSet="3Arrows">
        <cfvo type="percent" val="0"/>
        <cfvo type="percent" val="33"/>
        <cfvo type="percent" val="67"/>
      </iconSet>
    </cfRule>
  </conditionalFormatting>
  <conditionalFormatting sqref="M8:M17">
    <cfRule type="dataBar" priority="1">
      <dataBar>
        <cfvo type="min"/>
        <cfvo type="max"/>
        <color rgb="FFFFB628"/>
      </dataBar>
      <extLst>
        <ext xmlns:x14="http://schemas.microsoft.com/office/spreadsheetml/2009/9/main" uri="{B025F937-C7B1-47D3-B67F-A62EFF666E3E}">
          <x14:id>{0FE8EB96-C516-4D12-B9B6-D7A0C2A9E0CE}</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F3D48418-9864-4598-A40E-0A9553183856}">
            <x14:dataBar minLength="0" maxLength="100" border="1" negativeBarBorderColorSameAsPositive="0">
              <x14:cfvo type="autoMin"/>
              <x14:cfvo type="autoMax"/>
              <x14:borderColor rgb="FF638EC6"/>
              <x14:negativeFillColor rgb="FFFF0000"/>
              <x14:negativeBorderColor rgb="FFFF0000"/>
              <x14:axisColor rgb="FF000000"/>
            </x14:dataBar>
          </x14:cfRule>
          <xm:sqref>Q8:Q13</xm:sqref>
        </x14:conditionalFormatting>
        <x14:conditionalFormatting xmlns:xm="http://schemas.microsoft.com/office/excel/2006/main">
          <x14:cfRule type="dataBar" id="{0FE8EB96-C516-4D12-B9B6-D7A0C2A9E0CE}">
            <x14:dataBar minLength="0" maxLength="100" border="1" negativeBarBorderColorSameAsPositive="0">
              <x14:cfvo type="autoMin"/>
              <x14:cfvo type="autoMax"/>
              <x14:borderColor rgb="FFFFB628"/>
              <x14:negativeFillColor rgb="FFFF0000"/>
              <x14:negativeBorderColor rgb="FFFF0000"/>
              <x14:axisColor rgb="FF000000"/>
            </x14:dataBar>
          </x14:cfRule>
          <xm:sqref>M8:M17</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622AC0B9-F547-438B-9FDB-CF43D91AB9D0}">
  <ds:schemaRefs/>
</ds:datastoreItem>
</file>

<file path=customXml/itemProps2.xml><?xml version="1.0" encoding="utf-8"?>
<ds:datastoreItem xmlns:ds="http://schemas.openxmlformats.org/officeDocument/2006/customXml" ds:itemID="{7DAF2A37-8D52-4DE5-94B3-74281F763ADE}">
  <ds:schemaRefs/>
</ds:datastoreItem>
</file>

<file path=customXml/itemProps3.xml><?xml version="1.0" encoding="utf-8"?>
<ds:datastoreItem xmlns:ds="http://schemas.openxmlformats.org/officeDocument/2006/customXml" ds:itemID="{FEEE86B4-8A1A-4BFE-A2F2-7E76705D7CBA}">
  <ds:schemaRefs/>
</ds:datastoreItem>
</file>

<file path=customXml/itemProps4.xml><?xml version="1.0" encoding="utf-8"?>
<ds:datastoreItem xmlns:ds="http://schemas.openxmlformats.org/officeDocument/2006/customXml" ds:itemID="{7EEE0478-6CB7-4842-AFDE-264C3EF2DECA}">
  <ds:schemaRefs/>
</ds:datastoreItem>
</file>

<file path=customXml/itemProps5.xml><?xml version="1.0" encoding="utf-8"?>
<ds:datastoreItem xmlns:ds="http://schemas.openxmlformats.org/officeDocument/2006/customXml" ds:itemID="{E81B0810-DC8F-4B79-A18E-E6346024D407}">
  <ds:schemaRefs/>
</ds:datastoreItem>
</file>

<file path=customXml/itemProps6.xml><?xml version="1.0" encoding="utf-8"?>
<ds:datastoreItem xmlns:ds="http://schemas.openxmlformats.org/officeDocument/2006/customXml" ds:itemID="{FDA8B8B0-9C88-454F-A1C1-554C2E2670DF}">
  <ds:schemaRefs/>
</ds:datastoreItem>
</file>

<file path=customXml/itemProps7.xml><?xml version="1.0" encoding="utf-8"?>
<ds:datastoreItem xmlns:ds="http://schemas.openxmlformats.org/officeDocument/2006/customXml" ds:itemID="{15F21E20-20AF-483C-9A05-284F9B80730C}">
  <ds:schemaRefs>
    <ds:schemaRef ds:uri="http://schemas.microsoft.com/DataMashup"/>
  </ds:schemaRefs>
</ds:datastoreItem>
</file>

<file path=customXml/itemProps8.xml><?xml version="1.0" encoding="utf-8"?>
<ds:datastoreItem xmlns:ds="http://schemas.openxmlformats.org/officeDocument/2006/customXml" ds:itemID="{87BE7870-9339-427C-A935-D022894B50D2}">
  <ds:schemaRefs/>
</ds:datastoreItem>
</file>

<file path=customXml/itemProps9.xml><?xml version="1.0" encoding="utf-8"?>
<ds:datastoreItem xmlns:ds="http://schemas.openxmlformats.org/officeDocument/2006/customXml" ds:itemID="{019580D6-2382-4C33-821F-D3839856E7A7}">
  <ds:schemaRefs/>
</ds:datastoreItem>
</file>

<file path=customXml/itemProps10.xml><?xml version="1.0" encoding="utf-8"?>
<ds:datastoreItem xmlns:ds="http://schemas.openxmlformats.org/officeDocument/2006/customXml" ds:itemID="{FEA37D94-C251-4542-9730-28369ACEAE24}">
  <ds:schemaRefs/>
</ds:datastoreItem>
</file>

<file path=customXml/itemProps11.xml><?xml version="1.0" encoding="utf-8"?>
<ds:datastoreItem xmlns:ds="http://schemas.openxmlformats.org/officeDocument/2006/customXml" ds:itemID="{8C7D70F1-D0BB-45C4-BF97-957F88AED297}">
  <ds:schemaRefs/>
</ds:datastoreItem>
</file>

<file path=customXml/itemProps12.xml><?xml version="1.0" encoding="utf-8"?>
<ds:datastoreItem xmlns:ds="http://schemas.openxmlformats.org/officeDocument/2006/customXml" ds:itemID="{15D96860-EFE0-4591-BCB8-7C8A844E1E42}">
  <ds:schemaRefs/>
</ds:datastoreItem>
</file>

<file path=customXml/itemProps13.xml><?xml version="1.0" encoding="utf-8"?>
<ds:datastoreItem xmlns:ds="http://schemas.openxmlformats.org/officeDocument/2006/customXml" ds:itemID="{4A73804B-8AE2-4E5B-A1DF-74E4A89FEFAA}">
  <ds:schemaRefs/>
</ds:datastoreItem>
</file>

<file path=customXml/itemProps14.xml><?xml version="1.0" encoding="utf-8"?>
<ds:datastoreItem xmlns:ds="http://schemas.openxmlformats.org/officeDocument/2006/customXml" ds:itemID="{294DE71F-1277-49F5-8317-E131998327D1}">
  <ds:schemaRefs/>
</ds:datastoreItem>
</file>

<file path=customXml/itemProps15.xml><?xml version="1.0" encoding="utf-8"?>
<ds:datastoreItem xmlns:ds="http://schemas.openxmlformats.org/officeDocument/2006/customXml" ds:itemID="{BB1FD510-6609-4C84-A379-76DA05FFE289}">
  <ds:schemaRefs/>
</ds:datastoreItem>
</file>

<file path=customXml/itemProps16.xml><?xml version="1.0" encoding="utf-8"?>
<ds:datastoreItem xmlns:ds="http://schemas.openxmlformats.org/officeDocument/2006/customXml" ds:itemID="{B9D9BD78-0ABE-4529-8A69-FBE2A0DBA56D}">
  <ds:schemaRefs/>
</ds:datastoreItem>
</file>

<file path=customXml/itemProps17.xml><?xml version="1.0" encoding="utf-8"?>
<ds:datastoreItem xmlns:ds="http://schemas.openxmlformats.org/officeDocument/2006/customXml" ds:itemID="{37F16F3A-BFB6-4B83-A359-7635864C6C5D}">
  <ds:schemaRefs/>
</ds:datastoreItem>
</file>

<file path=customXml/itemProps18.xml><?xml version="1.0" encoding="utf-8"?>
<ds:datastoreItem xmlns:ds="http://schemas.openxmlformats.org/officeDocument/2006/customXml" ds:itemID="{71B70A8C-384D-4FE3-90FE-8598B92870B8}">
  <ds:schemaRefs/>
</ds:datastoreItem>
</file>

<file path=customXml/itemProps19.xml><?xml version="1.0" encoding="utf-8"?>
<ds:datastoreItem xmlns:ds="http://schemas.openxmlformats.org/officeDocument/2006/customXml" ds:itemID="{9D029A81-4EF7-46BE-8C88-4BEC01514E42}">
  <ds:schemaRefs/>
</ds:datastoreItem>
</file>

<file path=customXml/itemProps20.xml><?xml version="1.0" encoding="utf-8"?>
<ds:datastoreItem xmlns:ds="http://schemas.openxmlformats.org/officeDocument/2006/customXml" ds:itemID="{E37C8099-6109-499C-B6A0-26289D384E11}">
  <ds:schemaRefs/>
</ds:datastoreItem>
</file>

<file path=customXml/itemProps21.xml><?xml version="1.0" encoding="utf-8"?>
<ds:datastoreItem xmlns:ds="http://schemas.openxmlformats.org/officeDocument/2006/customXml" ds:itemID="{33D95F3B-A413-4FCC-9A83-8062B48EED5C}">
  <ds:schemaRefs/>
</ds:datastoreItem>
</file>

<file path=customXml/itemProps22.xml><?xml version="1.0" encoding="utf-8"?>
<ds:datastoreItem xmlns:ds="http://schemas.openxmlformats.org/officeDocument/2006/customXml" ds:itemID="{7FE61650-2543-45BF-ADDB-43B52FF411D8}">
  <ds:schemaRefs/>
</ds:datastoreItem>
</file>

<file path=customXml/itemProps23.xml><?xml version="1.0" encoding="utf-8"?>
<ds:datastoreItem xmlns:ds="http://schemas.openxmlformats.org/officeDocument/2006/customXml" ds:itemID="{E44C7021-D201-40DA-8117-1F4EFA068375}">
  <ds:schemaRefs/>
</ds:datastoreItem>
</file>

<file path=customXml/itemProps24.xml><?xml version="1.0" encoding="utf-8"?>
<ds:datastoreItem xmlns:ds="http://schemas.openxmlformats.org/officeDocument/2006/customXml" ds:itemID="{7888318F-FFF7-4E65-A666-CC32B06D008E}">
  <ds:schemaRefs/>
</ds:datastoreItem>
</file>

<file path=customXml/itemProps25.xml><?xml version="1.0" encoding="utf-8"?>
<ds:datastoreItem xmlns:ds="http://schemas.openxmlformats.org/officeDocument/2006/customXml" ds:itemID="{3E7D8DD3-EE97-4BDA-9EEB-3891A2555E2D}">
  <ds:schemaRefs/>
</ds:datastoreItem>
</file>

<file path=customXml/itemProps26.xml><?xml version="1.0" encoding="utf-8"?>
<ds:datastoreItem xmlns:ds="http://schemas.openxmlformats.org/officeDocument/2006/customXml" ds:itemID="{6535BF85-FECD-437C-B816-6F7E3FF5A554}">
  <ds:schemaRefs/>
</ds:datastoreItem>
</file>

<file path=customXml/itemProps27.xml><?xml version="1.0" encoding="utf-8"?>
<ds:datastoreItem xmlns:ds="http://schemas.openxmlformats.org/officeDocument/2006/customXml" ds:itemID="{6C0E2AF7-1D7F-4364-B84E-CB61CAABB65E}">
  <ds:schemaRefs/>
</ds:datastoreItem>
</file>

<file path=customXml/itemProps28.xml><?xml version="1.0" encoding="utf-8"?>
<ds:datastoreItem xmlns:ds="http://schemas.openxmlformats.org/officeDocument/2006/customXml" ds:itemID="{258C470F-A576-41D9-B3BA-262980A26B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KPI's</vt:lpstr>
      <vt:lpstr>Forecast</vt:lpstr>
      <vt:lpstr>Pivots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Alyssa Carley</dc:creator>
  <cp:lastModifiedBy>Alyssa Carley</cp:lastModifiedBy>
  <dcterms:created xsi:type="dcterms:W3CDTF">2025-12-09T22:55:16Z</dcterms:created>
  <dcterms:modified xsi:type="dcterms:W3CDTF">2026-04-13T19:39:16Z</dcterms:modified>
</cp:coreProperties>
</file>